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8_{E922903F-1D39-49E4-BA22-FDB5509B83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оф.суждение" sheetId="1" r:id="rId1"/>
    <sheet name="Просрочки" sheetId="4" r:id="rId2"/>
    <sheet name="Ввод данных" sheetId="9" r:id="rId3"/>
    <sheet name="Прожиточный минимум" sheetId="7" r:id="rId4"/>
    <sheet name="Вспомогательные данные" sheetId="2" r:id="rId5"/>
    <sheet name="Расчеты" sheetId="10" r:id="rId6"/>
    <sheet name="Лист3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7" i="1"/>
  <c r="B6" i="1"/>
  <c r="B5" i="1"/>
  <c r="B4" i="1"/>
  <c r="B2" i="1"/>
  <c r="A2" i="2"/>
  <c r="G29" i="4" l="1"/>
  <c r="B28" i="10" l="1"/>
  <c r="J3" i="2"/>
  <c r="B23" i="9"/>
  <c r="D7" i="2" l="1"/>
  <c r="B7" i="9" s="1"/>
  <c r="B6" i="9"/>
  <c r="B17" i="9" s="1"/>
  <c r="D4" i="2"/>
  <c r="D3" i="2"/>
  <c r="B30" i="4"/>
  <c r="B11" i="1" s="1"/>
  <c r="D2" i="4"/>
  <c r="D3" i="4"/>
  <c r="E3" i="4"/>
  <c r="D4" i="4"/>
  <c r="E4" i="4"/>
  <c r="D5" i="4"/>
  <c r="E5" i="4"/>
  <c r="E6" i="4" s="1"/>
  <c r="E7" i="4" s="1"/>
  <c r="E8" i="4" s="1"/>
  <c r="E9" i="4" s="1"/>
  <c r="E10" i="4" s="1"/>
  <c r="E11" i="4" s="1"/>
  <c r="E12" i="4" s="1"/>
  <c r="E13" i="4" s="1"/>
  <c r="D6" i="4"/>
  <c r="D7" i="4" s="1"/>
  <c r="D8" i="4" s="1"/>
  <c r="D9" i="4" s="1"/>
  <c r="D10" i="4" s="1"/>
  <c r="D11" i="4" s="1"/>
  <c r="D12" i="4" s="1"/>
  <c r="D13" i="4" s="1"/>
  <c r="H18" i="4"/>
  <c r="G19" i="4"/>
  <c r="G20" i="4"/>
  <c r="G21" i="4"/>
  <c r="G22" i="4"/>
  <c r="G23" i="4"/>
  <c r="G24" i="4"/>
  <c r="C24" i="4" s="1"/>
  <c r="G25" i="4"/>
  <c r="G26" i="4"/>
  <c r="G27" i="4"/>
  <c r="G28" i="4"/>
  <c r="C29" i="4" s="1"/>
  <c r="G18" i="4"/>
  <c r="C22" i="4" l="1"/>
  <c r="C23" i="4"/>
  <c r="C28" i="4"/>
  <c r="C27" i="4"/>
  <c r="H27" i="4"/>
  <c r="C19" i="4"/>
  <c r="C18" i="4"/>
  <c r="C20" i="4"/>
  <c r="C21" i="4"/>
  <c r="C25" i="4"/>
  <c r="C26" i="4"/>
  <c r="H29" i="4"/>
  <c r="I29" i="4" s="1"/>
  <c r="D29" i="4" s="1"/>
  <c r="H28" i="4"/>
  <c r="H26" i="4"/>
  <c r="H25" i="4"/>
  <c r="H20" i="4"/>
  <c r="H19" i="4"/>
  <c r="I18" i="4" s="1"/>
  <c r="D18" i="4" s="1"/>
  <c r="H23" i="4"/>
  <c r="H24" i="4"/>
  <c r="H22" i="4"/>
  <c r="H21" i="4"/>
  <c r="C30" i="4"/>
  <c r="B12" i="1" s="1"/>
  <c r="I28" i="4" l="1"/>
  <c r="D28" i="4" s="1"/>
  <c r="I27" i="4"/>
  <c r="D27" i="4" s="1"/>
  <c r="I26" i="4"/>
  <c r="D26" i="4" s="1"/>
  <c r="I19" i="4"/>
  <c r="D19" i="4" s="1"/>
  <c r="I25" i="4"/>
  <c r="D25" i="4" s="1"/>
  <c r="I23" i="4"/>
  <c r="D23" i="4" s="1"/>
  <c r="I21" i="4"/>
  <c r="D21" i="4" s="1"/>
  <c r="I20" i="4"/>
  <c r="D20" i="4" s="1"/>
  <c r="I24" i="4"/>
  <c r="D24" i="4" s="1"/>
  <c r="I22" i="4"/>
  <c r="E29" i="4"/>
  <c r="E28" i="4"/>
  <c r="E27" i="4"/>
  <c r="E26" i="4"/>
  <c r="E18" i="4"/>
  <c r="O13" i="4"/>
  <c r="N12" i="4"/>
  <c r="M11" i="4"/>
  <c r="L10" i="4"/>
  <c r="K9" i="4"/>
  <c r="J8" i="4"/>
  <c r="I7" i="4"/>
  <c r="H6" i="4"/>
  <c r="G5" i="4"/>
  <c r="F4" i="4"/>
  <c r="E19" i="4" l="1"/>
  <c r="E21" i="4"/>
  <c r="E25" i="4"/>
  <c r="E23" i="4"/>
  <c r="E20" i="4"/>
  <c r="E24" i="4"/>
  <c r="E22" i="4"/>
  <c r="D22" i="4"/>
  <c r="D30" i="4"/>
  <c r="B13" i="1" s="1"/>
  <c r="H7" i="4"/>
  <c r="I8" i="4"/>
  <c r="J9" i="4"/>
  <c r="L11" i="4"/>
  <c r="G6" i="4"/>
  <c r="F5" i="4"/>
  <c r="L12" i="4"/>
  <c r="K10" i="4"/>
  <c r="M12" i="4"/>
  <c r="H8" i="4"/>
  <c r="I9" i="4"/>
  <c r="N13" i="4"/>
  <c r="B4" i="9"/>
  <c r="E30" i="4" l="1"/>
  <c r="B14" i="1" s="1"/>
  <c r="D6" i="2"/>
  <c r="B26" i="10" s="1"/>
  <c r="G7" i="4"/>
  <c r="J10" i="4"/>
  <c r="F6" i="4"/>
  <c r="M13" i="4"/>
  <c r="J11" i="4"/>
  <c r="J12" i="4" s="1"/>
  <c r="J13" i="4" s="1"/>
  <c r="F7" i="4"/>
  <c r="F8" i="4" s="1"/>
  <c r="F9" i="4" s="1"/>
  <c r="F10" i="4" s="1"/>
  <c r="F11" i="4" s="1"/>
  <c r="F12" i="4" s="1"/>
  <c r="F13" i="4" s="1"/>
  <c r="G8" i="4"/>
  <c r="G9" i="4" s="1"/>
  <c r="G10" i="4" s="1"/>
  <c r="G11" i="4" s="1"/>
  <c r="G12" i="4" s="1"/>
  <c r="G13" i="4" s="1"/>
  <c r="I10" i="4"/>
  <c r="I11" i="4" s="1"/>
  <c r="I12" i="4" s="1"/>
  <c r="I13" i="4" s="1"/>
  <c r="H9" i="4"/>
  <c r="H10" i="4" s="1"/>
  <c r="H11" i="4" s="1"/>
  <c r="H12" i="4" s="1"/>
  <c r="H13" i="4" s="1"/>
  <c r="K11" i="4"/>
  <c r="L13" i="4"/>
  <c r="B27" i="10" l="1"/>
  <c r="B16" i="1" s="1"/>
  <c r="K12" i="4"/>
  <c r="K13" i="4" s="1"/>
  <c r="B24" i="9" l="1"/>
  <c r="B25" i="10" l="1"/>
  <c r="B30" i="10" s="1"/>
  <c r="B31" i="10" s="1"/>
  <c r="B8" i="1"/>
  <c r="B9" i="1" s="1"/>
  <c r="B17" i="1" s="1"/>
  <c r="B10" i="1" l="1"/>
  <c r="B29" i="10"/>
</calcChain>
</file>

<file path=xl/sharedStrings.xml><?xml version="1.0" encoding="utf-8"?>
<sst xmlns="http://schemas.openxmlformats.org/spreadsheetml/2006/main" count="2496" uniqueCount="1347">
  <si>
    <t>ФИО</t>
  </si>
  <si>
    <t>Пол</t>
  </si>
  <si>
    <t>Дата рождения</t>
  </si>
  <si>
    <t>Возраст</t>
  </si>
  <si>
    <t>Ежемесячный платеж</t>
  </si>
  <si>
    <t>ж</t>
  </si>
  <si>
    <t>Сегодня</t>
  </si>
  <si>
    <t>1. Актуальность предоставленной заемщиком справки о доход</t>
  </si>
  <si>
    <t>2. Контродь над озрастом заемщика</t>
  </si>
  <si>
    <t>3. Финансовые ресурсы заемщика</t>
  </si>
  <si>
    <t>доход</t>
  </si>
  <si>
    <t>наличие активов собств. Заемщика</t>
  </si>
  <si>
    <t>анализ качеств прошлах заемом</t>
  </si>
  <si>
    <t>сопоставление платежа по кредиту, сранени еостатка средств после кредита с мин кредитным минимум</t>
  </si>
  <si>
    <t xml:space="preserve">4. Наличие положительных , негативных высказываний о компании </t>
  </si>
  <si>
    <t>5. Наличие исков в судесказывающиесяна  фин.пложнии</t>
  </si>
  <si>
    <t>6. Анализ любо другой информации, проверенной</t>
  </si>
  <si>
    <t>7.Перечень документов для оценки</t>
  </si>
  <si>
    <t>справка с места работы (о доходах)</t>
  </si>
  <si>
    <t>8.Инормция о качетсве обслуживания долга</t>
  </si>
  <si>
    <t>9. Оценка финансового положения</t>
  </si>
  <si>
    <t>неудовлетвр= 1</t>
  </si>
  <si>
    <t>среднее= 2</t>
  </si>
  <si>
    <t>хорошее= 3</t>
  </si>
  <si>
    <t>10. Получение инормации о доходах заемщика</t>
  </si>
  <si>
    <t>налчие подтверждюащего документа</t>
  </si>
  <si>
    <t>11.Совокупный доход заемщика</t>
  </si>
  <si>
    <t>вся семья и пручители</t>
  </si>
  <si>
    <t>прижится к ежемесячному базису(делить на 12)</t>
  </si>
  <si>
    <t>3 НДФЛ</t>
  </si>
  <si>
    <t>12.Расчет прожиточного минимума на заемщика</t>
  </si>
  <si>
    <t>брать с росстата в зависимостио региона</t>
  </si>
  <si>
    <t>(чистый ежемесячный доход заемщика-ежемесячный процент по кредиту)/прожиточный минимум на семью заемщика</t>
  </si>
  <si>
    <t>&gt;=1.10 K хорошее; &lt;1.1 среднее &gt;1; &lt;1 плохое</t>
  </si>
  <si>
    <t>13. Анализ активов семьи</t>
  </si>
  <si>
    <t>1 1.1 хорошее</t>
  </si>
  <si>
    <r>
      <t xml:space="preserve">14. </t>
    </r>
    <r>
      <rPr>
        <i/>
        <sz val="11"/>
        <color theme="1"/>
        <rFont val="Calibri"/>
        <family val="2"/>
        <charset val="204"/>
        <scheme val="minor"/>
      </rPr>
      <t>Оценка из СМИ</t>
    </r>
  </si>
  <si>
    <t>Максименко Анастасия Владимировна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</si>
  <si>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</si>
  <si>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</si>
  <si>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</si>
  <si>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</si>
  <si>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</si>
  <si>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</si>
  <si>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</si>
  <si>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</si>
  <si>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</si>
  <si>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</si>
  <si>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</si>
  <si>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</si>
  <si>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дни просрочки </t>
  </si>
  <si>
    <t>с 1 по 30</t>
  </si>
  <si>
    <t>с 31 по 60</t>
  </si>
  <si>
    <t>более 61</t>
  </si>
  <si>
    <t>дни в месяце</t>
  </si>
  <si>
    <t>Все просрочки Январь</t>
  </si>
  <si>
    <t>Все просрочки Февраль</t>
  </si>
  <si>
    <t>Все просрочки Март</t>
  </si>
  <si>
    <t>Все просрочки Апрель</t>
  </si>
  <si>
    <t>Все просрочки Май</t>
  </si>
  <si>
    <t>Все просрочки Июнь</t>
  </si>
  <si>
    <t>Все просрочки Июль</t>
  </si>
  <si>
    <t>Все просрочки Август</t>
  </si>
  <si>
    <t>Все просрочки Сентябрь</t>
  </si>
  <si>
    <t>Все просрочки Октябрь</t>
  </si>
  <si>
    <t>Все просрочки Ноябрь</t>
  </si>
  <si>
    <t>Все просрочки Декабрь</t>
  </si>
  <si>
    <t>Дни просрочки</t>
  </si>
  <si>
    <t>Сумма ипотеки</t>
  </si>
  <si>
    <t>Финансовое положение</t>
  </si>
  <si>
    <t>Регион</t>
  </si>
  <si>
    <t>Адыгея</t>
  </si>
  <si>
    <t>Алтай</t>
  </si>
  <si>
    <t>Алтайский край</t>
  </si>
  <si>
    <t>Амурская область</t>
  </si>
  <si>
    <t>Архангельская область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</si>
  <si>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</si>
  <si>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</si>
  <si>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</si>
  <si>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</si>
  <si>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</si>
  <si>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</si>
  <si>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</si>
  <si>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</si>
  <si>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</si>
  <si>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Дагестан</t>
  </si>
  <si>
    <t>Еврейская АО</t>
  </si>
  <si>
    <t>Забайкальский край</t>
  </si>
  <si>
    <t>Ивановская область</t>
  </si>
  <si>
    <t>Ингушетия</t>
  </si>
  <si>
    <t>Иркутская область</t>
  </si>
  <si>
    <t>Кабардино-Балкария</t>
  </si>
  <si>
    <t>Калининградская область</t>
  </si>
  <si>
    <t>Калмыкия</t>
  </si>
  <si>
    <t>Калужская область</t>
  </si>
  <si>
    <t>Камчатский край</t>
  </si>
  <si>
    <t>Карачаево-Черкесия</t>
  </si>
  <si>
    <t>Карелия</t>
  </si>
  <si>
    <t>Кемеровская область</t>
  </si>
  <si>
    <t>Кировская область</t>
  </si>
  <si>
    <t>Коми</t>
  </si>
  <si>
    <t>Костромская область</t>
  </si>
  <si>
    <t>Краснодарский край</t>
  </si>
  <si>
    <t>Красноярский край</t>
  </si>
  <si>
    <t>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</si>
  <si>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</si>
  <si>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</si>
  <si>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</si>
  <si>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</si>
  <si>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</si>
  <si>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</si>
  <si>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</si>
  <si>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</si>
  <si>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</si>
  <si>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</si>
  <si>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</si>
  <si>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</si>
  <si>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</si>
  <si>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</si>
  <si>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</si>
  <si>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</si>
  <si>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</si>
  <si>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</si>
  <si>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</si>
  <si>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</si>
  <si>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</si>
  <si>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</si>
  <si>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</si>
  <si>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</si>
  <si>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</si>
  <si>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</si>
  <si>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</t>
  </si>
  <si>
    <t>Сахалинская область</t>
  </si>
  <si>
    <t>Свердловская область</t>
  </si>
  <si>
    <t>Севастополь</t>
  </si>
  <si>
    <t>Северная Осетия</t>
  </si>
  <si>
    <t>Смоленская область</t>
  </si>
  <si>
    <t>Ставропольский край</t>
  </si>
  <si>
    <t>Тамбовская область</t>
  </si>
  <si>
    <t>Татарстан</t>
  </si>
  <si>
    <t>Тверская область</t>
  </si>
  <si>
    <t>Томская область</t>
  </si>
  <si>
    <t>Тульская область</t>
  </si>
  <si>
    <t>Тыва</t>
  </si>
  <si>
    <t>Тюменская область</t>
  </si>
  <si>
    <t>Удмуртия</t>
  </si>
  <si>
    <t>Ульяновская область</t>
  </si>
  <si>
    <t>Хабаровский край</t>
  </si>
  <si>
    <t>Хакасия</t>
  </si>
  <si>
    <t>Ханты-Мансийский АО</t>
  </si>
  <si>
    <t>Челябинская область</t>
  </si>
  <si>
    <t>Чечня</t>
  </si>
  <si>
    <t>Чувашия</t>
  </si>
  <si>
    <t>Чукотский АО</t>
  </si>
  <si>
    <t>Ямало-Ненецкий АО</t>
  </si>
  <si>
    <t>Ярославская область</t>
  </si>
  <si>
    <t>Трудоспособное население</t>
  </si>
  <si>
    <t>Пенсионеры</t>
  </si>
  <si>
    <t>Дети</t>
  </si>
  <si>
    <t>Просрочка весь месяц?</t>
  </si>
  <si>
    <t>Дни подряд</t>
  </si>
  <si>
    <t>Тип просрочки</t>
  </si>
  <si>
    <t>ИТОГО</t>
  </si>
  <si>
    <t>Тип платежа</t>
  </si>
  <si>
    <t>Дифференцированный</t>
  </si>
  <si>
    <t>Дни пенсии</t>
  </si>
  <si>
    <t>Пенсионер</t>
  </si>
  <si>
    <t>Возраст клиента</t>
  </si>
  <si>
    <t>Машина</t>
  </si>
  <si>
    <t>Квартира</t>
  </si>
  <si>
    <t>Земельный участок</t>
  </si>
  <si>
    <t>Машина и квартира</t>
  </si>
  <si>
    <t>Машина и земельный участок</t>
  </si>
  <si>
    <t>Квартира и земельный участок</t>
  </si>
  <si>
    <t>Машина, квартира, земельный участок</t>
  </si>
  <si>
    <t>Имущество</t>
  </si>
  <si>
    <t>Обеспечение более 25млн рублей</t>
  </si>
  <si>
    <t>Нет</t>
  </si>
  <si>
    <t>Город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</si>
  <si>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</si>
  <si>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</si>
  <si>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</si>
  <si>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</si>
  <si>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</si>
  <si>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</si>
  <si>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</si>
  <si>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</si>
  <si>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</si>
  <si>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</si>
  <si>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</si>
  <si>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</si>
  <si>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</si>
  <si>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</si>
  <si>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</si>
  <si>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Якутия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</si>
  <si>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</si>
  <si>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</si>
  <si>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</si>
  <si>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</si>
  <si>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</si>
  <si>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</si>
  <si>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</si>
  <si>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</t>
  </si>
  <si>
    <t>Алушта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</si>
  <si>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</si>
  <si>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</si>
  <si>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</si>
  <si>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</si>
  <si>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</si>
  <si>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</si>
  <si>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</si>
  <si>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</si>
  <si>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</si>
  <si>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</si>
  <si>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</si>
  <si>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</si>
  <si>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</si>
  <si>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</si>
  <si>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</si>
  <si>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</si>
  <si>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</si>
  <si>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</si>
  <si>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</si>
  <si>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</si>
  <si>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</si>
  <si>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</si>
  <si>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</si>
  <si>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</si>
  <si>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</si>
  <si>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</si>
  <si>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</si>
  <si>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</si>
  <si>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</si>
  <si>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</si>
  <si>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</si>
  <si>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</si>
  <si>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</si>
  <si>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</si>
  <si>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</si>
  <si>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</si>
  <si>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</si>
  <si>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</si>
  <si>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</si>
  <si>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</si>
  <si>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</si>
  <si>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</si>
  <si>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</si>
  <si>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</si>
  <si>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</si>
  <si>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</si>
  <si>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</si>
  <si>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</si>
  <si>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</si>
  <si>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</si>
  <si>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</si>
  <si>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</si>
  <si>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</si>
  <si>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</si>
  <si>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</si>
  <si>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</si>
  <si>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</si>
  <si>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</si>
  <si>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</si>
  <si>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</si>
  <si>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 (Амурская область)</t>
  </si>
  <si>
    <t>Белогорск (Крым)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</si>
  <si>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</si>
  <si>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</si>
  <si>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</si>
  <si>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</si>
  <si>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</si>
  <si>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</si>
  <si>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</si>
  <si>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</si>
  <si>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</si>
  <si>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</si>
  <si>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</si>
  <si>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 (Кемеровская область)</t>
  </si>
  <si>
    <t>Берёзовский (Свердловская область)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</si>
  <si>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</si>
  <si>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</si>
  <si>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</si>
  <si>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</si>
  <si>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</si>
  <si>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</si>
  <si>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</si>
  <si>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</si>
  <si>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 (Башкортостан)</t>
  </si>
  <si>
    <t>Благовещенск (Амурская область)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</si>
  <si>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</si>
  <si>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</si>
  <si>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</si>
  <si>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</si>
  <si>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</si>
  <si>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</si>
  <si>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</si>
  <si>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</si>
  <si>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</si>
  <si>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</si>
  <si>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</si>
  <si>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</si>
  <si>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</si>
  <si>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</si>
  <si>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</si>
  <si>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</si>
  <si>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</si>
  <si>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</si>
  <si>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</si>
  <si>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</si>
  <si>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</si>
  <si>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</si>
  <si>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</si>
  <si>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</si>
  <si>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</si>
  <si>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</si>
  <si>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</si>
  <si>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</si>
  <si>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</si>
  <si>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</si>
  <si>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</si>
  <si>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</si>
  <si>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</si>
  <si>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</si>
  <si>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</si>
  <si>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</si>
  <si>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</si>
  <si>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</si>
  <si>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</si>
  <si>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</si>
  <si>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</si>
  <si>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</si>
  <si>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</si>
  <si>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</si>
  <si>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</si>
  <si>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</si>
  <si>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</si>
  <si>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</si>
  <si>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</si>
  <si>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</si>
  <si>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</si>
  <si>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</si>
  <si>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</si>
  <si>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</si>
  <si>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</si>
  <si>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</si>
  <si>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</si>
  <si>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</si>
  <si>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</si>
  <si>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</si>
  <si>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</si>
  <si>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</si>
  <si>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</si>
  <si>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</si>
  <si>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</si>
  <si>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</si>
  <si>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</si>
  <si>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</si>
  <si>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</si>
  <si>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</si>
  <si>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</si>
  <si>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</si>
  <si>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</si>
  <si>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</si>
  <si>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</si>
  <si>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</si>
  <si>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</si>
  <si>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</si>
  <si>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</si>
  <si>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</si>
  <si>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</si>
  <si>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</si>
  <si>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</si>
  <si>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</si>
  <si>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</si>
  <si>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</si>
  <si>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</si>
  <si>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</si>
  <si>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</si>
  <si>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</si>
  <si>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</si>
  <si>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</si>
  <si>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</si>
  <si>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</si>
  <si>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</si>
  <si>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</si>
  <si>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</si>
  <si>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</si>
  <si>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</si>
  <si>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</si>
  <si>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</si>
  <si>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</si>
  <si>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</si>
  <si>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</si>
  <si>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</si>
  <si>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</si>
  <si>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</si>
  <si>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</si>
  <si>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</si>
  <si>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</si>
  <si>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</si>
  <si>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</si>
  <si>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</si>
  <si>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</si>
  <si>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</si>
  <si>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</si>
  <si>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</si>
  <si>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</si>
  <si>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</si>
  <si>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</si>
  <si>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</si>
  <si>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</si>
  <si>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 (Калининградская область)</t>
  </si>
  <si>
    <t>Гурьевск (Кемеровская область)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</si>
  <si>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</si>
  <si>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</si>
  <si>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</si>
  <si>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</si>
  <si>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</si>
  <si>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</si>
  <si>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</si>
  <si>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</si>
  <si>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</si>
  <si>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</si>
  <si>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</si>
  <si>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</si>
  <si>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</si>
  <si>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</si>
  <si>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</si>
  <si>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</si>
  <si>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</si>
  <si>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</si>
  <si>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</si>
  <si>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</si>
  <si>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</si>
  <si>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</si>
  <si>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</si>
  <si>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</si>
  <si>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</si>
  <si>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</si>
  <si>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</si>
  <si>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</si>
  <si>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</si>
  <si>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</si>
  <si>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</si>
  <si>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</si>
  <si>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</si>
  <si>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</si>
  <si>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</si>
  <si>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</si>
  <si>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</si>
  <si>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</si>
  <si>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</si>
  <si>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</si>
  <si>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</si>
  <si>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</si>
  <si>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</si>
  <si>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</si>
  <si>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</si>
  <si>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</si>
  <si>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</si>
  <si>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</si>
  <si>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</si>
  <si>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</si>
  <si>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</si>
  <si>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</si>
  <si>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</si>
  <si>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</si>
  <si>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</si>
  <si>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 (Красноярский край)</t>
  </si>
  <si>
    <t>Железногорск (Курская область)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</si>
  <si>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</si>
  <si>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</si>
  <si>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</si>
  <si>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</si>
  <si>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</si>
  <si>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</si>
  <si>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</si>
  <si>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</si>
  <si>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</si>
  <si>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</si>
  <si>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</si>
  <si>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</si>
  <si>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</si>
  <si>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</si>
  <si>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</si>
  <si>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</si>
  <si>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</si>
  <si>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</si>
  <si>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</si>
  <si>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</si>
  <si>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 (Пензенская область)</t>
  </si>
  <si>
    <t>Заречный (Свердловская область)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</si>
  <si>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</si>
  <si>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</si>
  <si>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</si>
  <si>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</si>
  <si>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</si>
  <si>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</si>
  <si>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</si>
  <si>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</si>
  <si>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</si>
  <si>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</si>
  <si>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</si>
  <si>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</si>
  <si>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</si>
  <si>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</si>
  <si>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</si>
  <si>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</si>
  <si>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</si>
  <si>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</si>
  <si>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</si>
  <si>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</si>
  <si>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</si>
  <si>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</si>
  <si>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</si>
  <si>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</si>
  <si>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</si>
  <si>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</si>
  <si>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</si>
  <si>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</si>
  <si>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</si>
  <si>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</si>
  <si>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</si>
  <si>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</si>
  <si>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</si>
  <si>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</si>
  <si>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</si>
  <si>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</si>
  <si>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</si>
  <si>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</si>
  <si>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</si>
  <si>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</si>
  <si>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</si>
  <si>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</si>
  <si>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</si>
  <si>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</si>
  <si>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</si>
  <si>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</si>
  <si>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</si>
  <si>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</si>
  <si>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</si>
  <si>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</si>
  <si>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</si>
  <si>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</si>
  <si>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</si>
  <si>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</si>
  <si>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</si>
  <si>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</si>
  <si>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</si>
  <si>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</si>
  <si>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</si>
  <si>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</si>
  <si>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</si>
  <si>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</si>
  <si>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</si>
  <si>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</si>
  <si>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</si>
  <si>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</si>
  <si>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</si>
  <si>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</si>
  <si>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</si>
  <si>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</si>
  <si>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</si>
  <si>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</si>
  <si>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</si>
  <si>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</si>
  <si>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</si>
  <si>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</si>
  <si>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</si>
  <si>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</si>
  <si>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</si>
  <si>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</si>
  <si>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</si>
  <si>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</si>
  <si>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</si>
  <si>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</si>
  <si>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</si>
  <si>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</si>
  <si>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</si>
  <si>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</si>
  <si>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</si>
  <si>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</si>
  <si>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</si>
  <si>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</si>
  <si>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</si>
  <si>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</si>
  <si>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</si>
  <si>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</si>
  <si>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</si>
  <si>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 (Калужская область)</t>
  </si>
  <si>
    <t>Киров (Кировская область)</t>
  </si>
  <si>
    <t>Кировград</t>
  </si>
  <si>
    <t>Кирово-Чепецк</t>
  </si>
  <si>
    <t>Кировск (Ленинградская область)</t>
  </si>
  <si>
    <t>Кировск (Мурманская область)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</si>
  <si>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</si>
  <si>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</si>
  <si>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</si>
  <si>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</si>
  <si>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</si>
  <si>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</si>
  <si>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</si>
  <si>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</si>
  <si>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</si>
  <si>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</si>
  <si>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</si>
  <si>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</si>
  <si>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</si>
  <si>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</si>
  <si>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</si>
  <si>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</si>
  <si>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</si>
  <si>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</si>
  <si>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</si>
  <si>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</si>
  <si>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</si>
  <si>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</si>
  <si>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</si>
  <si>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</si>
  <si>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</si>
  <si>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</si>
  <si>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</si>
  <si>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</si>
  <si>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</si>
  <si>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</si>
  <si>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</si>
  <si>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</si>
  <si>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</si>
  <si>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</si>
  <si>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</si>
  <si>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</si>
  <si>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</si>
  <si>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</si>
  <si>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</si>
  <si>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</si>
  <si>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</si>
  <si>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</si>
  <si>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</si>
  <si>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</si>
  <si>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</si>
  <si>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</si>
  <si>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 (Московская область)</t>
  </si>
  <si>
    <t>Красноармейск (Саратовская область)</t>
  </si>
  <si>
    <t>Красновишерск</t>
  </si>
  <si>
    <t>Красногорск</t>
  </si>
  <si>
    <t>Краснодар</t>
  </si>
  <si>
    <t>Краснозаводск</t>
  </si>
  <si>
    <t>Краснознаменск (Калининградская область)</t>
  </si>
  <si>
    <t>Краснознаменск (Московская область)</t>
  </si>
  <si>
    <t>Краснокаменск</t>
  </si>
  <si>
    <t>Краснокамск</t>
  </si>
  <si>
    <t>Красноперекопск</t>
  </si>
  <si>
    <t>Краснослободск (Волгоградская область)</t>
  </si>
  <si>
    <t>Краснослободск (Мордовия)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</si>
  <si>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</si>
  <si>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</si>
  <si>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</si>
  <si>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</si>
  <si>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</si>
  <si>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</si>
  <si>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</si>
  <si>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</si>
  <si>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</si>
  <si>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</si>
  <si>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</si>
  <si>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</si>
  <si>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</si>
  <si>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</si>
  <si>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</si>
  <si>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</si>
  <si>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</si>
  <si>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</si>
  <si>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</si>
  <si>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</si>
  <si>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</si>
  <si>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</si>
  <si>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</si>
  <si>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</si>
  <si>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</si>
  <si>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</si>
  <si>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</si>
  <si>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</si>
  <si>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</si>
  <si>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</si>
  <si>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</si>
  <si>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</si>
  <si>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</si>
  <si>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</si>
  <si>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</si>
  <si>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</si>
  <si>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</si>
  <si>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</si>
  <si>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</si>
  <si>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</si>
  <si>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</si>
  <si>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</si>
  <si>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</si>
  <si>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</si>
  <si>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</si>
  <si>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</si>
  <si>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</si>
  <si>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</si>
  <si>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</si>
  <si>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</si>
  <si>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</si>
  <si>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</si>
  <si>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</si>
  <si>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</si>
  <si>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</si>
  <si>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</si>
  <si>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</si>
  <si>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</si>
  <si>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</si>
  <si>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</si>
  <si>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</si>
  <si>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</si>
  <si>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</si>
  <si>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</si>
  <si>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</si>
  <si>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</si>
  <si>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</si>
  <si>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</si>
  <si>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</si>
  <si>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</si>
  <si>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</si>
  <si>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</si>
  <si>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</si>
  <si>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</si>
  <si>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</si>
  <si>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</si>
  <si>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</si>
  <si>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</si>
  <si>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</si>
  <si>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</si>
  <si>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</si>
  <si>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</si>
  <si>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</si>
  <si>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</si>
  <si>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</si>
  <si>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</si>
  <si>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</si>
  <si>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</si>
  <si>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</si>
  <si>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</si>
  <si>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</si>
  <si>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</si>
  <si>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</si>
  <si>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</si>
  <si>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</si>
  <si>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</si>
  <si>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</si>
  <si>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</si>
  <si>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</si>
  <si>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</si>
  <si>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</si>
  <si>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</si>
  <si>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</si>
  <si>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</si>
  <si>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</si>
  <si>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</si>
  <si>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</si>
  <si>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</si>
  <si>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</si>
  <si>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</si>
  <si>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</si>
  <si>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</si>
  <si>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</si>
  <si>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</si>
  <si>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</si>
  <si>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 (Якутия)</t>
  </si>
  <si>
    <t>Мирный (Архангельская область)</t>
  </si>
  <si>
    <t>Михайлов</t>
  </si>
  <si>
    <t>Михайловка</t>
  </si>
  <si>
    <t>Михайловск (Свердловская область)</t>
  </si>
  <si>
    <t>Михайловск (Ставропольский край)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</si>
  <si>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</si>
  <si>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</si>
  <si>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</si>
  <si>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</si>
  <si>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</si>
  <si>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</si>
  <si>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</si>
  <si>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</si>
  <si>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</si>
  <si>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</si>
  <si>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</si>
  <si>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</si>
  <si>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</si>
  <si>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</si>
  <si>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</si>
  <si>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</si>
  <si>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</si>
  <si>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</si>
  <si>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</si>
  <si>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</si>
  <si>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</si>
  <si>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</si>
  <si>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</si>
  <si>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</si>
  <si>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</si>
  <si>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</si>
  <si>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</si>
  <si>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</si>
  <si>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</si>
  <si>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</si>
  <si>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</si>
  <si>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</si>
  <si>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</si>
  <si>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</si>
  <si>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</si>
  <si>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</si>
  <si>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</si>
  <si>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</si>
  <si>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</si>
  <si>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</si>
  <si>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</si>
  <si>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</si>
  <si>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</si>
  <si>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</si>
  <si>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</si>
  <si>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</si>
  <si>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</si>
  <si>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</si>
  <si>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</si>
  <si>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</si>
  <si>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</si>
  <si>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</si>
  <si>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</si>
  <si>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</si>
  <si>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</si>
  <si>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</si>
  <si>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</si>
  <si>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 (Вологодская область)</t>
  </si>
  <si>
    <t>Никольск (Пензенская область)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</si>
  <si>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</si>
  <si>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</si>
  <si>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</si>
  <si>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</si>
  <si>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</si>
  <si>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</si>
  <si>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</si>
  <si>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</si>
  <si>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</si>
  <si>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</si>
  <si>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</si>
  <si>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</si>
  <si>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</si>
  <si>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</si>
  <si>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</si>
  <si>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</si>
  <si>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</si>
  <si>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</si>
  <si>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</si>
  <si>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</si>
  <si>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</si>
  <si>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</si>
  <si>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</si>
  <si>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</si>
  <si>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</si>
  <si>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</si>
  <si>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</si>
  <si>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</si>
  <si>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</si>
  <si>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</si>
  <si>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</si>
  <si>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</si>
  <si>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</si>
  <si>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</si>
  <si>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</si>
  <si>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</si>
  <si>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</si>
  <si>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</si>
  <si>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</si>
  <si>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</si>
  <si>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</si>
  <si>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</si>
  <si>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</si>
  <si>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</si>
  <si>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</si>
  <si>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 (Калининградская область)</t>
  </si>
  <si>
    <t>Озёрск (Челябинская область)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</si>
  <si>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</si>
  <si>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</si>
  <si>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</si>
  <si>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</si>
  <si>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</si>
  <si>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</si>
  <si>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</si>
  <si>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</si>
  <si>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</si>
  <si>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</si>
  <si>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</si>
  <si>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</si>
  <si>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</si>
  <si>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</si>
  <si>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</si>
  <si>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</si>
  <si>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</si>
  <si>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</si>
  <si>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</si>
  <si>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</si>
  <si>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</si>
  <si>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</si>
  <si>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</si>
  <si>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</si>
  <si>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</si>
  <si>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</si>
  <si>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</si>
  <si>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</si>
  <si>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</si>
  <si>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</si>
  <si>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</si>
  <si>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</si>
  <si>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</si>
  <si>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</si>
  <si>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</si>
  <si>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</si>
  <si>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</si>
  <si>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</si>
  <si>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</si>
  <si>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</si>
  <si>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</si>
  <si>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</si>
  <si>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</si>
  <si>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</si>
  <si>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</si>
  <si>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</si>
  <si>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</si>
  <si>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</si>
  <si>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</si>
  <si>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</si>
  <si>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</si>
  <si>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</si>
  <si>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</si>
  <si>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</si>
  <si>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</si>
  <si>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</si>
  <si>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</si>
  <si>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</si>
  <si>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</si>
  <si>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</si>
  <si>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</si>
  <si>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</si>
  <si>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</si>
  <si>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</si>
  <si>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</si>
  <si>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</si>
  <si>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</si>
  <si>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</si>
  <si>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</si>
  <si>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</si>
  <si>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</si>
  <si>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</si>
  <si>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</si>
  <si>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</si>
  <si>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</si>
  <si>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 (Калининградская область)</t>
  </si>
  <si>
    <t>Приморск (Ленинградская область)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</si>
  <si>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</si>
  <si>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</si>
  <si>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</si>
  <si>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</si>
  <si>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</si>
  <si>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</si>
  <si>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</si>
  <si>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</si>
  <si>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</si>
  <si>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</si>
  <si>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</si>
  <si>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</si>
  <si>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</si>
  <si>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</si>
  <si>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</si>
  <si>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</si>
  <si>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 (Владимирская область)</t>
  </si>
  <si>
    <t>Радужный (Ханты-Мансийский АО)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</si>
  <si>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</si>
  <si>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</si>
  <si>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</si>
  <si>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</si>
  <si>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</si>
  <si>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</si>
  <si>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</si>
  <si>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</si>
  <si>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</si>
  <si>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</si>
  <si>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</si>
  <si>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</si>
  <si>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</si>
  <si>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</si>
  <si>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</si>
  <si>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</si>
  <si>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</si>
  <si>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</si>
  <si>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</si>
  <si>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</si>
  <si>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</si>
  <si>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</si>
  <si>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</si>
  <si>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</t>
  </si>
  <si>
    <t>Салават</t>
  </si>
  <si>
    <t>Салаир</t>
  </si>
  <si>
    <t>Салехард</t>
  </si>
  <si>
    <t>Сальск</t>
  </si>
  <si>
    <t>Самара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</si>
  <si>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</si>
  <si>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</si>
  <si>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</si>
  <si>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</si>
  <si>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</si>
  <si>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</si>
  <si>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</si>
  <si>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</si>
  <si>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</si>
  <si>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</si>
  <si>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</si>
  <si>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</si>
  <si>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</si>
  <si>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</si>
  <si>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</si>
  <si>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</si>
  <si>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</si>
  <si>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</si>
  <si>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</si>
  <si>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</si>
  <si>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</si>
  <si>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</si>
  <si>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</si>
  <si>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</si>
  <si>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</si>
  <si>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</si>
  <si>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</si>
  <si>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</si>
  <si>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</si>
  <si>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</si>
  <si>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</si>
  <si>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</si>
  <si>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</si>
  <si>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</si>
  <si>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</si>
  <si>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</si>
  <si>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</si>
  <si>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</si>
  <si>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</si>
  <si>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</si>
  <si>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</si>
  <si>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</si>
  <si>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</si>
  <si>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</si>
  <si>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</si>
  <si>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</si>
  <si>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</si>
  <si>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</si>
  <si>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</si>
  <si>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</si>
  <si>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</si>
  <si>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 (Калининградская область)</t>
  </si>
  <si>
    <t>Советск (Кировская область)</t>
  </si>
  <si>
    <t>Советск (Тульская область)</t>
  </si>
  <si>
    <t>Советская Гавань</t>
  </si>
  <si>
    <t>Советский</t>
  </si>
  <si>
    <t>Ханты-Мансийский АО — Югра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</si>
  <si>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</si>
  <si>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</si>
  <si>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</si>
  <si>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</si>
  <si>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</si>
  <si>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</si>
  <si>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</si>
  <si>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</si>
  <si>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</si>
  <si>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</si>
  <si>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</si>
  <si>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</si>
  <si>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</si>
  <si>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</si>
  <si>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</si>
  <si>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</si>
  <si>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</si>
  <si>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</si>
  <si>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</si>
  <si>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</si>
  <si>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</si>
  <si>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</si>
  <si>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</si>
  <si>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</si>
  <si>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</si>
  <si>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</si>
  <si>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</si>
  <si>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</si>
  <si>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</si>
  <si>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</si>
  <si>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</si>
  <si>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</si>
  <si>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</si>
  <si>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</si>
  <si>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</si>
  <si>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</si>
  <si>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</si>
  <si>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</si>
  <si>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</si>
  <si>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</si>
  <si>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</si>
  <si>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</si>
  <si>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</si>
  <si>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</si>
  <si>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</si>
  <si>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</si>
  <si>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</si>
  <si>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</si>
  <si>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</si>
  <si>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</si>
  <si>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</si>
  <si>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</si>
  <si>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</si>
  <si>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</si>
  <si>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</si>
  <si>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</si>
  <si>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</si>
  <si>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</si>
  <si>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</si>
  <si>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</si>
  <si>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</si>
  <si>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</si>
  <si>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</si>
  <si>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</si>
  <si>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</si>
  <si>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</si>
  <si>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</si>
  <si>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</si>
  <si>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</si>
  <si>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</si>
  <si>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</si>
  <si>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</si>
  <si>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</si>
  <si>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</si>
  <si>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</si>
  <si>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</si>
  <si>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</si>
  <si>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</si>
  <si>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</si>
  <si>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</si>
  <si>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</si>
  <si>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</si>
  <si>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</si>
  <si>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</si>
  <si>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</si>
  <si>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</si>
  <si>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</si>
  <si>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</si>
  <si>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</si>
  <si>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</si>
  <si>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</si>
  <si>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</si>
  <si>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</si>
  <si>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</si>
  <si>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</si>
  <si>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</si>
  <si>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</si>
  <si>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</si>
  <si>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</si>
  <si>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</si>
  <si>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</si>
  <si>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</si>
  <si>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</si>
  <si>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</si>
  <si>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</si>
  <si>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</si>
  <si>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</si>
  <si>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</si>
  <si>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</si>
  <si>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</si>
  <si>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</si>
  <si>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</si>
  <si>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</si>
  <si>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</si>
  <si>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</si>
  <si>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</si>
  <si>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</si>
  <si>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</si>
  <si>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</si>
  <si>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</si>
  <si>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</si>
  <si>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</si>
  <si>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</si>
  <si>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</si>
  <si>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</si>
  <si>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</si>
  <si>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</si>
  <si>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</si>
  <si>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</si>
  <si>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</si>
  <si>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</si>
  <si>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</si>
  <si>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</si>
  <si>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</t>
  </si>
  <si>
    <t>Фокино (Брянская область)</t>
  </si>
  <si>
    <t>Фокино (Приморский край)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</si>
  <si>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</si>
  <si>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</si>
  <si>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</si>
  <si>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</si>
  <si>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</si>
  <si>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</si>
  <si>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</si>
  <si>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</si>
  <si>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</si>
  <si>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</si>
  <si>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</si>
  <si>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</si>
  <si>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</si>
  <si>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</si>
  <si>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</si>
  <si>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</si>
  <si>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</si>
  <si>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</si>
  <si>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</si>
  <si>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</si>
  <si>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</si>
  <si>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</si>
  <si>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</si>
  <si>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</si>
  <si>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</si>
  <si>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</si>
  <si>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</si>
  <si>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</si>
  <si>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</si>
  <si>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</si>
  <si>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</si>
  <si>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</si>
  <si>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</si>
  <si>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</si>
  <si>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</si>
  <si>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</si>
  <si>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</si>
  <si>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</si>
  <si>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</si>
  <si>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</si>
  <si>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</si>
  <si>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</si>
  <si>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</si>
  <si>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</si>
  <si>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</si>
  <si>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</si>
  <si>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</si>
  <si>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</si>
  <si>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</si>
  <si>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</si>
  <si>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</si>
  <si>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</si>
  <si>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</si>
  <si>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</si>
  <si>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</si>
  <si>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</si>
  <si>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</si>
  <si>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</si>
  <si>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</si>
  <si>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</si>
  <si>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</si>
  <si>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</si>
  <si>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</si>
  <si>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</si>
  <si>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</si>
  <si>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</si>
  <si>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</si>
  <si>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</si>
  <si>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</si>
  <si>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</si>
  <si>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</si>
  <si>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</si>
  <si>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</si>
  <si>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</si>
  <si>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</si>
  <si>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</si>
  <si>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</si>
  <si>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</si>
  <si>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</si>
  <si>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</si>
  <si>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</si>
  <si>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</si>
  <si>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</si>
  <si>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</si>
  <si>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</si>
  <si>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</si>
  <si>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</si>
  <si>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</si>
  <si>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</si>
  <si>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</si>
  <si>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</si>
  <si>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</si>
  <si>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</si>
  <si>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</si>
  <si>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</si>
  <si>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</si>
  <si>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</si>
  <si>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м</t>
  </si>
  <si>
    <t>Прожиточный минимум</t>
  </si>
  <si>
    <t>Заработная плата</t>
  </si>
  <si>
    <t>Количество лиц, проживающий в квартире (по мимо дебитора)</t>
  </si>
  <si>
    <t>Из них пенсионеров (60+ женщины и 65+ мужчины)</t>
  </si>
  <si>
    <t>Из них детей (до 18 лет)</t>
  </si>
  <si>
    <t>Количество лиц, платящих за квартиру (кроме жильцов и дебитора)</t>
  </si>
  <si>
    <t>Финансовое обеспечение ипотеки (при стоимости свыше 500тыс)</t>
  </si>
  <si>
    <t>Заработная плата этих лиц (суммарная)</t>
  </si>
  <si>
    <t>Прожиточный минимум лиц из п.11 и п.12 (сумма)</t>
  </si>
  <si>
    <t>Размер ипотеки</t>
  </si>
  <si>
    <t>Способ выплаты</t>
  </si>
  <si>
    <t>Срок ипотеки (количество лет)</t>
  </si>
  <si>
    <t>Процент ипотечного кредита</t>
  </si>
  <si>
    <t>Количество выплат в год</t>
  </si>
  <si>
    <t>нет просрочек</t>
  </si>
  <si>
    <t>1-2 просрочки 1-30</t>
  </si>
  <si>
    <t>от 3 до 5 просрочек 1-30 ИЛИ просрочка 31-60</t>
  </si>
  <si>
    <t>1-2 просрочки 1-30 И 1 просрочка 31-60 ИЛИ 2 просрочки 31-60</t>
  </si>
  <si>
    <t>от 5 до 8 просрочек 1-30 ИЛИ от 3 до 4 просрочек 31-60 ИЛИ 1-2 просрочки 61+</t>
  </si>
  <si>
    <t>более 8 просрочек 1-30 ИЛИ более 4 просрочек 31-60 ИЛИ более 2 просрочек 61+</t>
  </si>
  <si>
    <t>до 30</t>
  </si>
  <si>
    <t>до 40</t>
  </si>
  <si>
    <t>до 50</t>
  </si>
  <si>
    <t>от 50 лет и ДО пенсионного</t>
  </si>
  <si>
    <t>пенсионный</t>
  </si>
  <si>
    <t>Финансовое обеспечение кредита</t>
  </si>
  <si>
    <t>Более 30%</t>
  </si>
  <si>
    <t>Более 20%</t>
  </si>
  <si>
    <t>Более 10%</t>
  </si>
  <si>
    <t>Более 5%</t>
  </si>
  <si>
    <t>Менее 5%</t>
  </si>
  <si>
    <t>Расчет</t>
  </si>
  <si>
    <t>Показатель</t>
  </si>
  <si>
    <t>Баллы</t>
  </si>
  <si>
    <t>Коэффициент финансового положения клиента</t>
  </si>
  <si>
    <t>Просрочки</t>
  </si>
  <si>
    <t>Сумма показателей</t>
  </si>
  <si>
    <t>Итог. Клиент -&gt;</t>
  </si>
  <si>
    <t>Аннуитетный</t>
  </si>
  <si>
    <t>Профсуждение</t>
  </si>
  <si>
    <t>Дата формирования резерва</t>
  </si>
  <si>
    <t>Срок ипотеки</t>
  </si>
  <si>
    <t>Процент</t>
  </si>
  <si>
    <t>Обслуживание долга</t>
  </si>
  <si>
    <t>Заключение</t>
  </si>
  <si>
    <t>Платежеспособность</t>
  </si>
  <si>
    <t>Количество дней просрочки</t>
  </si>
  <si>
    <t>31-60</t>
  </si>
  <si>
    <t>60+</t>
  </si>
  <si>
    <t>1-30</t>
  </si>
  <si>
    <t>Итоговый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</si>
</sst>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₽&quot;"/>
    <numFmt numFmtId="165" formatCode="#,##0.00\ &quot;₽&quot;"/>
    <numFmt numFmtId="166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4"/>
      <color theme="10"/>
      <name val="TimesNewRomanPSMT"/>
      <family val="2"/>
    </font>
    <font>
      <b/>
      <sz val="11"/>
      <color theme="1"/>
      <name val="TimesNewRomanPSM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5" fillId="3" borderId="4" xfId="0" applyFont="1" applyFill="1" applyBorder="1"/>
    <xf numFmtId="0" fontId="0" fillId="3" borderId="4" xfId="0" applyFill="1" applyBorder="1"/>
    <xf numFmtId="0" fontId="5" fillId="4" borderId="4" xfId="0" applyFont="1" applyFill="1" applyBorder="1"/>
    <xf numFmtId="0" fontId="0" fillId="4" borderId="4" xfId="0" applyFill="1" applyBorder="1"/>
    <xf numFmtId="0" fontId="0" fillId="0" borderId="0" xfId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/>
    <xf numFmtId="0" fontId="5" fillId="3" borderId="5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7" xfId="0" applyFill="1" applyBorder="1"/>
    <xf numFmtId="0" fontId="0" fillId="3" borderId="7" xfId="0" applyFill="1" applyBorder="1"/>
    <xf numFmtId="0" fontId="5" fillId="3" borderId="8" xfId="0" applyFont="1" applyFill="1" applyBorder="1" applyAlignment="1">
      <alignment horizontal="center"/>
    </xf>
    <xf numFmtId="0" fontId="0" fillId="3" borderId="5" xfId="0" applyFill="1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charset val="204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charset val="204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charset val="204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2" xr9:uid="{DEEF1178-718D-4C3F-9393-DB37E1C87D3E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A510F-FD00-45C4-84E0-2E5A50C6B7EF}" name="Таблица1" displayName="Таблица1" ref="A1:D86" totalsRowShown="0" headerRowDxfId="5" dataDxfId="4">
  <autoFilter ref="A1:D86" xr:uid="{CB6A510F-FD00-45C4-84E0-2E5A50C6B7EF}"/>
  <tableColumns count="4">
    <tableColumn id="1" xr3:uid="{37350B45-8169-4A18-BCDC-BF5422EF558E}" name="Регион" dataDxfId="3"/>
    <tableColumn id="2" xr3:uid="{03D6D448-F7DD-412B-96E2-E7977FC0EACA}" name="Трудоспособное население" dataDxfId="2"/>
    <tableColumn id="3" xr3:uid="{4017DDBD-6CA4-469B-A104-ADB66C0D3107}" name="Пенсионеры" dataDxfId="1"/>
    <tableColumn id="4" xr3:uid="{7421B63C-9631-4BB7-8C0E-E64B861158ED}" name="Дети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9" sqref="D9"/>
    </sheetView>
  </sheetViews>
  <sheetFormatPr defaultRowHeight="14.4"/>
  <cols>
    <col min="1" max="1" width="31.44140625" customWidth="1"/>
    <col min="2" max="2" width="40" bestFit="1" customWidth="1"/>
    <col min="4" max="4" width="10.33203125" customWidth="1"/>
    <col min="6" max="6" width="11.5546875" customWidth="1"/>
    <col min="8" max="8" width="9.88671875" customWidth="1"/>
    <col min="9" max="9" width="9.109375" customWidth="1"/>
    <col min="11" max="11" width="18.88671875" customWidth="1"/>
  </cols>
  <sheetData>
    <row r="1" spans="1:3" ht="15" thickBot="1">
      <c r="A1" s="71" t="s">
        <v>1335</v>
      </c>
      <c r="B1" s="72"/>
    </row>
    <row r="2" spans="1:3" ht="15" thickBot="1">
      <c r="A2" s="17" t="s">
        <v>1336</v>
      </c>
      <c r="B2" s="57">
        <f ca="1">TODAY()</f>
        <v>44906</v>
      </c>
    </row>
    <row r="3" spans="1:3" ht="15" thickBot="1">
      <c r="A3" s="47" t="s">
        <v>0</v>
      </c>
      <c r="B3" s="18" t="s">
        <v>37</v>
      </c>
    </row>
    <row r="4" spans="1:3" ht="15" thickBot="1">
      <c r="A4" s="17" t="s">
        <v>68</v>
      </c>
      <c r="B4" s="61">
        <f>'Ввод данных'!B18</f>
        <v>6300000</v>
      </c>
    </row>
    <row r="5" spans="1:3" ht="15" thickBot="1">
      <c r="A5" s="17" t="s">
        <v>1337</v>
      </c>
      <c r="B5" s="18">
        <f>'Ввод данных'!B20</f>
        <v>10</v>
      </c>
    </row>
    <row r="6" spans="1:3" ht="15" thickBot="1">
      <c r="A6" s="17" t="s">
        <v>1338</v>
      </c>
      <c r="B6" s="58">
        <f>'Ввод данных'!B21</f>
        <v>0.10299999999999999</v>
      </c>
    </row>
    <row r="7" spans="1:3" ht="15" thickBot="1">
      <c r="A7" s="17" t="s">
        <v>4</v>
      </c>
      <c r="B7" s="52">
        <f>'Ввод данных'!B23</f>
        <v>84305.077774681675</v>
      </c>
    </row>
    <row r="8" spans="1:3">
      <c r="A8" s="65" t="s">
        <v>1341</v>
      </c>
      <c r="B8" s="59">
        <f ca="1">'Ввод данных'!B24</f>
        <v>1.1310894931655469</v>
      </c>
    </row>
    <row r="9" spans="1:3" ht="15" thickBot="1">
      <c r="A9" s="66" t="s">
        <v>1346</v>
      </c>
      <c r="B9" s="63">
        <f ca="1">IF(B8&gt;1.1, 2, IF(B8&lt;1, 0, 1))</f>
        <v>2</v>
      </c>
      <c r="C9" s="62"/>
    </row>
    <row r="10" spans="1:3" ht="15" thickBot="1">
      <c r="A10" s="70" t="s">
        <v>69</v>
      </c>
      <c r="B10" s="41" t="str">
        <f ca="1">IF(B8&gt;1.1, "хорошее", IF(B8&lt;1, "плохое", "среднее"))</f>
        <v>хорошее</v>
      </c>
    </row>
    <row r="11" spans="1:3">
      <c r="A11" s="67" t="s">
        <v>1342</v>
      </c>
      <c r="B11" s="60">
        <f>Просрочки!B30</f>
        <v>31</v>
      </c>
    </row>
    <row r="12" spans="1:3">
      <c r="A12" s="68" t="s">
        <v>1345</v>
      </c>
      <c r="B12" s="14">
        <f>Просрочки!C30</f>
        <v>0</v>
      </c>
    </row>
    <row r="13" spans="1:3">
      <c r="A13" s="30" t="s">
        <v>1343</v>
      </c>
      <c r="B13" s="14">
        <f>Просрочки!D30</f>
        <v>1</v>
      </c>
    </row>
    <row r="14" spans="1:3">
      <c r="A14" s="30" t="s">
        <v>1344</v>
      </c>
      <c r="B14" s="51">
        <f>Просрочки!E30</f>
        <v>0</v>
      </c>
    </row>
    <row r="15" spans="1:3" ht="15" thickBot="1">
      <c r="A15" s="69" t="s">
        <v>1346</v>
      </c>
      <c r="B15" s="64" t="str">
        <f>Расчеты!B27</f>
        <v>3</v>
      </c>
    </row>
    <row r="16" spans="1:3" ht="15" thickBot="1">
      <c r="A16" s="40" t="s">
        <v>1339</v>
      </c>
      <c r="B16" s="41" t="str">
        <f>IF(OR(Расчеты!B27="4",Расчеты!B27="5"), "хорошее", IF(OR(Расчеты!B27="3", Расчеты!B27="2"), "среднее", "плохое"))</f>
        <v>среднее</v>
      </c>
    </row>
    <row r="17" spans="1:9" ht="15" thickBot="1">
      <c r="A17" s="40" t="s">
        <v>1340</v>
      </c>
      <c r="B17" s="40" t="str">
        <f ca="1">IF(B9+B15=5, "хорошее состояние заёмщика", IF(B9+B15&gt;=3, "среднее состояние заёмщика", "плохое состояние заёмщика"))</f>
        <v>хорошее состояние заёмщика</v>
      </c>
    </row>
    <row r="18" spans="1:9">
      <c r="A18" s="2"/>
    </row>
    <row r="19" spans="1:9">
      <c r="A19" s="2"/>
      <c r="C19" s="1"/>
      <c r="D19" s="1"/>
      <c r="F19" s="1"/>
      <c r="H19" s="1"/>
      <c r="I19" s="1"/>
    </row>
    <row r="20" spans="1:9">
      <c r="A20" s="2"/>
    </row>
    <row r="21" spans="1:9">
      <c r="A21" s="2"/>
    </row>
    <row r="22" spans="1:9">
      <c r="A22" s="2"/>
      <c r="B22" s="1"/>
    </row>
    <row r="23" spans="1:9">
      <c r="A23" s="2"/>
    </row>
    <row r="24" spans="1:9">
      <c r="A24" s="2"/>
    </row>
    <row r="25" spans="1:9">
      <c r="A25" s="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topLeftCell="A5" workbookViewId="0">
      <selection activeCell="B25" sqref="B25"/>
    </sheetView>
  </sheetViews>
  <sheetFormatPr defaultRowHeight="14.4"/>
  <cols>
    <col min="2" max="3" width="15.109375" bestFit="1" customWidth="1"/>
    <col min="4" max="4" width="21.5546875" bestFit="1" customWidth="1"/>
    <col min="5" max="5" width="23" bestFit="1" customWidth="1"/>
    <col min="6" max="6" width="19.6640625" bestFit="1" customWidth="1"/>
    <col min="7" max="7" width="22" bestFit="1" customWidth="1"/>
    <col min="8" max="8" width="18.88671875" bestFit="1" customWidth="1"/>
    <col min="9" max="10" width="20.109375" bestFit="1" customWidth="1"/>
    <col min="11" max="11" width="20.6640625" bestFit="1" customWidth="1"/>
    <col min="12" max="12" width="23.6640625" bestFit="1" customWidth="1"/>
    <col min="13" max="13" width="22.6640625" bestFit="1" customWidth="1"/>
    <col min="14" max="14" width="21.88671875" bestFit="1" customWidth="1"/>
    <col min="15" max="15" width="23" bestFit="1" customWidth="1"/>
  </cols>
  <sheetData>
    <row r="1" spans="1:15">
      <c r="B1" t="s">
        <v>54</v>
      </c>
      <c r="C1" t="s">
        <v>50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</row>
    <row r="2" spans="1:15">
      <c r="A2" t="s">
        <v>38</v>
      </c>
      <c r="B2">
        <v>31</v>
      </c>
      <c r="C2">
        <v>31</v>
      </c>
      <c r="D2">
        <f>IF(C2=B2,C2,0)</f>
        <v>31</v>
      </c>
    </row>
    <row r="3" spans="1:15">
      <c r="A3" t="s">
        <v>39</v>
      </c>
      <c r="B3">
        <v>28</v>
      </c>
      <c r="C3">
        <v>28</v>
      </c>
      <c r="D3">
        <f>IF(B2=C2,C2+C3,0)</f>
        <v>59</v>
      </c>
      <c r="E3">
        <f>IF(C3=B3,C3,0)</f>
        <v>28</v>
      </c>
    </row>
    <row r="4" spans="1:15">
      <c r="A4" t="s">
        <v>40</v>
      </c>
      <c r="B4">
        <v>31</v>
      </c>
      <c r="C4">
        <v>31</v>
      </c>
      <c r="D4">
        <f>IF(D3=B2+B3,D3+C4,0)</f>
        <v>90</v>
      </c>
      <c r="E4">
        <f>IF(E3=B3,C3+C4,0)</f>
        <v>59</v>
      </c>
      <c r="F4">
        <f>IF(C4=B4,C4,0)</f>
        <v>31</v>
      </c>
    </row>
    <row r="5" spans="1:15">
      <c r="A5" t="s">
        <v>41</v>
      </c>
      <c r="B5">
        <v>30</v>
      </c>
      <c r="C5">
        <v>30</v>
      </c>
      <c r="D5">
        <f>IF(D4=B2+B3+B4,D4+C5,0)</f>
        <v>120</v>
      </c>
      <c r="E5">
        <f>IF(E4=B3+B4,E4+C5,0)</f>
        <v>89</v>
      </c>
      <c r="F5">
        <f>IF(F4=B4,C4+C5,0)</f>
        <v>61</v>
      </c>
      <c r="G5">
        <f>IF(C5=B5,C5,0)</f>
        <v>30</v>
      </c>
    </row>
    <row r="6" spans="1:15">
      <c r="A6" t="s">
        <v>42</v>
      </c>
      <c r="B6">
        <v>31</v>
      </c>
      <c r="C6">
        <v>31</v>
      </c>
      <c r="D6">
        <f>IF(D5=B2+B3+B4+B5,D5+C6,0)</f>
        <v>151</v>
      </c>
      <c r="E6">
        <f>IF(E5=SUM(B3:B5),E5+C6,0)</f>
        <v>120</v>
      </c>
      <c r="F6">
        <f>IF(F5=B4+B5,F5+C6,0)</f>
        <v>92</v>
      </c>
      <c r="G6">
        <f>IF(G5=B5,C5+C6,0)</f>
        <v>61</v>
      </c>
      <c r="H6">
        <f>IF(C6=B6,C6,0)</f>
        <v>31</v>
      </c>
    </row>
    <row r="7" spans="1:15">
      <c r="A7" t="s">
        <v>43</v>
      </c>
      <c r="B7">
        <v>30</v>
      </c>
      <c r="C7">
        <v>30</v>
      </c>
      <c r="D7">
        <f>IF(D6=B2+B3+B4+B5+B6,D6+C7,0)</f>
        <v>181</v>
      </c>
      <c r="E7">
        <f>IF(E6=SUM(B3:B6),E6+C7,0)</f>
        <v>150</v>
      </c>
      <c r="F7">
        <f>IF(F6=SUM(B4:B6),F6+C7,0)</f>
        <v>122</v>
      </c>
      <c r="G7">
        <f>IF(G6=B4+B5,G6+C7,0)</f>
        <v>91</v>
      </c>
      <c r="H7">
        <f>IF(H6=B6,H6+C7,0)</f>
        <v>61</v>
      </c>
      <c r="I7">
        <f>IF(C7=B7,C7,0)</f>
        <v>30</v>
      </c>
    </row>
    <row r="8" spans="1:15">
      <c r="A8" t="s">
        <v>44</v>
      </c>
      <c r="B8">
        <v>31</v>
      </c>
      <c r="C8">
        <v>31</v>
      </c>
      <c r="D8">
        <f>IF(D7=SUM(B2:B7),D7+C8,0)</f>
        <v>212</v>
      </c>
      <c r="E8">
        <f>IF(E7=SUM(B3:B7),E7+C8,0)</f>
        <v>181</v>
      </c>
      <c r="F8">
        <f>IF(F7=SUM(B4:B7),F7+C8,0)</f>
        <v>153</v>
      </c>
      <c r="G8">
        <f>IF(G7=SUM(B5:B7),G7+C8,0)</f>
        <v>122</v>
      </c>
      <c r="H8">
        <f>IF(H7=B6+B7,H7+C8,0)</f>
        <v>92</v>
      </c>
      <c r="I8">
        <f>IF(I7=B7,I7+C8,0)</f>
        <v>61</v>
      </c>
      <c r="J8">
        <f>IF(C8=B8,C8,0)</f>
        <v>31</v>
      </c>
    </row>
    <row r="9" spans="1:15">
      <c r="A9" t="s">
        <v>45</v>
      </c>
      <c r="B9">
        <v>31</v>
      </c>
      <c r="C9">
        <v>31</v>
      </c>
      <c r="D9">
        <f>IF(D8=SUM(B2:B8),D8+C9,0)</f>
        <v>243</v>
      </c>
      <c r="E9">
        <f>IF(E8=SUM(B3:B8),E8+C9,0)</f>
        <v>212</v>
      </c>
      <c r="F9">
        <f>IF(F8=SUM(B4:B8),F8+C9,0)</f>
        <v>184</v>
      </c>
      <c r="G9">
        <f>IF(G8=SUM(B5:B8),G8+C9,0)</f>
        <v>153</v>
      </c>
      <c r="H9">
        <f>IF(H8=SUM(B6:B8),H8+C9,0)</f>
        <v>123</v>
      </c>
      <c r="I9">
        <f>IF(I8=B7+B8,I8+C9,0)</f>
        <v>92</v>
      </c>
      <c r="J9">
        <f>IF(J8=B8,J8+C9,0)</f>
        <v>62</v>
      </c>
      <c r="K9">
        <f>IF(C9=B9,C9,0)</f>
        <v>31</v>
      </c>
    </row>
    <row r="10" spans="1:15">
      <c r="A10" t="s">
        <v>46</v>
      </c>
      <c r="B10">
        <v>30</v>
      </c>
      <c r="C10">
        <v>30</v>
      </c>
      <c r="D10">
        <f>IF(D9=SUM(B2:B9),D9+C10,0)</f>
        <v>273</v>
      </c>
      <c r="E10">
        <f>IF(E9=SUM(B3:B9),E9+C10,0)</f>
        <v>242</v>
      </c>
      <c r="F10">
        <f>IF(F9=SUM(B4:B9),F9+C10,0)</f>
        <v>214</v>
      </c>
      <c r="G10">
        <f>IF(G9=SUM(B5:B9),G9+C10,0)</f>
        <v>183</v>
      </c>
      <c r="H10">
        <f>IF(H9=SUM(B6:B9),H9+C10,0)</f>
        <v>153</v>
      </c>
      <c r="I10">
        <f>IF(I9=SUM(B7:B9),I9+C10,0)</f>
        <v>122</v>
      </c>
      <c r="J10">
        <f>IF(J9=B8+B9,J9+C10,0)</f>
        <v>92</v>
      </c>
      <c r="K10">
        <f>IF(K9=B9,K9+C10,0)</f>
        <v>61</v>
      </c>
      <c r="L10">
        <f>IF(C10=B10,C10,0)</f>
        <v>30</v>
      </c>
    </row>
    <row r="11" spans="1:15">
      <c r="A11" t="s">
        <v>47</v>
      </c>
      <c r="B11">
        <v>31</v>
      </c>
      <c r="C11">
        <v>31</v>
      </c>
      <c r="D11">
        <f>IF(D10=SUM(B2:B10),D10+C11,0)</f>
        <v>304</v>
      </c>
      <c r="E11">
        <f>IF(E10=SUM(B3:B10),E10+C11,0)</f>
        <v>273</v>
      </c>
      <c r="F11">
        <f>IF(F10=SUM(B4:B10),F10+C11,0)</f>
        <v>245</v>
      </c>
      <c r="G11">
        <f>IF(G10=SUM(B5:B10),G10+C11,0)</f>
        <v>214</v>
      </c>
      <c r="H11">
        <f>IF(H10=SUM(B6:B10),H10+C11,0)</f>
        <v>184</v>
      </c>
      <c r="I11">
        <f>IF(I10=SUM(B7:B10),I10+C11,0)</f>
        <v>153</v>
      </c>
      <c r="J11">
        <f>IF(J10=SUM(B8:B10),J10+C11,0)</f>
        <v>123</v>
      </c>
      <c r="K11">
        <f>IF(K10=B9+B10,K10+C11,0)</f>
        <v>92</v>
      </c>
      <c r="L11">
        <f>IF(L10=C10,L10+C11,0)</f>
        <v>61</v>
      </c>
      <c r="M11">
        <f>IF(C11=B11,C11,0)</f>
        <v>31</v>
      </c>
    </row>
    <row r="12" spans="1:15">
      <c r="A12" t="s">
        <v>48</v>
      </c>
      <c r="B12">
        <v>30</v>
      </c>
      <c r="C12">
        <v>30</v>
      </c>
      <c r="D12">
        <f>IF(D11=SUM(B2:B11),D11+C12,0)</f>
        <v>334</v>
      </c>
      <c r="E12">
        <f>IF(E11=SUM(B3:B11),E11+C12,0)</f>
        <v>303</v>
      </c>
      <c r="F12">
        <f>IF(F11=SUM(B4:B11),F11+C12,0)</f>
        <v>275</v>
      </c>
      <c r="G12">
        <f>IF(G11=SUM(B5:B11),G11+C12,0)</f>
        <v>244</v>
      </c>
      <c r="H12">
        <f>IF(H11=SUM(B6:B11),H11+C12,0)</f>
        <v>214</v>
      </c>
      <c r="I12">
        <f>IF(I11=SUM(B7:B11),I11+C12,0)</f>
        <v>183</v>
      </c>
      <c r="J12">
        <f>IF(J11=SUM(B8:B11),J11+C12,0)</f>
        <v>153</v>
      </c>
      <c r="K12">
        <f>IF(K11=SUM(B9:B11),K11+C12,0)</f>
        <v>122</v>
      </c>
      <c r="L12">
        <f>IF(L11=B10+B11,L11+C12,0)</f>
        <v>91</v>
      </c>
      <c r="M12">
        <f>IF(M11=B11,M11+C12,0)</f>
        <v>61</v>
      </c>
      <c r="N12">
        <f>IF(C12=B12,C12,0)</f>
        <v>30</v>
      </c>
    </row>
    <row r="13" spans="1:15">
      <c r="A13" t="s">
        <v>49</v>
      </c>
      <c r="B13">
        <v>31</v>
      </c>
      <c r="C13">
        <v>31</v>
      </c>
      <c r="D13">
        <f>IF(D12=SUM(B2:B12),D12+C13,0)</f>
        <v>365</v>
      </c>
      <c r="E13">
        <f>IF(E12=SUM(B3:B12),E12+C13,0)</f>
        <v>334</v>
      </c>
      <c r="F13">
        <f>IF(F12=SUM(B4:B12),F12+C13,0)</f>
        <v>306</v>
      </c>
      <c r="G13">
        <f>IF(G12=SUM(B5:B12),G12+C13,0)</f>
        <v>275</v>
      </c>
      <c r="H13">
        <f>IF(H12=SUM(B6:B12),H12+C13,0)</f>
        <v>245</v>
      </c>
      <c r="I13">
        <f>IF(I12=SUM(B7:B12),I12+C13,0)</f>
        <v>214</v>
      </c>
      <c r="J13">
        <f>IF(J12=SUM(B8:B12),J12+C13,0)</f>
        <v>184</v>
      </c>
      <c r="K13">
        <f>IF(K12=SUM(B9:B12),K12+C13,0)</f>
        <v>153</v>
      </c>
      <c r="L13">
        <f>IF(L12=B10+B11+B12,L12+C13,0)</f>
        <v>122</v>
      </c>
      <c r="M13">
        <f>IF(M12=B11+B12,M12+C13,0)</f>
        <v>92</v>
      </c>
      <c r="N13">
        <f>IF(N12=B12,N12+C13,0)</f>
        <v>61</v>
      </c>
      <c r="O13">
        <f>IF(C13=B13,C13,0)</f>
        <v>31</v>
      </c>
    </row>
    <row r="16" spans="1:15" ht="15" thickBot="1"/>
    <row r="17" spans="1:9" ht="15" thickBot="1">
      <c r="A17" s="19"/>
      <c r="B17" s="20" t="s">
        <v>67</v>
      </c>
      <c r="C17" s="17" t="s">
        <v>51</v>
      </c>
      <c r="D17" s="17" t="s">
        <v>52</v>
      </c>
      <c r="E17" s="17" t="s">
        <v>53</v>
      </c>
      <c r="G17" s="15" t="s">
        <v>159</v>
      </c>
      <c r="H17" s="15" t="s">
        <v>160</v>
      </c>
      <c r="I17" s="15" t="s">
        <v>161</v>
      </c>
    </row>
    <row r="18" spans="1:9" ht="15" thickBot="1">
      <c r="A18" s="20" t="s">
        <v>38</v>
      </c>
      <c r="B18" s="19">
        <v>0</v>
      </c>
      <c r="C18" s="19" t="str">
        <f>IF(G18="Нет",IF(AND(B18&lt;=30,B18&lt;&gt;0),"+","-"),"-")</f>
        <v>-</v>
      </c>
      <c r="D18" s="19" t="str">
        <f>IF(I18&gt;30,IF(I18&lt;61,"+","-"),"-")</f>
        <v>-</v>
      </c>
      <c r="E18" s="19" t="str">
        <f>IF(I18&gt;60,"+","-")</f>
        <v>-</v>
      </c>
      <c r="G18" s="14" t="str">
        <f>IF(B2=B18,"Да","Нет")</f>
        <v>Нет</v>
      </c>
      <c r="H18" s="13">
        <f>B18</f>
        <v>0</v>
      </c>
      <c r="I18" s="13">
        <f>IF(H19&gt;H18,IF(G18="Да",0,H18),H18)</f>
        <v>0</v>
      </c>
    </row>
    <row r="19" spans="1:9" ht="15" thickBot="1">
      <c r="A19" s="20" t="s">
        <v>39</v>
      </c>
      <c r="B19" s="19">
        <v>0</v>
      </c>
      <c r="C19" s="19" t="str">
        <f>IF(G18="Нет",IF(G19="Нет",IF(AND(B19&lt;=30,B19&lt;&gt;0),"+","-"),"-"),"-")</f>
        <v>-</v>
      </c>
      <c r="D19" s="19" t="str">
        <f t="shared" ref="D19:D29" si="0">IF(I19&gt;30,IF(I19&lt;61,"+","-"),"-")</f>
        <v>-</v>
      </c>
      <c r="E19" s="19" t="str">
        <f t="shared" ref="E19:E29" si="1">IF(I19&gt;60,"+","-")</f>
        <v>-</v>
      </c>
      <c r="G19" s="14" t="str">
        <f t="shared" ref="G19:G28" si="2">IF(B3=B19,"Да","Нет")</f>
        <v>Нет</v>
      </c>
      <c r="H19" s="13">
        <f>IFERROR(IF(AND(G18="Да",B19&lt;&gt;0),B18+B19,IF(G19="Да",B19,0)),0)</f>
        <v>0</v>
      </c>
      <c r="I19" s="13">
        <f t="shared" ref="I19:I28" si="3">IF(H20&gt;H19,IF(G19="Да",0,H19),H19)</f>
        <v>0</v>
      </c>
    </row>
    <row r="20" spans="1:9" ht="15" thickBot="1">
      <c r="A20" s="20" t="s">
        <v>40</v>
      </c>
      <c r="B20" s="19">
        <v>0</v>
      </c>
      <c r="C20" s="19" t="str">
        <f t="shared" ref="C20:C29" si="4">IF(G19="Нет",IF(G20="Нет",IF(AND(B20&lt;=30,B20&lt;&gt;0),"+","-"),"-"),"-")</f>
        <v>-</v>
      </c>
      <c r="D20" s="19" t="str">
        <f t="shared" si="0"/>
        <v>-</v>
      </c>
      <c r="E20" s="19" t="str">
        <f t="shared" si="1"/>
        <v>-</v>
      </c>
      <c r="G20" s="14" t="str">
        <f t="shared" si="2"/>
        <v>Нет</v>
      </c>
      <c r="H20" s="13">
        <f t="shared" ref="H20:H29" si="5">IFERROR(IF(AND(G19="Да",B20&lt;&gt;0),B19+B20,IF(G20="Да",B20,0)),0)</f>
        <v>0</v>
      </c>
      <c r="I20" s="13">
        <f t="shared" si="3"/>
        <v>0</v>
      </c>
    </row>
    <row r="21" spans="1:9" ht="15" thickBot="1">
      <c r="A21" s="20" t="s">
        <v>41</v>
      </c>
      <c r="B21" s="19">
        <v>0</v>
      </c>
      <c r="C21" s="19" t="str">
        <f t="shared" si="4"/>
        <v>-</v>
      </c>
      <c r="D21" s="19" t="str">
        <f t="shared" si="0"/>
        <v>-</v>
      </c>
      <c r="E21" s="19" t="str">
        <f t="shared" si="1"/>
        <v>-</v>
      </c>
      <c r="G21" s="14" t="str">
        <f t="shared" si="2"/>
        <v>Нет</v>
      </c>
      <c r="H21" s="13">
        <f t="shared" si="5"/>
        <v>0</v>
      </c>
      <c r="I21" s="13">
        <f t="shared" si="3"/>
        <v>0</v>
      </c>
    </row>
    <row r="22" spans="1:9" ht="15" thickBot="1">
      <c r="A22" s="20" t="s">
        <v>42</v>
      </c>
      <c r="B22" s="19">
        <v>31</v>
      </c>
      <c r="C22" s="19" t="str">
        <f t="shared" si="4"/>
        <v>-</v>
      </c>
      <c r="D22" s="19" t="str">
        <f t="shared" si="0"/>
        <v>+</v>
      </c>
      <c r="E22" s="19" t="str">
        <f t="shared" si="1"/>
        <v>-</v>
      </c>
      <c r="G22" s="14" t="str">
        <f t="shared" si="2"/>
        <v>Да</v>
      </c>
      <c r="H22" s="13">
        <f t="shared" si="5"/>
        <v>31</v>
      </c>
      <c r="I22" s="13">
        <f t="shared" si="3"/>
        <v>31</v>
      </c>
    </row>
    <row r="23" spans="1:9" ht="15" thickBot="1">
      <c r="A23" s="20" t="s">
        <v>43</v>
      </c>
      <c r="B23" s="19">
        <v>0</v>
      </c>
      <c r="C23" s="19" t="str">
        <f t="shared" si="4"/>
        <v>-</v>
      </c>
      <c r="D23" s="19" t="str">
        <f t="shared" si="0"/>
        <v>-</v>
      </c>
      <c r="E23" s="19" t="str">
        <f t="shared" si="1"/>
        <v>-</v>
      </c>
      <c r="G23" s="14" t="str">
        <f t="shared" si="2"/>
        <v>Нет</v>
      </c>
      <c r="H23" s="13">
        <f t="shared" si="5"/>
        <v>0</v>
      </c>
      <c r="I23" s="13">
        <f t="shared" si="3"/>
        <v>0</v>
      </c>
    </row>
    <row r="24" spans="1:9" ht="15" thickBot="1">
      <c r="A24" s="20" t="s">
        <v>44</v>
      </c>
      <c r="B24" s="19">
        <v>0</v>
      </c>
      <c r="C24" s="19" t="str">
        <f t="shared" si="4"/>
        <v>-</v>
      </c>
      <c r="D24" s="19" t="str">
        <f t="shared" si="0"/>
        <v>-</v>
      </c>
      <c r="E24" s="19" t="str">
        <f t="shared" si="1"/>
        <v>-</v>
      </c>
      <c r="G24" s="14" t="str">
        <f t="shared" si="2"/>
        <v>Нет</v>
      </c>
      <c r="H24" s="13">
        <f t="shared" si="5"/>
        <v>0</v>
      </c>
      <c r="I24" s="13">
        <f t="shared" si="3"/>
        <v>0</v>
      </c>
    </row>
    <row r="25" spans="1:9" ht="15" thickBot="1">
      <c r="A25" s="20" t="s">
        <v>45</v>
      </c>
      <c r="B25" s="19">
        <v>0</v>
      </c>
      <c r="C25" s="19" t="str">
        <f t="shared" si="4"/>
        <v>-</v>
      </c>
      <c r="D25" s="19" t="str">
        <f t="shared" si="0"/>
        <v>-</v>
      </c>
      <c r="E25" s="19" t="str">
        <f t="shared" si="1"/>
        <v>-</v>
      </c>
      <c r="G25" s="14" t="str">
        <f t="shared" si="2"/>
        <v>Нет</v>
      </c>
      <c r="H25" s="13">
        <f t="shared" si="5"/>
        <v>0</v>
      </c>
      <c r="I25" s="13">
        <f t="shared" si="3"/>
        <v>0</v>
      </c>
    </row>
    <row r="26" spans="1:9" ht="15" thickBot="1">
      <c r="A26" s="20" t="s">
        <v>46</v>
      </c>
      <c r="B26" s="19">
        <v>0</v>
      </c>
      <c r="C26" s="19" t="str">
        <f t="shared" si="4"/>
        <v>-</v>
      </c>
      <c r="D26" s="19" t="str">
        <f t="shared" si="0"/>
        <v>-</v>
      </c>
      <c r="E26" s="19" t="str">
        <f t="shared" si="1"/>
        <v>-</v>
      </c>
      <c r="G26" s="14" t="str">
        <f t="shared" si="2"/>
        <v>Нет</v>
      </c>
      <c r="H26" s="13">
        <f t="shared" si="5"/>
        <v>0</v>
      </c>
      <c r="I26" s="13">
        <f t="shared" si="3"/>
        <v>0</v>
      </c>
    </row>
    <row r="27" spans="1:9" ht="15" thickBot="1">
      <c r="A27" s="20" t="s">
        <v>47</v>
      </c>
      <c r="B27" s="19">
        <v>0</v>
      </c>
      <c r="C27" s="19" t="str">
        <f t="shared" si="4"/>
        <v>-</v>
      </c>
      <c r="D27" s="19" t="str">
        <f t="shared" si="0"/>
        <v>-</v>
      </c>
      <c r="E27" s="19" t="str">
        <f t="shared" si="1"/>
        <v>-</v>
      </c>
      <c r="G27" s="14" t="str">
        <f t="shared" si="2"/>
        <v>Нет</v>
      </c>
      <c r="H27" s="13">
        <f t="shared" si="5"/>
        <v>0</v>
      </c>
      <c r="I27" s="13">
        <f t="shared" si="3"/>
        <v>0</v>
      </c>
    </row>
    <row r="28" spans="1:9" ht="15" thickBot="1">
      <c r="A28" s="20" t="s">
        <v>48</v>
      </c>
      <c r="B28" s="19">
        <v>0</v>
      </c>
      <c r="C28" s="19" t="str">
        <f t="shared" si="4"/>
        <v>-</v>
      </c>
      <c r="D28" s="19" t="str">
        <f t="shared" si="0"/>
        <v>-</v>
      </c>
      <c r="E28" s="19" t="str">
        <f t="shared" si="1"/>
        <v>-</v>
      </c>
      <c r="G28" s="14" t="str">
        <f t="shared" si="2"/>
        <v>Нет</v>
      </c>
      <c r="H28" s="13">
        <f t="shared" si="5"/>
        <v>0</v>
      </c>
      <c r="I28" s="13">
        <f t="shared" si="3"/>
        <v>0</v>
      </c>
    </row>
    <row r="29" spans="1:9" ht="15" thickBot="1">
      <c r="A29" s="20" t="s">
        <v>49</v>
      </c>
      <c r="B29" s="19">
        <v>0</v>
      </c>
      <c r="C29" s="19" t="str">
        <f t="shared" si="4"/>
        <v>-</v>
      </c>
      <c r="D29" s="19" t="str">
        <f t="shared" si="0"/>
        <v>-</v>
      </c>
      <c r="E29" s="19" t="str">
        <f t="shared" si="1"/>
        <v>-</v>
      </c>
      <c r="G29" s="14" t="str">
        <f>IF(B13=B29,"Да","Нет")</f>
        <v>Нет</v>
      </c>
      <c r="H29" s="13">
        <f t="shared" si="5"/>
        <v>0</v>
      </c>
      <c r="I29" s="13">
        <f>IF(H30&gt;H29,IF(G29="Да",0,H29),H29)</f>
        <v>0</v>
      </c>
    </row>
    <row r="30" spans="1:9" ht="15" thickBot="1">
      <c r="A30" s="22" t="s">
        <v>162</v>
      </c>
      <c r="B30" s="23">
        <f>SUM(B18:B29)</f>
        <v>31</v>
      </c>
      <c r="C30" s="23">
        <f>COUNTIF(C18:C29,"+")</f>
        <v>0</v>
      </c>
      <c r="D30" s="23">
        <f>COUNTIF(D18:D29,"+")</f>
        <v>1</v>
      </c>
      <c r="E30" s="23">
        <f>COUNTIF(E18:E29,"+")</f>
        <v>0</v>
      </c>
    </row>
  </sheetData>
  <pageMargins left="0.7" right="0.7" top="0.75" bottom="0.75" header="0.3" footer="0.3"/>
  <pageSetup paperSize="9" orientation="portrait" r:id="rId1"/>
  <ignoredErrors>
    <ignoredError sqref="F7:F14 E6:E13 D8:D13 G8:G13 H9:H13 J11:J13 I10:I13 K12:K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F314-BEAB-4792-BD85-F00D6EAEC2EC}">
  <dimension ref="A1:I25"/>
  <sheetViews>
    <sheetView topLeftCell="A2" workbookViewId="0">
      <selection activeCell="A27" sqref="A26:A27"/>
    </sheetView>
  </sheetViews>
  <sheetFormatPr defaultRowHeight="14.4"/>
  <cols>
    <col min="1" max="1" width="73.33203125" style="1" bestFit="1" customWidth="1"/>
    <col min="2" max="2" width="40" style="1" bestFit="1" customWidth="1"/>
    <col min="4" max="4" width="10.33203125" customWidth="1"/>
    <col min="6" max="6" width="11.5546875" customWidth="1"/>
    <col min="8" max="8" width="9.88671875" customWidth="1"/>
    <col min="9" max="9" width="9.109375" customWidth="1"/>
    <col min="11" max="11" width="18.88671875" customWidth="1"/>
  </cols>
  <sheetData>
    <row r="1" spans="1:2">
      <c r="A1" s="25" t="s">
        <v>0</v>
      </c>
      <c r="B1" s="14" t="s">
        <v>37</v>
      </c>
    </row>
    <row r="2" spans="1:2">
      <c r="A2" s="25" t="s">
        <v>1</v>
      </c>
      <c r="B2" s="14" t="s">
        <v>5</v>
      </c>
    </row>
    <row r="3" spans="1:2">
      <c r="A3" s="25" t="s">
        <v>2</v>
      </c>
      <c r="B3" s="33">
        <v>38026</v>
      </c>
    </row>
    <row r="4" spans="1:2">
      <c r="A4" s="25" t="s">
        <v>3</v>
      </c>
      <c r="B4" s="32">
        <f ca="1">DATEDIF(B3,'Вспомогательные данные'!$A2,"y")</f>
        <v>18</v>
      </c>
    </row>
    <row r="5" spans="1:2">
      <c r="A5" s="25" t="s">
        <v>178</v>
      </c>
      <c r="B5" s="14" t="s">
        <v>129</v>
      </c>
    </row>
    <row r="6" spans="1:2">
      <c r="A6" s="25" t="s">
        <v>70</v>
      </c>
      <c r="B6" s="14" t="str">
        <f>_xlfn.IFNA((VLOOKUP($B$5,'Прожиточный минимум'!$G:$H,2,FALSE)),"Неизвестно")</f>
        <v>Санкт-Петербург</v>
      </c>
    </row>
    <row r="7" spans="1:2">
      <c r="A7" s="25" t="s">
        <v>1296</v>
      </c>
      <c r="B7" s="14">
        <f ca="1">_xlfn.IFNA((VLOOKUP($B$6,'Прожиточный минимум'!A:C,IF('Вспомогательные данные'!D7="Да","3","2"),FALSE)),"Неизвестно")</f>
        <v>15779</v>
      </c>
    </row>
    <row r="8" spans="1:2" ht="15" thickBot="1">
      <c r="A8" s="37" t="s">
        <v>1297</v>
      </c>
      <c r="B8" s="38">
        <v>50000</v>
      </c>
    </row>
    <row r="9" spans="1:2" ht="15" thickBot="1">
      <c r="A9" s="40" t="s">
        <v>1298</v>
      </c>
      <c r="B9" s="18">
        <v>1</v>
      </c>
    </row>
    <row r="10" spans="1:2" ht="15" thickBot="1">
      <c r="A10" s="41" t="s">
        <v>1299</v>
      </c>
      <c r="B10" s="18">
        <v>0</v>
      </c>
    </row>
    <row r="11" spans="1:2" ht="15" thickBot="1">
      <c r="A11" s="41" t="s">
        <v>1300</v>
      </c>
      <c r="B11" s="18">
        <v>0</v>
      </c>
    </row>
    <row r="12" spans="1:2" ht="15" thickBot="1">
      <c r="A12" s="40" t="s">
        <v>1301</v>
      </c>
      <c r="B12" s="18">
        <v>0</v>
      </c>
    </row>
    <row r="13" spans="1:2" ht="15" thickBot="1">
      <c r="A13" s="41" t="s">
        <v>1299</v>
      </c>
      <c r="B13" s="18">
        <v>0</v>
      </c>
    </row>
    <row r="14" spans="1:2" ht="15" thickBot="1">
      <c r="A14" s="41" t="s">
        <v>1300</v>
      </c>
      <c r="B14" s="18">
        <v>0</v>
      </c>
    </row>
    <row r="15" spans="1:2">
      <c r="A15" s="39" t="s">
        <v>1302</v>
      </c>
      <c r="B15" s="16" t="s">
        <v>172</v>
      </c>
    </row>
    <row r="16" spans="1:2">
      <c r="A16" s="25" t="s">
        <v>1303</v>
      </c>
      <c r="B16" s="34">
        <v>70000</v>
      </c>
    </row>
    <row r="17" spans="1:9">
      <c r="A17" s="25" t="s">
        <v>1304</v>
      </c>
      <c r="B17" s="34">
        <f>SUM(VLOOKUP($B$6,'Прожиточный минимум'!$A:$D,2,FALSE)*(('Ввод данных'!B9-'Ввод данных'!B10-'Ввод данных'!B11)+('Ввод данных'!B12-'Ввод данных'!B13-'Ввод данных'!B14)),VLOOKUP($B$6,'Прожиточный минимум'!$A:$D,3,FALSE)*('Ввод данных'!B10+'Ввод данных'!B13))+VLOOKUP(B6,'Прожиточный минимум'!$A:$D,4,FALSE)*('Ввод данных'!B11+'Ввод данных'!B14)</f>
        <v>15779</v>
      </c>
    </row>
    <row r="18" spans="1:9">
      <c r="A18" s="25" t="s">
        <v>1305</v>
      </c>
      <c r="B18" s="34">
        <v>6300000</v>
      </c>
    </row>
    <row r="19" spans="1:9">
      <c r="A19" s="25" t="s">
        <v>1306</v>
      </c>
      <c r="B19" s="35" t="s">
        <v>1334</v>
      </c>
      <c r="C19" s="1"/>
      <c r="D19" s="1"/>
      <c r="F19" s="1"/>
      <c r="H19" s="1"/>
      <c r="I19" s="1"/>
    </row>
    <row r="20" spans="1:9">
      <c r="A20" s="25" t="s">
        <v>1307</v>
      </c>
      <c r="B20" s="14">
        <v>10</v>
      </c>
    </row>
    <row r="21" spans="1:9">
      <c r="A21" s="25" t="s">
        <v>1308</v>
      </c>
      <c r="B21" s="36">
        <v>0.10299999999999999</v>
      </c>
    </row>
    <row r="22" spans="1:9">
      <c r="A22" s="37" t="s">
        <v>1309</v>
      </c>
      <c r="B22" s="51">
        <v>12</v>
      </c>
    </row>
    <row r="23" spans="1:9">
      <c r="A23" s="25" t="s">
        <v>4</v>
      </c>
      <c r="B23" s="34">
        <f>IFERROR(_xlfn.IFNA(-IF(B19="Аннуитетный",PMT(B21/B22,B22*B20,B18),"Дифференцированный"),"Неизвестно"),"Неизвестно")</f>
        <v>84305.077774681675</v>
      </c>
    </row>
    <row r="24" spans="1:9">
      <c r="A24" s="25" t="s">
        <v>1330</v>
      </c>
      <c r="B24" s="53">
        <f ca="1">((B16+B8)-B23)/(B17+B7)</f>
        <v>1.1310894931655469</v>
      </c>
    </row>
    <row r="25" spans="1:9">
      <c r="A25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E36DD78-1A3B-4B9F-841B-17B65D9075B0}">
          <x14:formula1>
            <xm:f>'Прожиточный минимум'!$G$2:$G$1118</xm:f>
          </x14:formula1>
          <xm:sqref>B5</xm:sqref>
        </x14:dataValidation>
        <x14:dataValidation type="list" allowBlank="1" showInputMessage="1" showErrorMessage="1" xr:uid="{F4716FAA-F432-45F5-9235-BEE7A98AB86D}">
          <x14:formula1>
            <xm:f>'Вспомогательные данные'!$H$3:$H$11</xm:f>
          </x14:formula1>
          <xm:sqref>B15 D16</xm:sqref>
        </x14:dataValidation>
        <x14:dataValidation type="list" allowBlank="1" showInputMessage="1" showErrorMessage="1" xr:uid="{3C316E5C-6825-4BC8-96B6-DE7A294A2E46}">
          <x14:formula1>
            <xm:f>'Вспомогательные данные'!$F$3:$F$4</xm:f>
          </x14:formula1>
          <xm:sqref>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2388-9F2D-4E02-8E3D-339342D96DDD}">
  <dimension ref="A1:H1134"/>
  <sheetViews>
    <sheetView topLeftCell="A7" workbookViewId="0">
      <selection activeCell="B7" sqref="B7"/>
    </sheetView>
  </sheetViews>
  <sheetFormatPr defaultRowHeight="14.4"/>
  <cols>
    <col min="1" max="1" width="23.6640625" style="8" bestFit="1" customWidth="1"/>
    <col min="2" max="2" width="52.77734375" style="8" bestFit="1" customWidth="1"/>
    <col min="3" max="3" width="28.5546875" style="8" bestFit="1" customWidth="1"/>
    <col min="4" max="4" width="17.44140625" style="9" bestFit="1" customWidth="1"/>
    <col min="7" max="7" width="40.109375" style="1" bestFit="1" customWidth="1"/>
    <col min="8" max="8" width="28.21875" style="1" bestFit="1" customWidth="1"/>
  </cols>
  <sheetData>
    <row r="1" spans="1:8" ht="15.6">
      <c r="A1" s="12" t="s">
        <v>70</v>
      </c>
      <c r="B1" s="12" t="s">
        <v>156</v>
      </c>
      <c r="C1" s="12" t="s">
        <v>157</v>
      </c>
      <c r="D1" s="12" t="s">
        <v>158</v>
      </c>
      <c r="G1" s="28" t="s">
        <v>178</v>
      </c>
      <c r="H1" s="28" t="s">
        <v>70</v>
      </c>
    </row>
    <row r="2" spans="1:8" ht="15.6">
      <c r="A2" s="10" t="s">
        <v>71</v>
      </c>
      <c r="B2" s="11">
        <v>13047</v>
      </c>
      <c r="C2" s="11">
        <v>10295</v>
      </c>
      <c r="D2" s="11">
        <v>12018</v>
      </c>
      <c r="G2" s="26" t="s">
        <v>179</v>
      </c>
      <c r="H2" s="26" t="s">
        <v>148</v>
      </c>
    </row>
    <row r="3" spans="1:8" ht="15.6">
      <c r="A3" s="10" t="s">
        <v>72</v>
      </c>
      <c r="B3" s="11">
        <v>14263</v>
      </c>
      <c r="C3" s="11">
        <v>11253</v>
      </c>
      <c r="D3" s="11">
        <v>12692</v>
      </c>
      <c r="G3" s="26" t="s">
        <v>180</v>
      </c>
      <c r="H3" s="26" t="s">
        <v>148</v>
      </c>
    </row>
    <row r="4" spans="1:8" ht="15.6">
      <c r="A4" s="10" t="s">
        <v>73</v>
      </c>
      <c r="B4" s="11">
        <v>13504</v>
      </c>
      <c r="C4" s="11">
        <v>11436</v>
      </c>
      <c r="D4" s="11">
        <v>12676</v>
      </c>
      <c r="G4" s="26" t="s">
        <v>181</v>
      </c>
      <c r="H4" s="26" t="s">
        <v>120</v>
      </c>
    </row>
    <row r="5" spans="1:8" ht="15.6">
      <c r="A5" s="10" t="s">
        <v>74</v>
      </c>
      <c r="B5" s="11">
        <v>17630</v>
      </c>
      <c r="C5" s="11">
        <v>13910</v>
      </c>
      <c r="D5" s="11">
        <v>16806</v>
      </c>
      <c r="G5" s="26" t="s">
        <v>182</v>
      </c>
      <c r="H5" s="26" t="s">
        <v>102</v>
      </c>
    </row>
    <row r="6" spans="1:8" ht="15.6">
      <c r="A6" s="10" t="s">
        <v>75</v>
      </c>
      <c r="B6" s="11">
        <v>17600</v>
      </c>
      <c r="C6" s="11">
        <v>13886</v>
      </c>
      <c r="D6" s="11">
        <v>15805</v>
      </c>
      <c r="G6" s="26" t="s">
        <v>183</v>
      </c>
      <c r="H6" s="26" t="s">
        <v>77</v>
      </c>
    </row>
    <row r="7" spans="1:8" ht="15.6">
      <c r="A7" s="10" t="s">
        <v>76</v>
      </c>
      <c r="B7" s="11">
        <v>14717</v>
      </c>
      <c r="C7" s="11">
        <v>11612</v>
      </c>
      <c r="D7" s="11">
        <v>14170</v>
      </c>
      <c r="G7" s="26" t="s">
        <v>184</v>
      </c>
      <c r="H7" s="26" t="s">
        <v>139</v>
      </c>
    </row>
    <row r="8" spans="1:8" ht="15.6">
      <c r="A8" s="10" t="s">
        <v>77</v>
      </c>
      <c r="B8" s="11">
        <v>13200</v>
      </c>
      <c r="C8" s="11">
        <v>11474</v>
      </c>
      <c r="D8" s="11">
        <v>11747</v>
      </c>
      <c r="E8" s="7"/>
      <c r="G8" s="26" t="s">
        <v>185</v>
      </c>
      <c r="H8" s="26" t="s">
        <v>71</v>
      </c>
    </row>
    <row r="9" spans="1:8" ht="15.6">
      <c r="A9" s="10" t="s">
        <v>78</v>
      </c>
      <c r="B9" s="11">
        <v>12745</v>
      </c>
      <c r="C9" s="11">
        <v>10055</v>
      </c>
      <c r="D9" s="11">
        <v>11341</v>
      </c>
      <c r="G9" s="26" t="s">
        <v>186</v>
      </c>
      <c r="H9" s="26" t="s">
        <v>139</v>
      </c>
    </row>
    <row r="10" spans="1:8" ht="15.6">
      <c r="A10" s="10" t="s">
        <v>79</v>
      </c>
      <c r="B10" s="11">
        <v>14309</v>
      </c>
      <c r="C10" s="11">
        <v>11475</v>
      </c>
      <c r="D10" s="11">
        <v>13042</v>
      </c>
      <c r="G10" s="26" t="s">
        <v>187</v>
      </c>
      <c r="H10" s="26" t="s">
        <v>126</v>
      </c>
    </row>
    <row r="11" spans="1:8" ht="15.6">
      <c r="A11" s="10" t="s">
        <v>80</v>
      </c>
      <c r="B11" s="11">
        <v>16537</v>
      </c>
      <c r="C11" s="11">
        <v>13048</v>
      </c>
      <c r="D11" s="11">
        <v>15495</v>
      </c>
      <c r="G11" s="26" t="s">
        <v>188</v>
      </c>
      <c r="H11" s="26" t="s">
        <v>143</v>
      </c>
    </row>
    <row r="12" spans="1:8" ht="15.6">
      <c r="A12" s="10" t="s">
        <v>81</v>
      </c>
      <c r="B12" s="11">
        <v>14717</v>
      </c>
      <c r="C12" s="11">
        <v>11612</v>
      </c>
      <c r="D12" s="11">
        <v>13097</v>
      </c>
      <c r="G12" s="26" t="s">
        <v>189</v>
      </c>
      <c r="H12" s="26" t="s">
        <v>126</v>
      </c>
    </row>
    <row r="13" spans="1:8" ht="15.6">
      <c r="A13" s="10" t="s">
        <v>82</v>
      </c>
      <c r="B13" s="11">
        <v>13047</v>
      </c>
      <c r="C13" s="11">
        <v>10319</v>
      </c>
      <c r="D13" s="11">
        <v>11914</v>
      </c>
      <c r="G13" s="26" t="s">
        <v>190</v>
      </c>
      <c r="H13" s="26" t="s">
        <v>135</v>
      </c>
    </row>
    <row r="14" spans="1:8" ht="15.6">
      <c r="A14" s="10" t="s">
        <v>83</v>
      </c>
      <c r="B14" s="11">
        <v>15324</v>
      </c>
      <c r="C14" s="11">
        <v>12091</v>
      </c>
      <c r="D14" s="11">
        <v>13638</v>
      </c>
      <c r="G14" s="26" t="s">
        <v>191</v>
      </c>
      <c r="H14" s="26" t="s">
        <v>133</v>
      </c>
    </row>
    <row r="15" spans="1:8" ht="15.6">
      <c r="A15" s="10" t="s">
        <v>84</v>
      </c>
      <c r="B15" s="11">
        <v>12896</v>
      </c>
      <c r="C15" s="11">
        <v>10776</v>
      </c>
      <c r="D15" s="11">
        <v>11476</v>
      </c>
      <c r="G15" s="26" t="s">
        <v>192</v>
      </c>
      <c r="H15" s="26" t="s">
        <v>152</v>
      </c>
    </row>
    <row r="16" spans="1:8" ht="15.6">
      <c r="A16" s="10" t="s">
        <v>85</v>
      </c>
      <c r="B16" s="11">
        <v>13806</v>
      </c>
      <c r="C16" s="11">
        <v>10893</v>
      </c>
      <c r="D16" s="11">
        <v>12649</v>
      </c>
      <c r="G16" s="26" t="s">
        <v>193</v>
      </c>
      <c r="H16" s="26" t="s">
        <v>194</v>
      </c>
    </row>
    <row r="17" spans="1:8" ht="15.6">
      <c r="A17" s="10" t="s">
        <v>86</v>
      </c>
      <c r="B17" s="11">
        <v>20447</v>
      </c>
      <c r="C17" s="11">
        <v>16133</v>
      </c>
      <c r="D17" s="11">
        <v>18865</v>
      </c>
      <c r="G17" s="26" t="s">
        <v>195</v>
      </c>
      <c r="H17" s="26" t="s">
        <v>73</v>
      </c>
    </row>
    <row r="18" spans="1:8" ht="15.6">
      <c r="A18" s="10" t="s">
        <v>87</v>
      </c>
      <c r="B18" s="11">
        <v>17751</v>
      </c>
      <c r="C18" s="11">
        <v>14005</v>
      </c>
      <c r="D18" s="11">
        <v>17236</v>
      </c>
      <c r="G18" s="26" t="s">
        <v>196</v>
      </c>
      <c r="H18" s="26" t="s">
        <v>81</v>
      </c>
    </row>
    <row r="19" spans="1:8" ht="15.6">
      <c r="A19" s="10" t="s">
        <v>88</v>
      </c>
      <c r="B19" s="11">
        <v>13959</v>
      </c>
      <c r="C19" s="11">
        <v>11013</v>
      </c>
      <c r="D19" s="11">
        <v>12587</v>
      </c>
      <c r="G19" s="26" t="s">
        <v>197</v>
      </c>
      <c r="H19" s="26" t="s">
        <v>123</v>
      </c>
    </row>
    <row r="20" spans="1:8" ht="15.6">
      <c r="A20" s="10" t="s">
        <v>89</v>
      </c>
      <c r="B20" s="11">
        <v>14263</v>
      </c>
      <c r="C20" s="11">
        <v>11253</v>
      </c>
      <c r="D20" s="11">
        <v>13409</v>
      </c>
      <c r="G20" s="26" t="s">
        <v>198</v>
      </c>
      <c r="H20" s="26" t="s">
        <v>132</v>
      </c>
    </row>
    <row r="21" spans="1:8" ht="15.6">
      <c r="A21" s="10" t="s">
        <v>90</v>
      </c>
      <c r="B21" s="11">
        <v>16082</v>
      </c>
      <c r="C21" s="11">
        <v>12689</v>
      </c>
      <c r="D21" s="11">
        <v>14596</v>
      </c>
      <c r="G21" s="26" t="s">
        <v>199</v>
      </c>
      <c r="H21" s="26" t="s">
        <v>78</v>
      </c>
    </row>
    <row r="22" spans="1:8" ht="15.6">
      <c r="A22" s="10" t="s">
        <v>91</v>
      </c>
      <c r="B22" s="11">
        <v>15455</v>
      </c>
      <c r="C22" s="11">
        <v>12194</v>
      </c>
      <c r="D22" s="11">
        <v>15576</v>
      </c>
      <c r="G22" s="26" t="s">
        <v>200</v>
      </c>
      <c r="H22" s="26" t="s">
        <v>142</v>
      </c>
    </row>
    <row r="23" spans="1:8" ht="15.6">
      <c r="A23" s="10" t="s">
        <v>92</v>
      </c>
      <c r="B23" s="11">
        <v>15628</v>
      </c>
      <c r="C23" s="11">
        <v>12330</v>
      </c>
      <c r="D23" s="11">
        <v>13907</v>
      </c>
      <c r="G23" s="26" t="s">
        <v>201</v>
      </c>
      <c r="H23" s="26" t="s">
        <v>90</v>
      </c>
    </row>
    <row r="24" spans="1:8" ht="15.6">
      <c r="A24" s="10" t="s">
        <v>93</v>
      </c>
      <c r="B24" s="11">
        <v>14110</v>
      </c>
      <c r="C24" s="11">
        <v>11132</v>
      </c>
      <c r="D24" s="11">
        <v>13053</v>
      </c>
      <c r="G24" s="14" t="s">
        <v>202</v>
      </c>
      <c r="H24" s="26" t="s">
        <v>104</v>
      </c>
    </row>
    <row r="25" spans="1:8" ht="15.6">
      <c r="A25" s="10" t="s">
        <v>94</v>
      </c>
      <c r="B25" s="11">
        <v>14565</v>
      </c>
      <c r="C25" s="11">
        <v>11492</v>
      </c>
      <c r="D25" s="11">
        <v>13264</v>
      </c>
      <c r="G25" s="14" t="s">
        <v>203</v>
      </c>
      <c r="H25" s="26" t="s">
        <v>104</v>
      </c>
    </row>
    <row r="26" spans="1:8" ht="15.6">
      <c r="A26" s="10" t="s">
        <v>95</v>
      </c>
      <c r="B26" s="11">
        <v>27493</v>
      </c>
      <c r="C26" s="11">
        <v>21692</v>
      </c>
      <c r="D26" s="11">
        <v>26864</v>
      </c>
      <c r="G26" s="26" t="s">
        <v>204</v>
      </c>
      <c r="H26" s="26" t="s">
        <v>139</v>
      </c>
    </row>
    <row r="27" spans="1:8" ht="15.6">
      <c r="A27" s="10" t="s">
        <v>96</v>
      </c>
      <c r="B27" s="11">
        <v>13806</v>
      </c>
      <c r="C27" s="11">
        <v>10893</v>
      </c>
      <c r="D27" s="11">
        <v>13201</v>
      </c>
      <c r="G27" s="26" t="s">
        <v>205</v>
      </c>
      <c r="H27" s="26" t="s">
        <v>147</v>
      </c>
    </row>
    <row r="28" spans="1:8" ht="15.6">
      <c r="A28" s="10" t="s">
        <v>97</v>
      </c>
      <c r="B28" s="11">
        <v>18109</v>
      </c>
      <c r="C28" s="11">
        <v>14680</v>
      </c>
      <c r="D28" s="11">
        <v>16116</v>
      </c>
      <c r="G28" s="26" t="s">
        <v>206</v>
      </c>
      <c r="H28" s="26" t="s">
        <v>153</v>
      </c>
    </row>
    <row r="29" spans="1:8" ht="15.6">
      <c r="A29" s="10" t="s">
        <v>98</v>
      </c>
      <c r="B29" s="11">
        <v>13806</v>
      </c>
      <c r="C29" s="11">
        <v>10893</v>
      </c>
      <c r="D29" s="11">
        <v>12874</v>
      </c>
      <c r="G29" s="26" t="s">
        <v>207</v>
      </c>
      <c r="H29" s="26" t="s">
        <v>102</v>
      </c>
    </row>
    <row r="30" spans="1:8" ht="15.6">
      <c r="A30" s="10" t="s">
        <v>99</v>
      </c>
      <c r="B30" s="11">
        <v>13504</v>
      </c>
      <c r="C30" s="11">
        <v>10725</v>
      </c>
      <c r="D30" s="11">
        <v>12690</v>
      </c>
      <c r="G30" s="26" t="s">
        <v>208</v>
      </c>
      <c r="H30" s="26" t="s">
        <v>90</v>
      </c>
    </row>
    <row r="31" spans="1:8" ht="15.6">
      <c r="A31" s="10" t="s">
        <v>100</v>
      </c>
      <c r="B31" s="11">
        <v>18426</v>
      </c>
      <c r="C31" s="11">
        <v>14674</v>
      </c>
      <c r="D31" s="11">
        <v>17061</v>
      </c>
      <c r="G31" s="26" t="s">
        <v>209</v>
      </c>
      <c r="H31" s="26" t="s">
        <v>140</v>
      </c>
    </row>
    <row r="32" spans="1:8" ht="15.6">
      <c r="A32" s="10" t="s">
        <v>101</v>
      </c>
      <c r="B32" s="11">
        <v>14031</v>
      </c>
      <c r="C32" s="11">
        <v>11135</v>
      </c>
      <c r="D32" s="11">
        <v>12907</v>
      </c>
      <c r="G32" s="26" t="s">
        <v>210</v>
      </c>
      <c r="H32" s="26" t="s">
        <v>98</v>
      </c>
    </row>
    <row r="33" spans="1:8" ht="15.6">
      <c r="A33" s="10" t="s">
        <v>102</v>
      </c>
      <c r="B33" s="11">
        <v>14565</v>
      </c>
      <c r="C33" s="11">
        <v>11492</v>
      </c>
      <c r="D33" s="11">
        <v>12962</v>
      </c>
      <c r="G33" s="26" t="s">
        <v>211</v>
      </c>
      <c r="H33" s="26" t="s">
        <v>132</v>
      </c>
    </row>
    <row r="34" spans="1:8" ht="15.6">
      <c r="A34" s="10" t="s">
        <v>103</v>
      </c>
      <c r="B34" s="11">
        <v>16841</v>
      </c>
      <c r="C34" s="11">
        <v>13288</v>
      </c>
      <c r="D34" s="11">
        <v>16110</v>
      </c>
      <c r="G34" s="26" t="s">
        <v>212</v>
      </c>
      <c r="H34" s="26" t="s">
        <v>114</v>
      </c>
    </row>
    <row r="35" spans="1:8" ht="15.6">
      <c r="A35" s="10" t="s">
        <v>104</v>
      </c>
      <c r="B35" s="11">
        <v>14717</v>
      </c>
      <c r="C35" s="11">
        <v>11612</v>
      </c>
      <c r="D35" s="11">
        <v>13992</v>
      </c>
      <c r="G35" s="26" t="s">
        <v>213</v>
      </c>
      <c r="H35" s="26" t="s">
        <v>113</v>
      </c>
    </row>
    <row r="36" spans="1:8" ht="15.6">
      <c r="A36" s="10" t="s">
        <v>105</v>
      </c>
      <c r="B36" s="11">
        <v>13468</v>
      </c>
      <c r="C36" s="11">
        <v>10626</v>
      </c>
      <c r="D36" s="11">
        <v>12912</v>
      </c>
      <c r="G36" s="26" t="s">
        <v>214</v>
      </c>
      <c r="H36" s="26" t="s">
        <v>102</v>
      </c>
    </row>
    <row r="37" spans="1:8" ht="15.6">
      <c r="A37" s="10" t="s">
        <v>106</v>
      </c>
      <c r="B37" s="11">
        <v>13200</v>
      </c>
      <c r="C37" s="11">
        <v>10461</v>
      </c>
      <c r="D37" s="11">
        <v>12157</v>
      </c>
      <c r="G37" s="26" t="s">
        <v>215</v>
      </c>
      <c r="H37" s="26" t="s">
        <v>133</v>
      </c>
    </row>
    <row r="38" spans="1:8" ht="15.6">
      <c r="A38" s="10" t="s">
        <v>107</v>
      </c>
      <c r="B38" s="11">
        <v>15324</v>
      </c>
      <c r="C38" s="11">
        <v>12091</v>
      </c>
      <c r="D38" s="11">
        <v>13638</v>
      </c>
      <c r="G38" s="26" t="s">
        <v>216</v>
      </c>
      <c r="H38" s="26" t="s">
        <v>151</v>
      </c>
    </row>
    <row r="39" spans="1:8" ht="15.6">
      <c r="A39" s="10" t="s">
        <v>108</v>
      </c>
      <c r="B39" s="11">
        <v>12582</v>
      </c>
      <c r="C39" s="11">
        <v>10109</v>
      </c>
      <c r="D39" s="11">
        <v>11719</v>
      </c>
      <c r="G39" s="26" t="s">
        <v>217</v>
      </c>
      <c r="H39" s="26" t="s">
        <v>111</v>
      </c>
    </row>
    <row r="40" spans="1:8" ht="15.6">
      <c r="A40" s="10" t="s">
        <v>109</v>
      </c>
      <c r="B40" s="11">
        <v>26400</v>
      </c>
      <c r="C40" s="11">
        <v>20829</v>
      </c>
      <c r="D40" s="11">
        <v>26759</v>
      </c>
      <c r="G40" s="26" t="s">
        <v>218</v>
      </c>
      <c r="H40" s="26" t="s">
        <v>135</v>
      </c>
    </row>
    <row r="41" spans="1:8" ht="15.6">
      <c r="A41" s="10" t="s">
        <v>110</v>
      </c>
      <c r="B41" s="11">
        <v>13352</v>
      </c>
      <c r="C41" s="11">
        <v>10535</v>
      </c>
      <c r="D41" s="11">
        <v>12585</v>
      </c>
      <c r="G41" s="26" t="s">
        <v>219</v>
      </c>
      <c r="H41" s="26" t="s">
        <v>116</v>
      </c>
    </row>
    <row r="42" spans="1:8" ht="15.6">
      <c r="A42" s="10" t="s">
        <v>111</v>
      </c>
      <c r="B42" s="11">
        <v>12896</v>
      </c>
      <c r="C42" s="11">
        <v>10329</v>
      </c>
      <c r="D42" s="11">
        <v>11622</v>
      </c>
      <c r="G42" s="26" t="s">
        <v>220</v>
      </c>
      <c r="H42" s="26" t="s">
        <v>130</v>
      </c>
    </row>
    <row r="43" spans="1:8" ht="15.6">
      <c r="A43" s="10" t="s">
        <v>112</v>
      </c>
      <c r="B43" s="11">
        <v>23508</v>
      </c>
      <c r="C43" s="11">
        <v>15410</v>
      </c>
      <c r="D43" s="11">
        <v>17791</v>
      </c>
      <c r="G43" s="26" t="s">
        <v>221</v>
      </c>
      <c r="H43" s="26" t="s">
        <v>102</v>
      </c>
    </row>
    <row r="44" spans="1:8" ht="15.6">
      <c r="A44" s="10" t="s">
        <v>113</v>
      </c>
      <c r="B44" s="11">
        <v>17683</v>
      </c>
      <c r="C44" s="11">
        <v>13951</v>
      </c>
      <c r="D44" s="11">
        <v>15737</v>
      </c>
      <c r="G44" s="14" t="s">
        <v>222</v>
      </c>
      <c r="H44" s="26" t="s">
        <v>104</v>
      </c>
    </row>
    <row r="45" spans="1:8" ht="15.6">
      <c r="A45" s="10" t="s">
        <v>114</v>
      </c>
      <c r="B45" s="11">
        <v>24252</v>
      </c>
      <c r="C45" s="11">
        <v>19135</v>
      </c>
      <c r="D45" s="11">
        <v>21582</v>
      </c>
      <c r="G45" s="26" t="s">
        <v>223</v>
      </c>
      <c r="H45" s="26" t="s">
        <v>124</v>
      </c>
    </row>
    <row r="46" spans="1:8" ht="15.6">
      <c r="A46" s="10" t="s">
        <v>115</v>
      </c>
      <c r="B46" s="11">
        <v>27707</v>
      </c>
      <c r="C46" s="11">
        <v>22140</v>
      </c>
      <c r="D46" s="11">
        <v>26558</v>
      </c>
      <c r="G46" s="26" t="s">
        <v>224</v>
      </c>
      <c r="H46" s="26" t="s">
        <v>139</v>
      </c>
    </row>
    <row r="47" spans="1:8" ht="15.6">
      <c r="A47" s="10" t="s">
        <v>116</v>
      </c>
      <c r="B47" s="11">
        <v>14263</v>
      </c>
      <c r="C47" s="11">
        <v>11253</v>
      </c>
      <c r="D47" s="11">
        <v>12692</v>
      </c>
      <c r="G47" s="26" t="s">
        <v>225</v>
      </c>
      <c r="H47" s="26" t="s">
        <v>124</v>
      </c>
    </row>
    <row r="48" spans="1:8" ht="15.6">
      <c r="A48" s="10" t="s">
        <v>117</v>
      </c>
      <c r="B48" s="11">
        <v>14869</v>
      </c>
      <c r="C48" s="11">
        <v>11732</v>
      </c>
      <c r="D48" s="11">
        <v>13232</v>
      </c>
      <c r="G48" s="26" t="s">
        <v>226</v>
      </c>
      <c r="H48" s="26" t="s">
        <v>103</v>
      </c>
    </row>
    <row r="49" spans="1:8" ht="15.6">
      <c r="A49" s="10" t="s">
        <v>118</v>
      </c>
      <c r="B49" s="11">
        <v>15318</v>
      </c>
      <c r="C49" s="11">
        <v>12086</v>
      </c>
      <c r="D49" s="11">
        <v>14562</v>
      </c>
      <c r="G49" s="26" t="s">
        <v>227</v>
      </c>
      <c r="H49" s="26" t="s">
        <v>133</v>
      </c>
    </row>
    <row r="50" spans="1:8" ht="15.6">
      <c r="A50" s="10" t="s">
        <v>119</v>
      </c>
      <c r="B50" s="11">
        <v>13554</v>
      </c>
      <c r="C50" s="11">
        <v>10694</v>
      </c>
      <c r="D50" s="11">
        <v>12841</v>
      </c>
      <c r="G50" s="26" t="s">
        <v>228</v>
      </c>
      <c r="H50" s="26" t="s">
        <v>75</v>
      </c>
    </row>
    <row r="51" spans="1:8" ht="15.6">
      <c r="A51" s="10" t="s">
        <v>120</v>
      </c>
      <c r="B51" s="11">
        <v>13200</v>
      </c>
      <c r="C51" s="11">
        <v>10415</v>
      </c>
      <c r="D51" s="11">
        <v>11917</v>
      </c>
      <c r="G51" s="26" t="s">
        <v>229</v>
      </c>
      <c r="H51" s="26" t="s">
        <v>133</v>
      </c>
    </row>
    <row r="52" spans="1:8" ht="15.6">
      <c r="A52" s="10" t="s">
        <v>121</v>
      </c>
      <c r="B52" s="11">
        <v>14110</v>
      </c>
      <c r="C52" s="11">
        <v>11132</v>
      </c>
      <c r="D52" s="11">
        <v>12557</v>
      </c>
      <c r="G52" s="26" t="s">
        <v>230</v>
      </c>
      <c r="H52" s="26" t="s">
        <v>141</v>
      </c>
    </row>
    <row r="53" spans="1:8" ht="15.6">
      <c r="A53" s="10" t="s">
        <v>122</v>
      </c>
      <c r="B53" s="11">
        <v>12745</v>
      </c>
      <c r="C53" s="11">
        <v>10319</v>
      </c>
      <c r="D53" s="11">
        <v>11442</v>
      </c>
      <c r="G53" s="26" t="s">
        <v>231</v>
      </c>
      <c r="H53" s="26" t="s">
        <v>76</v>
      </c>
    </row>
    <row r="54" spans="1:8" ht="15.6">
      <c r="A54" s="10" t="s">
        <v>123</v>
      </c>
      <c r="B54" s="11">
        <v>13959</v>
      </c>
      <c r="C54" s="11">
        <v>11013</v>
      </c>
      <c r="D54" s="11">
        <v>12726</v>
      </c>
      <c r="G54" s="26" t="s">
        <v>232</v>
      </c>
      <c r="H54" s="26" t="s">
        <v>130</v>
      </c>
    </row>
    <row r="55" spans="1:8" ht="15.6">
      <c r="A55" s="10" t="s">
        <v>124</v>
      </c>
      <c r="B55" s="11">
        <v>18054</v>
      </c>
      <c r="C55" s="11">
        <v>14245</v>
      </c>
      <c r="D55" s="11">
        <v>17628</v>
      </c>
      <c r="G55" s="26" t="s">
        <v>233</v>
      </c>
      <c r="H55" s="26" t="s">
        <v>76</v>
      </c>
    </row>
    <row r="56" spans="1:8" ht="15.6">
      <c r="A56" s="10" t="s">
        <v>125</v>
      </c>
      <c r="B56" s="11">
        <v>15019</v>
      </c>
      <c r="C56" s="11">
        <v>11850</v>
      </c>
      <c r="D56" s="11">
        <v>13475</v>
      </c>
      <c r="G56" s="26" t="s">
        <v>234</v>
      </c>
      <c r="H56" s="26" t="s">
        <v>103</v>
      </c>
    </row>
    <row r="57" spans="1:8" ht="15.6">
      <c r="A57" s="10" t="s">
        <v>126</v>
      </c>
      <c r="B57" s="11">
        <v>14263</v>
      </c>
      <c r="C57" s="11">
        <v>11253</v>
      </c>
      <c r="D57" s="11">
        <v>13319</v>
      </c>
      <c r="G57" s="26" t="s">
        <v>235</v>
      </c>
      <c r="H57" s="26" t="s">
        <v>150</v>
      </c>
    </row>
    <row r="58" spans="1:8" ht="15.6">
      <c r="A58" s="10" t="s">
        <v>127</v>
      </c>
      <c r="B58" s="11">
        <v>13504</v>
      </c>
      <c r="C58" s="11">
        <v>10663</v>
      </c>
      <c r="D58" s="11">
        <v>12469</v>
      </c>
      <c r="G58" s="26" t="s">
        <v>236</v>
      </c>
      <c r="H58" s="26" t="s">
        <v>83</v>
      </c>
    </row>
    <row r="59" spans="1:8" ht="15.6">
      <c r="A59" s="10" t="s">
        <v>128</v>
      </c>
      <c r="B59" s="11">
        <v>14263</v>
      </c>
      <c r="C59" s="11">
        <v>11253</v>
      </c>
      <c r="D59" s="11">
        <v>12692</v>
      </c>
      <c r="G59" s="26" t="s">
        <v>237</v>
      </c>
      <c r="H59" s="26" t="s">
        <v>80</v>
      </c>
    </row>
    <row r="60" spans="1:8" ht="15.6">
      <c r="A60" s="10" t="s">
        <v>129</v>
      </c>
      <c r="B60" s="11">
        <v>15779</v>
      </c>
      <c r="C60" s="11">
        <v>12450</v>
      </c>
      <c r="D60" s="11">
        <v>14042</v>
      </c>
      <c r="G60" s="26" t="s">
        <v>238</v>
      </c>
      <c r="H60" s="26" t="s">
        <v>139</v>
      </c>
    </row>
    <row r="61" spans="1:8" ht="15.6">
      <c r="A61" s="10" t="s">
        <v>130</v>
      </c>
      <c r="B61" s="11">
        <v>12745</v>
      </c>
      <c r="C61" s="11">
        <v>10055</v>
      </c>
      <c r="D61" s="11">
        <v>12174</v>
      </c>
      <c r="G61" s="26" t="s">
        <v>239</v>
      </c>
      <c r="H61" s="26" t="s">
        <v>92</v>
      </c>
    </row>
    <row r="62" spans="1:8" ht="15.6">
      <c r="A62" s="10" t="s">
        <v>131</v>
      </c>
      <c r="B62" s="11">
        <v>22911</v>
      </c>
      <c r="C62" s="11">
        <v>18076</v>
      </c>
      <c r="D62" s="11">
        <v>21839</v>
      </c>
      <c r="G62" s="26" t="s">
        <v>240</v>
      </c>
      <c r="H62" s="26" t="s">
        <v>90</v>
      </c>
    </row>
    <row r="63" spans="1:8" ht="15.6">
      <c r="A63" s="10" t="s">
        <v>132</v>
      </c>
      <c r="B63" s="11">
        <v>20634</v>
      </c>
      <c r="C63" s="11">
        <v>16280</v>
      </c>
      <c r="D63" s="11">
        <v>19791</v>
      </c>
      <c r="G63" s="26" t="s">
        <v>241</v>
      </c>
      <c r="H63" s="26" t="s">
        <v>77</v>
      </c>
    </row>
    <row r="64" spans="1:8" ht="15.6">
      <c r="A64" s="10" t="s">
        <v>133</v>
      </c>
      <c r="B64" s="11">
        <v>14717</v>
      </c>
      <c r="C64" s="11">
        <v>11612</v>
      </c>
      <c r="D64" s="11">
        <v>14156</v>
      </c>
      <c r="G64" s="26" t="s">
        <v>242</v>
      </c>
      <c r="H64" s="26" t="s">
        <v>150</v>
      </c>
    </row>
    <row r="65" spans="1:8" ht="15.6">
      <c r="A65" s="10" t="s">
        <v>134</v>
      </c>
      <c r="B65" s="11">
        <v>15172</v>
      </c>
      <c r="C65" s="11">
        <v>11970</v>
      </c>
      <c r="D65" s="11">
        <v>14665</v>
      </c>
      <c r="G65" s="26" t="s">
        <v>243</v>
      </c>
      <c r="H65" s="26" t="s">
        <v>91</v>
      </c>
    </row>
    <row r="66" spans="1:8" ht="15.6">
      <c r="A66" s="10" t="s">
        <v>135</v>
      </c>
      <c r="B66" s="11">
        <v>13655</v>
      </c>
      <c r="C66" s="11">
        <v>10775</v>
      </c>
      <c r="D66" s="11">
        <v>12409</v>
      </c>
      <c r="G66" s="26" t="s">
        <v>244</v>
      </c>
      <c r="H66" s="26" t="s">
        <v>94</v>
      </c>
    </row>
    <row r="67" spans="1:8" ht="15.6">
      <c r="A67" s="10" t="s">
        <v>136</v>
      </c>
      <c r="B67" s="11">
        <v>14565</v>
      </c>
      <c r="C67" s="11">
        <v>11492</v>
      </c>
      <c r="D67" s="11">
        <v>12962</v>
      </c>
      <c r="G67" s="26" t="s">
        <v>245</v>
      </c>
      <c r="H67" s="26" t="s">
        <v>130</v>
      </c>
    </row>
    <row r="68" spans="1:8" ht="15.6">
      <c r="A68" s="10" t="s">
        <v>137</v>
      </c>
      <c r="B68" s="11">
        <v>13655</v>
      </c>
      <c r="C68" s="11">
        <v>10775</v>
      </c>
      <c r="D68" s="11">
        <v>12152</v>
      </c>
      <c r="G68" s="26" t="s">
        <v>246</v>
      </c>
      <c r="H68" s="26" t="s">
        <v>116</v>
      </c>
    </row>
    <row r="69" spans="1:8" ht="15.6">
      <c r="A69" s="10" t="s">
        <v>138</v>
      </c>
      <c r="B69" s="11">
        <v>13309</v>
      </c>
      <c r="C69" s="11">
        <v>11224</v>
      </c>
      <c r="D69" s="11">
        <v>11844</v>
      </c>
      <c r="G69" s="26" t="s">
        <v>247</v>
      </c>
      <c r="H69" s="26" t="s">
        <v>113</v>
      </c>
    </row>
    <row r="70" spans="1:8" ht="15.6">
      <c r="A70" s="10" t="s">
        <v>139</v>
      </c>
      <c r="B70" s="11">
        <v>12896</v>
      </c>
      <c r="C70" s="11">
        <v>10175</v>
      </c>
      <c r="D70" s="11">
        <v>11476</v>
      </c>
      <c r="G70" s="26" t="s">
        <v>248</v>
      </c>
      <c r="H70" s="26" t="s">
        <v>130</v>
      </c>
    </row>
    <row r="71" spans="1:8" ht="15.6">
      <c r="A71" s="10" t="s">
        <v>140</v>
      </c>
      <c r="B71" s="11">
        <v>14565</v>
      </c>
      <c r="C71" s="11">
        <v>11492</v>
      </c>
      <c r="D71" s="11">
        <v>13606</v>
      </c>
      <c r="G71" s="26" t="s">
        <v>249</v>
      </c>
      <c r="H71" s="26" t="s">
        <v>87</v>
      </c>
    </row>
    <row r="72" spans="1:8" ht="15.6">
      <c r="A72" s="10" t="s">
        <v>141</v>
      </c>
      <c r="B72" s="11">
        <v>15265</v>
      </c>
      <c r="C72" s="11">
        <v>12044</v>
      </c>
      <c r="D72" s="11">
        <v>14817</v>
      </c>
      <c r="G72" s="26" t="s">
        <v>250</v>
      </c>
      <c r="H72" s="26" t="s">
        <v>92</v>
      </c>
    </row>
    <row r="73" spans="1:8" ht="15.6">
      <c r="A73" s="10" t="s">
        <v>142</v>
      </c>
      <c r="B73" s="11">
        <v>14869</v>
      </c>
      <c r="C73" s="11">
        <v>11732</v>
      </c>
      <c r="D73" s="11">
        <v>13232</v>
      </c>
      <c r="G73" s="26" t="s">
        <v>251</v>
      </c>
      <c r="H73" s="26" t="s">
        <v>118</v>
      </c>
    </row>
    <row r="74" spans="1:8" ht="15.6">
      <c r="A74" s="10" t="s">
        <v>143</v>
      </c>
      <c r="B74" s="11">
        <v>15324</v>
      </c>
      <c r="C74" s="11">
        <v>12091</v>
      </c>
      <c r="D74" s="11">
        <v>13972</v>
      </c>
      <c r="G74" s="26" t="s">
        <v>252</v>
      </c>
      <c r="H74" s="26" t="s">
        <v>73</v>
      </c>
    </row>
    <row r="75" spans="1:8" ht="15.6">
      <c r="A75" s="10" t="s">
        <v>144</v>
      </c>
      <c r="B75" s="11">
        <v>15172</v>
      </c>
      <c r="C75" s="11">
        <v>11970</v>
      </c>
      <c r="D75" s="11">
        <v>13723</v>
      </c>
      <c r="G75" s="26" t="s">
        <v>253</v>
      </c>
      <c r="H75" s="26" t="s">
        <v>146</v>
      </c>
    </row>
    <row r="76" spans="1:8" ht="15.6">
      <c r="A76" s="10" t="s">
        <v>145</v>
      </c>
      <c r="B76" s="11">
        <v>13504</v>
      </c>
      <c r="C76" s="11">
        <v>10654</v>
      </c>
      <c r="D76" s="11">
        <v>12258</v>
      </c>
      <c r="G76" s="26" t="s">
        <v>254</v>
      </c>
      <c r="H76" s="26" t="s">
        <v>126</v>
      </c>
    </row>
    <row r="77" spans="1:8" ht="15.6">
      <c r="A77" s="10" t="s">
        <v>146</v>
      </c>
      <c r="B77" s="11">
        <v>13471</v>
      </c>
      <c r="C77" s="11">
        <v>10654</v>
      </c>
      <c r="D77" s="11">
        <v>12502</v>
      </c>
      <c r="G77" s="14" t="s">
        <v>255</v>
      </c>
      <c r="H77" s="26" t="s">
        <v>104</v>
      </c>
    </row>
    <row r="78" spans="1:8" ht="15.6">
      <c r="A78" s="10" t="s">
        <v>147</v>
      </c>
      <c r="B78" s="11">
        <v>20228</v>
      </c>
      <c r="C78" s="11">
        <v>15960</v>
      </c>
      <c r="D78" s="11">
        <v>20445</v>
      </c>
      <c r="G78" s="26" t="s">
        <v>256</v>
      </c>
      <c r="H78" s="26" t="s">
        <v>140</v>
      </c>
    </row>
    <row r="79" spans="1:8" ht="15.6">
      <c r="A79" s="10" t="s">
        <v>148</v>
      </c>
      <c r="B79" s="11">
        <v>15476</v>
      </c>
      <c r="C79" s="11">
        <v>12210</v>
      </c>
      <c r="D79" s="11">
        <v>14310</v>
      </c>
      <c r="G79" s="26" t="s">
        <v>257</v>
      </c>
      <c r="H79" s="26" t="s">
        <v>126</v>
      </c>
    </row>
    <row r="80" spans="1:8" ht="15.6">
      <c r="A80" s="10" t="s">
        <v>149</v>
      </c>
      <c r="B80" s="11">
        <v>20302</v>
      </c>
      <c r="C80" s="11">
        <v>16067</v>
      </c>
      <c r="D80" s="11">
        <v>18654</v>
      </c>
      <c r="G80" s="26" t="s">
        <v>258</v>
      </c>
      <c r="H80" s="26" t="s">
        <v>99</v>
      </c>
    </row>
    <row r="81" spans="1:8" ht="15.6">
      <c r="A81" s="10" t="s">
        <v>150</v>
      </c>
      <c r="B81" s="11">
        <v>14253</v>
      </c>
      <c r="C81" s="11">
        <v>11245</v>
      </c>
      <c r="D81" s="11">
        <v>13688</v>
      </c>
      <c r="G81" s="26" t="s">
        <v>259</v>
      </c>
      <c r="H81" s="26" t="s">
        <v>78</v>
      </c>
    </row>
    <row r="82" spans="1:8" ht="15.6">
      <c r="A82" s="10" t="s">
        <v>151</v>
      </c>
      <c r="B82" s="11">
        <v>14565</v>
      </c>
      <c r="C82" s="11">
        <v>11492</v>
      </c>
      <c r="D82" s="11">
        <v>12962</v>
      </c>
      <c r="G82" s="26" t="s">
        <v>260</v>
      </c>
      <c r="H82" s="26" t="s">
        <v>77</v>
      </c>
    </row>
    <row r="83" spans="1:8" ht="15.6">
      <c r="A83" s="10" t="s">
        <v>152</v>
      </c>
      <c r="B83" s="11">
        <v>12896</v>
      </c>
      <c r="C83" s="11">
        <v>10175</v>
      </c>
      <c r="D83" s="11">
        <v>11476</v>
      </c>
      <c r="G83" s="26" t="s">
        <v>261</v>
      </c>
      <c r="H83" s="26" t="s">
        <v>142</v>
      </c>
    </row>
    <row r="84" spans="1:8" ht="15.6">
      <c r="A84" s="10" t="s">
        <v>153</v>
      </c>
      <c r="B84" s="11">
        <v>34593</v>
      </c>
      <c r="C84" s="11">
        <v>27293</v>
      </c>
      <c r="D84" s="11">
        <v>30784</v>
      </c>
      <c r="G84" s="26" t="s">
        <v>262</v>
      </c>
      <c r="H84" s="26" t="s">
        <v>122</v>
      </c>
    </row>
    <row r="85" spans="1:8" ht="15.6">
      <c r="A85" s="10" t="s">
        <v>154</v>
      </c>
      <c r="B85" s="11">
        <v>21617</v>
      </c>
      <c r="C85" s="11">
        <v>17056</v>
      </c>
      <c r="D85" s="11">
        <v>19337</v>
      </c>
      <c r="G85" s="26" t="s">
        <v>263</v>
      </c>
      <c r="H85" s="26" t="s">
        <v>98</v>
      </c>
    </row>
    <row r="86" spans="1:8" ht="15.6">
      <c r="A86" s="10" t="s">
        <v>155</v>
      </c>
      <c r="B86" s="11">
        <v>14263</v>
      </c>
      <c r="C86" s="11">
        <v>11253</v>
      </c>
      <c r="D86" s="11">
        <v>12718</v>
      </c>
      <c r="G86" s="26" t="s">
        <v>264</v>
      </c>
      <c r="H86" s="26" t="s">
        <v>74</v>
      </c>
    </row>
    <row r="87" spans="1:8">
      <c r="G87" s="14" t="s">
        <v>265</v>
      </c>
      <c r="H87" s="26" t="s">
        <v>104</v>
      </c>
    </row>
    <row r="88" spans="1:8">
      <c r="G88" s="26" t="s">
        <v>266</v>
      </c>
      <c r="H88" s="26" t="s">
        <v>83</v>
      </c>
    </row>
    <row r="89" spans="1:8">
      <c r="G89" s="26" t="s">
        <v>267</v>
      </c>
      <c r="H89" s="26" t="s">
        <v>73</v>
      </c>
    </row>
    <row r="90" spans="1:8">
      <c r="G90" s="26" t="s">
        <v>268</v>
      </c>
      <c r="H90" s="26" t="s">
        <v>97</v>
      </c>
    </row>
    <row r="91" spans="1:8">
      <c r="G91" s="26" t="s">
        <v>269</v>
      </c>
      <c r="H91" s="26" t="s">
        <v>113</v>
      </c>
    </row>
    <row r="92" spans="1:8">
      <c r="G92" s="26" t="s">
        <v>270</v>
      </c>
      <c r="H92" s="26" t="s">
        <v>77</v>
      </c>
    </row>
    <row r="93" spans="1:8">
      <c r="G93" s="26" t="s">
        <v>271</v>
      </c>
      <c r="H93" s="26" t="s">
        <v>102</v>
      </c>
    </row>
    <row r="94" spans="1:8">
      <c r="G94" s="26" t="s">
        <v>272</v>
      </c>
      <c r="H94" s="26" t="s">
        <v>94</v>
      </c>
    </row>
    <row r="95" spans="1:8">
      <c r="G95" s="26" t="s">
        <v>273</v>
      </c>
      <c r="H95" s="26" t="s">
        <v>149</v>
      </c>
    </row>
    <row r="96" spans="1:8">
      <c r="G96" s="26" t="s">
        <v>274</v>
      </c>
      <c r="H96" s="26" t="s">
        <v>140</v>
      </c>
    </row>
    <row r="97" spans="7:8">
      <c r="G97" s="26" t="s">
        <v>275</v>
      </c>
      <c r="H97" s="26" t="s">
        <v>118</v>
      </c>
    </row>
    <row r="98" spans="7:8">
      <c r="G98" s="26" t="s">
        <v>276</v>
      </c>
      <c r="H98" s="26" t="s">
        <v>123</v>
      </c>
    </row>
    <row r="99" spans="7:8">
      <c r="G99" s="26" t="s">
        <v>277</v>
      </c>
      <c r="H99" s="26" t="s">
        <v>98</v>
      </c>
    </row>
    <row r="100" spans="7:8">
      <c r="G100" s="26" t="s">
        <v>278</v>
      </c>
      <c r="H100" s="26" t="s">
        <v>133</v>
      </c>
    </row>
    <row r="101" spans="7:8">
      <c r="G101" s="26" t="s">
        <v>279</v>
      </c>
      <c r="H101" s="26" t="s">
        <v>135</v>
      </c>
    </row>
    <row r="102" spans="7:8">
      <c r="G102" s="26" t="s">
        <v>280</v>
      </c>
      <c r="H102" s="26" t="s">
        <v>73</v>
      </c>
    </row>
    <row r="103" spans="7:8">
      <c r="G103" s="26" t="s">
        <v>281</v>
      </c>
      <c r="H103" s="26" t="s">
        <v>147</v>
      </c>
    </row>
    <row r="104" spans="7:8">
      <c r="G104" s="26" t="s">
        <v>282</v>
      </c>
      <c r="H104" s="26" t="s">
        <v>153</v>
      </c>
    </row>
    <row r="105" spans="7:8">
      <c r="G105" s="26" t="s">
        <v>283</v>
      </c>
      <c r="H105" s="26" t="s">
        <v>86</v>
      </c>
    </row>
    <row r="106" spans="7:8">
      <c r="G106" s="26" t="s">
        <v>284</v>
      </c>
      <c r="H106" s="26" t="s">
        <v>77</v>
      </c>
    </row>
    <row r="107" spans="7:8">
      <c r="G107" s="26" t="s">
        <v>285</v>
      </c>
      <c r="H107" s="26" t="s">
        <v>90</v>
      </c>
    </row>
    <row r="108" spans="7:8">
      <c r="G108" s="26" t="s">
        <v>286</v>
      </c>
      <c r="H108" s="26" t="s">
        <v>78</v>
      </c>
    </row>
    <row r="109" spans="7:8">
      <c r="G109" s="26" t="s">
        <v>287</v>
      </c>
      <c r="H109" s="26" t="s">
        <v>77</v>
      </c>
    </row>
    <row r="110" spans="7:8">
      <c r="G110" s="26" t="s">
        <v>288</v>
      </c>
      <c r="H110" s="26" t="s">
        <v>74</v>
      </c>
    </row>
    <row r="111" spans="7:8">
      <c r="G111" s="26" t="s">
        <v>289</v>
      </c>
      <c r="H111" s="26" t="s">
        <v>137</v>
      </c>
    </row>
    <row r="112" spans="7:8">
      <c r="G112" s="26" t="s">
        <v>290</v>
      </c>
      <c r="H112" s="26" t="s">
        <v>84</v>
      </c>
    </row>
    <row r="113" spans="7:8">
      <c r="G113" s="26" t="s">
        <v>291</v>
      </c>
      <c r="H113" s="26" t="s">
        <v>133</v>
      </c>
    </row>
    <row r="114" spans="7:8">
      <c r="G114" s="26" t="s">
        <v>292</v>
      </c>
      <c r="H114" s="26" t="s">
        <v>142</v>
      </c>
    </row>
    <row r="115" spans="7:8">
      <c r="G115" s="26" t="s">
        <v>293</v>
      </c>
      <c r="H115" s="26" t="s">
        <v>116</v>
      </c>
    </row>
    <row r="116" spans="7:8">
      <c r="G116" s="26" t="s">
        <v>294</v>
      </c>
      <c r="H116" s="26" t="s">
        <v>103</v>
      </c>
    </row>
    <row r="117" spans="7:8">
      <c r="G117" s="26" t="s">
        <v>295</v>
      </c>
      <c r="H117" s="26" t="s">
        <v>84</v>
      </c>
    </row>
    <row r="118" spans="7:8">
      <c r="G118" s="26" t="s">
        <v>296</v>
      </c>
      <c r="H118" s="26" t="s">
        <v>90</v>
      </c>
    </row>
    <row r="119" spans="7:8">
      <c r="G119" s="26" t="s">
        <v>297</v>
      </c>
      <c r="H119" s="26" t="s">
        <v>107</v>
      </c>
    </row>
    <row r="120" spans="7:8">
      <c r="G120" s="26" t="s">
        <v>298</v>
      </c>
      <c r="H120" s="26" t="s">
        <v>139</v>
      </c>
    </row>
    <row r="121" spans="7:8">
      <c r="G121" s="26" t="s">
        <v>299</v>
      </c>
      <c r="H121" s="26" t="s">
        <v>140</v>
      </c>
    </row>
    <row r="122" spans="7:8">
      <c r="G122" s="26" t="s">
        <v>300</v>
      </c>
      <c r="H122" s="26" t="s">
        <v>118</v>
      </c>
    </row>
    <row r="123" spans="7:8">
      <c r="G123" s="26" t="s">
        <v>301</v>
      </c>
      <c r="H123" s="26" t="s">
        <v>142</v>
      </c>
    </row>
    <row r="124" spans="7:8">
      <c r="G124" s="26" t="s">
        <v>302</v>
      </c>
      <c r="H124" s="26" t="s">
        <v>121</v>
      </c>
    </row>
    <row r="125" spans="7:8">
      <c r="G125" s="26" t="s">
        <v>303</v>
      </c>
      <c r="H125" s="26" t="s">
        <v>124</v>
      </c>
    </row>
    <row r="126" spans="7:8">
      <c r="G126" s="26" t="s">
        <v>304</v>
      </c>
      <c r="H126" s="26" t="s">
        <v>116</v>
      </c>
    </row>
    <row r="127" spans="7:8">
      <c r="G127" s="26" t="s">
        <v>305</v>
      </c>
      <c r="H127" s="26" t="s">
        <v>87</v>
      </c>
    </row>
    <row r="128" spans="7:8">
      <c r="G128" s="26" t="s">
        <v>306</v>
      </c>
      <c r="H128" s="26" t="s">
        <v>84</v>
      </c>
    </row>
    <row r="129" spans="7:8">
      <c r="G129" s="26" t="s">
        <v>307</v>
      </c>
      <c r="H129" s="26" t="s">
        <v>117</v>
      </c>
    </row>
    <row r="130" spans="7:8">
      <c r="G130" s="26" t="s">
        <v>308</v>
      </c>
      <c r="H130" s="26" t="s">
        <v>94</v>
      </c>
    </row>
    <row r="131" spans="7:8">
      <c r="G131" s="26" t="s">
        <v>309</v>
      </c>
      <c r="H131" s="26" t="s">
        <v>103</v>
      </c>
    </row>
    <row r="132" spans="7:8">
      <c r="G132" s="26" t="s">
        <v>310</v>
      </c>
      <c r="H132" s="26" t="s">
        <v>90</v>
      </c>
    </row>
    <row r="133" spans="7:8">
      <c r="G133" s="26" t="s">
        <v>311</v>
      </c>
      <c r="H133" s="26" t="s">
        <v>113</v>
      </c>
    </row>
    <row r="134" spans="7:8">
      <c r="G134" s="26" t="s">
        <v>312</v>
      </c>
      <c r="H134" s="26" t="s">
        <v>79</v>
      </c>
    </row>
    <row r="135" spans="7:8">
      <c r="G135" s="26" t="s">
        <v>313</v>
      </c>
      <c r="H135" s="26" t="s">
        <v>139</v>
      </c>
    </row>
    <row r="136" spans="7:8">
      <c r="G136" s="26" t="s">
        <v>314</v>
      </c>
      <c r="H136" s="26" t="s">
        <v>120</v>
      </c>
    </row>
    <row r="137" spans="7:8">
      <c r="G137" s="26" t="s">
        <v>315</v>
      </c>
      <c r="H137" s="26" t="s">
        <v>137</v>
      </c>
    </row>
    <row r="138" spans="7:8">
      <c r="G138" s="26" t="s">
        <v>316</v>
      </c>
      <c r="H138" s="26" t="s">
        <v>120</v>
      </c>
    </row>
    <row r="139" spans="7:8">
      <c r="G139" s="26" t="s">
        <v>317</v>
      </c>
      <c r="H139" s="26" t="s">
        <v>139</v>
      </c>
    </row>
    <row r="140" spans="7:8">
      <c r="G140" s="26" t="s">
        <v>318</v>
      </c>
      <c r="H140" s="26" t="s">
        <v>101</v>
      </c>
    </row>
    <row r="141" spans="7:8">
      <c r="G141" s="26" t="s">
        <v>319</v>
      </c>
      <c r="H141" s="26" t="s">
        <v>85</v>
      </c>
    </row>
    <row r="142" spans="7:8">
      <c r="G142" s="26" t="s">
        <v>320</v>
      </c>
      <c r="H142" s="26" t="s">
        <v>84</v>
      </c>
    </row>
    <row r="143" spans="7:8">
      <c r="G143" s="26" t="s">
        <v>321</v>
      </c>
      <c r="H143" s="26" t="s">
        <v>117</v>
      </c>
    </row>
    <row r="144" spans="7:8">
      <c r="G144" s="26" t="s">
        <v>322</v>
      </c>
      <c r="H144" s="26" t="s">
        <v>78</v>
      </c>
    </row>
    <row r="145" spans="7:8">
      <c r="G145" s="26" t="s">
        <v>323</v>
      </c>
      <c r="H145" s="26" t="s">
        <v>136</v>
      </c>
    </row>
    <row r="146" spans="7:8">
      <c r="G146" s="26" t="s">
        <v>324</v>
      </c>
      <c r="H146" s="26" t="s">
        <v>125</v>
      </c>
    </row>
    <row r="147" spans="7:8">
      <c r="G147" s="26" t="s">
        <v>325</v>
      </c>
      <c r="H147" s="26" t="s">
        <v>117</v>
      </c>
    </row>
    <row r="148" spans="7:8">
      <c r="G148" s="26" t="s">
        <v>326</v>
      </c>
      <c r="H148" s="26" t="s">
        <v>83</v>
      </c>
    </row>
    <row r="149" spans="7:8">
      <c r="G149" s="26" t="s">
        <v>327</v>
      </c>
      <c r="H149" s="26" t="s">
        <v>75</v>
      </c>
    </row>
    <row r="150" spans="7:8">
      <c r="G150" s="26" t="s">
        <v>328</v>
      </c>
      <c r="H150" s="26" t="s">
        <v>142</v>
      </c>
    </row>
    <row r="151" spans="7:8">
      <c r="G151" s="26" t="s">
        <v>329</v>
      </c>
      <c r="H151" s="26" t="s">
        <v>123</v>
      </c>
    </row>
    <row r="152" spans="7:8">
      <c r="G152" s="26" t="s">
        <v>330</v>
      </c>
      <c r="H152" s="26" t="s">
        <v>113</v>
      </c>
    </row>
    <row r="153" spans="7:8">
      <c r="G153" s="26" t="s">
        <v>331</v>
      </c>
      <c r="H153" s="26" t="s">
        <v>150</v>
      </c>
    </row>
    <row r="154" spans="7:8">
      <c r="G154" s="26" t="s">
        <v>332</v>
      </c>
      <c r="H154" s="26" t="s">
        <v>133</v>
      </c>
    </row>
    <row r="155" spans="7:8">
      <c r="G155" s="26" t="s">
        <v>333</v>
      </c>
      <c r="H155" s="26" t="s">
        <v>150</v>
      </c>
    </row>
    <row r="156" spans="7:8">
      <c r="G156" s="26" t="s">
        <v>334</v>
      </c>
      <c r="H156" s="26" t="s">
        <v>133</v>
      </c>
    </row>
    <row r="157" spans="7:8">
      <c r="G157" s="26" t="s">
        <v>335</v>
      </c>
      <c r="H157" s="26" t="s">
        <v>133</v>
      </c>
    </row>
    <row r="158" spans="7:8">
      <c r="G158" s="26" t="s">
        <v>336</v>
      </c>
      <c r="H158" s="26" t="s">
        <v>133</v>
      </c>
    </row>
    <row r="159" spans="7:8">
      <c r="G159" s="26" t="s">
        <v>337</v>
      </c>
      <c r="H159" s="26" t="s">
        <v>133</v>
      </c>
    </row>
    <row r="160" spans="7:8">
      <c r="G160" s="26" t="s">
        <v>338</v>
      </c>
      <c r="H160" s="26" t="s">
        <v>194</v>
      </c>
    </row>
    <row r="161" spans="7:8">
      <c r="G161" s="26" t="s">
        <v>339</v>
      </c>
      <c r="H161" s="26" t="s">
        <v>140</v>
      </c>
    </row>
    <row r="162" spans="7:8">
      <c r="G162" s="26" t="s">
        <v>340</v>
      </c>
      <c r="H162" s="26" t="s">
        <v>116</v>
      </c>
    </row>
    <row r="163" spans="7:8">
      <c r="G163" s="26" t="s">
        <v>341</v>
      </c>
      <c r="H163" s="26" t="s">
        <v>113</v>
      </c>
    </row>
    <row r="164" spans="7:8">
      <c r="G164" s="26" t="s">
        <v>342</v>
      </c>
      <c r="H164" s="26" t="s">
        <v>194</v>
      </c>
    </row>
    <row r="165" spans="7:8">
      <c r="G165" s="26" t="s">
        <v>343</v>
      </c>
      <c r="H165" s="26" t="s">
        <v>95</v>
      </c>
    </row>
    <row r="166" spans="7:8">
      <c r="G166" s="26" t="s">
        <v>344</v>
      </c>
      <c r="H166" s="26" t="s">
        <v>90</v>
      </c>
    </row>
    <row r="167" spans="7:8">
      <c r="G167" s="26" t="s">
        <v>345</v>
      </c>
      <c r="H167" s="26" t="s">
        <v>88</v>
      </c>
    </row>
    <row r="168" spans="7:8">
      <c r="G168" s="26" t="s">
        <v>346</v>
      </c>
      <c r="H168" s="26" t="s">
        <v>124</v>
      </c>
    </row>
    <row r="169" spans="7:8">
      <c r="G169" s="26" t="s">
        <v>347</v>
      </c>
      <c r="H169" s="26" t="s">
        <v>135</v>
      </c>
    </row>
    <row r="170" spans="7:8">
      <c r="G170" s="26" t="s">
        <v>348</v>
      </c>
      <c r="H170" s="14" t="s">
        <v>81</v>
      </c>
    </row>
    <row r="171" spans="7:8">
      <c r="G171" s="26" t="s">
        <v>349</v>
      </c>
      <c r="H171" s="26" t="s">
        <v>82</v>
      </c>
    </row>
    <row r="172" spans="7:8">
      <c r="G172" s="26" t="s">
        <v>350</v>
      </c>
      <c r="H172" s="26" t="s">
        <v>126</v>
      </c>
    </row>
    <row r="173" spans="7:8">
      <c r="G173" s="26" t="s">
        <v>351</v>
      </c>
      <c r="H173" s="26" t="s">
        <v>101</v>
      </c>
    </row>
    <row r="174" spans="7:8">
      <c r="G174" s="26" t="s">
        <v>352</v>
      </c>
      <c r="H174" s="26" t="s">
        <v>110</v>
      </c>
    </row>
    <row r="175" spans="7:8">
      <c r="G175" s="26" t="s">
        <v>353</v>
      </c>
      <c r="H175" s="26" t="s">
        <v>82</v>
      </c>
    </row>
    <row r="176" spans="7:8">
      <c r="G176" s="26" t="s">
        <v>354</v>
      </c>
      <c r="H176" s="26" t="s">
        <v>83</v>
      </c>
    </row>
    <row r="177" spans="7:8">
      <c r="G177" s="26" t="s">
        <v>355</v>
      </c>
      <c r="H177" s="26" t="s">
        <v>116</v>
      </c>
    </row>
    <row r="178" spans="7:8">
      <c r="G178" s="26" t="s">
        <v>356</v>
      </c>
      <c r="H178" s="26" t="s">
        <v>113</v>
      </c>
    </row>
    <row r="179" spans="7:8">
      <c r="G179" s="26" t="s">
        <v>357</v>
      </c>
      <c r="H179" s="26" t="s">
        <v>107</v>
      </c>
    </row>
    <row r="180" spans="7:8">
      <c r="G180" s="26" t="s">
        <v>358</v>
      </c>
      <c r="H180" s="26" t="s">
        <v>107</v>
      </c>
    </row>
    <row r="181" spans="7:8">
      <c r="G181" s="26" t="s">
        <v>359</v>
      </c>
      <c r="H181" s="26" t="s">
        <v>133</v>
      </c>
    </row>
    <row r="182" spans="7:8">
      <c r="G182" s="26" t="s">
        <v>360</v>
      </c>
      <c r="H182" s="26" t="s">
        <v>130</v>
      </c>
    </row>
    <row r="183" spans="7:8">
      <c r="G183" s="26" t="s">
        <v>361</v>
      </c>
      <c r="H183" s="26" t="s">
        <v>100</v>
      </c>
    </row>
    <row r="184" spans="7:8">
      <c r="G184" s="26" t="s">
        <v>362</v>
      </c>
      <c r="H184" s="26" t="s">
        <v>84</v>
      </c>
    </row>
    <row r="185" spans="7:8">
      <c r="G185" s="26" t="s">
        <v>363</v>
      </c>
      <c r="H185" s="26" t="s">
        <v>116</v>
      </c>
    </row>
    <row r="186" spans="7:8">
      <c r="G186" s="26" t="s">
        <v>364</v>
      </c>
      <c r="H186" s="26" t="s">
        <v>113</v>
      </c>
    </row>
    <row r="187" spans="7:8">
      <c r="G187" s="26" t="s">
        <v>365</v>
      </c>
      <c r="H187" s="26" t="s">
        <v>145</v>
      </c>
    </row>
    <row r="188" spans="7:8">
      <c r="G188" s="26" t="s">
        <v>366</v>
      </c>
      <c r="H188" s="26" t="s">
        <v>107</v>
      </c>
    </row>
    <row r="189" spans="7:8">
      <c r="G189" s="26" t="s">
        <v>367</v>
      </c>
      <c r="H189" s="26" t="s">
        <v>100</v>
      </c>
    </row>
    <row r="190" spans="7:8">
      <c r="G190" s="26" t="s">
        <v>368</v>
      </c>
      <c r="H190" s="26" t="s">
        <v>107</v>
      </c>
    </row>
    <row r="191" spans="7:8">
      <c r="G191" s="26" t="s">
        <v>369</v>
      </c>
      <c r="H191" s="26" t="s">
        <v>116</v>
      </c>
    </row>
    <row r="192" spans="7:8">
      <c r="G192" s="26" t="s">
        <v>370</v>
      </c>
      <c r="H192" s="26" t="s">
        <v>113</v>
      </c>
    </row>
    <row r="193" spans="7:8">
      <c r="G193" s="26" t="s">
        <v>371</v>
      </c>
      <c r="H193" s="26" t="s">
        <v>107</v>
      </c>
    </row>
    <row r="194" spans="7:8">
      <c r="G194" s="26" t="s">
        <v>372</v>
      </c>
      <c r="H194" s="26" t="s">
        <v>83</v>
      </c>
    </row>
    <row r="195" spans="7:8">
      <c r="G195" s="26" t="s">
        <v>373</v>
      </c>
      <c r="H195" s="26" t="s">
        <v>140</v>
      </c>
    </row>
    <row r="196" spans="7:8">
      <c r="G196" s="26" t="s">
        <v>374</v>
      </c>
      <c r="H196" s="26" t="s">
        <v>147</v>
      </c>
    </row>
    <row r="197" spans="7:8">
      <c r="G197" s="26" t="s">
        <v>375</v>
      </c>
      <c r="H197" s="14" t="s">
        <v>81</v>
      </c>
    </row>
    <row r="198" spans="7:8">
      <c r="G198" s="26" t="s">
        <v>376</v>
      </c>
      <c r="H198" s="26" t="s">
        <v>136</v>
      </c>
    </row>
    <row r="199" spans="7:8">
      <c r="G199" s="26" t="s">
        <v>377</v>
      </c>
      <c r="H199" s="26" t="s">
        <v>99</v>
      </c>
    </row>
    <row r="200" spans="7:8">
      <c r="G200" s="26" t="s">
        <v>378</v>
      </c>
      <c r="H200" s="26" t="s">
        <v>88</v>
      </c>
    </row>
    <row r="201" spans="7:8">
      <c r="G201" s="26" t="s">
        <v>379</v>
      </c>
      <c r="H201" s="26" t="s">
        <v>155</v>
      </c>
    </row>
    <row r="202" spans="7:8">
      <c r="G202" s="26" t="s">
        <v>380</v>
      </c>
      <c r="H202" s="26" t="s">
        <v>136</v>
      </c>
    </row>
    <row r="203" spans="7:8">
      <c r="G203" s="26" t="s">
        <v>381</v>
      </c>
      <c r="H203" s="26" t="s">
        <v>114</v>
      </c>
    </row>
    <row r="204" spans="7:8">
      <c r="G204" s="26" t="s">
        <v>382</v>
      </c>
      <c r="H204" s="26" t="s">
        <v>120</v>
      </c>
    </row>
    <row r="205" spans="7:8">
      <c r="G205" s="26" t="s">
        <v>383</v>
      </c>
      <c r="H205" s="26" t="s">
        <v>101</v>
      </c>
    </row>
    <row r="206" spans="7:8">
      <c r="G206" s="26" t="s">
        <v>384</v>
      </c>
      <c r="H206" s="26" t="s">
        <v>107</v>
      </c>
    </row>
    <row r="207" spans="7:8">
      <c r="G207" s="26" t="s">
        <v>385</v>
      </c>
      <c r="H207" s="26" t="s">
        <v>92</v>
      </c>
    </row>
    <row r="208" spans="7:8">
      <c r="G208" s="26" t="s">
        <v>386</v>
      </c>
      <c r="H208" s="26" t="s">
        <v>125</v>
      </c>
    </row>
    <row r="209" spans="7:8">
      <c r="G209" s="26" t="s">
        <v>387</v>
      </c>
      <c r="H209" s="26" t="s">
        <v>102</v>
      </c>
    </row>
    <row r="210" spans="7:8">
      <c r="G210" s="26" t="s">
        <v>388</v>
      </c>
      <c r="H210" s="26" t="s">
        <v>137</v>
      </c>
    </row>
    <row r="211" spans="7:8">
      <c r="G211" s="26" t="s">
        <v>389</v>
      </c>
      <c r="H211" s="26" t="s">
        <v>145</v>
      </c>
    </row>
    <row r="212" spans="7:8">
      <c r="G212" s="26" t="s">
        <v>390</v>
      </c>
      <c r="H212" s="26" t="s">
        <v>113</v>
      </c>
    </row>
    <row r="213" spans="7:8">
      <c r="G213" s="26" t="s">
        <v>391</v>
      </c>
      <c r="H213" s="26" t="s">
        <v>116</v>
      </c>
    </row>
    <row r="214" spans="7:8">
      <c r="G214" s="26" t="s">
        <v>392</v>
      </c>
      <c r="H214" s="26" t="s">
        <v>72</v>
      </c>
    </row>
    <row r="215" spans="7:8">
      <c r="G215" s="26" t="s">
        <v>393</v>
      </c>
      <c r="H215" s="26" t="s">
        <v>123</v>
      </c>
    </row>
    <row r="216" spans="7:8">
      <c r="G216" s="26" t="s">
        <v>394</v>
      </c>
      <c r="H216" s="26" t="s">
        <v>73</v>
      </c>
    </row>
    <row r="217" spans="7:8">
      <c r="G217" s="26" t="s">
        <v>395</v>
      </c>
      <c r="H217" s="26" t="s">
        <v>116</v>
      </c>
    </row>
    <row r="218" spans="7:8">
      <c r="G218" s="26" t="s">
        <v>396</v>
      </c>
      <c r="H218" s="26" t="s">
        <v>122</v>
      </c>
    </row>
    <row r="219" spans="7:8">
      <c r="G219" s="26" t="s">
        <v>397</v>
      </c>
      <c r="H219" s="26" t="s">
        <v>93</v>
      </c>
    </row>
    <row r="220" spans="7:8">
      <c r="G220" s="26" t="s">
        <v>398</v>
      </c>
      <c r="H220" s="14" t="s">
        <v>81</v>
      </c>
    </row>
    <row r="221" spans="7:8">
      <c r="G221" s="26" t="s">
        <v>399</v>
      </c>
      <c r="H221" s="26" t="s">
        <v>102</v>
      </c>
    </row>
    <row r="222" spans="7:8">
      <c r="G222" s="26" t="s">
        <v>400</v>
      </c>
      <c r="H222" s="26" t="s">
        <v>78</v>
      </c>
    </row>
    <row r="223" spans="7:8">
      <c r="G223" s="26" t="s">
        <v>401</v>
      </c>
      <c r="H223" s="26" t="s">
        <v>123</v>
      </c>
    </row>
    <row r="224" spans="7:8">
      <c r="G224" s="26" t="s">
        <v>402</v>
      </c>
      <c r="H224" s="26" t="s">
        <v>151</v>
      </c>
    </row>
    <row r="225" spans="7:8">
      <c r="G225" s="26" t="s">
        <v>403</v>
      </c>
      <c r="H225" s="26" t="s">
        <v>108</v>
      </c>
    </row>
    <row r="226" spans="7:8">
      <c r="G226" s="26" t="s">
        <v>404</v>
      </c>
      <c r="H226" s="26" t="s">
        <v>83</v>
      </c>
    </row>
    <row r="227" spans="7:8">
      <c r="G227" s="26" t="s">
        <v>405</v>
      </c>
      <c r="H227" s="26" t="s">
        <v>123</v>
      </c>
    </row>
    <row r="228" spans="7:8">
      <c r="G228" s="26" t="s">
        <v>406</v>
      </c>
      <c r="H228" s="26" t="s">
        <v>78</v>
      </c>
    </row>
    <row r="229" spans="7:8">
      <c r="G229" s="26" t="s">
        <v>407</v>
      </c>
      <c r="H229" s="26" t="s">
        <v>154</v>
      </c>
    </row>
    <row r="230" spans="7:8">
      <c r="G230" s="26" t="s">
        <v>408</v>
      </c>
      <c r="H230" s="26" t="s">
        <v>151</v>
      </c>
    </row>
    <row r="231" spans="7:8">
      <c r="G231" s="26" t="s">
        <v>409</v>
      </c>
      <c r="H231" s="26" t="s">
        <v>126</v>
      </c>
    </row>
    <row r="232" spans="7:8">
      <c r="G232" s="26" t="s">
        <v>410</v>
      </c>
      <c r="H232" s="26" t="s">
        <v>102</v>
      </c>
    </row>
    <row r="233" spans="7:8">
      <c r="G233" s="26" t="s">
        <v>411</v>
      </c>
      <c r="H233" s="26" t="s">
        <v>92</v>
      </c>
    </row>
    <row r="234" spans="7:8">
      <c r="G234" s="26" t="s">
        <v>412</v>
      </c>
      <c r="H234" s="26" t="s">
        <v>98</v>
      </c>
    </row>
    <row r="235" spans="7:8">
      <c r="G235" s="26" t="s">
        <v>413</v>
      </c>
      <c r="H235" s="26" t="s">
        <v>92</v>
      </c>
    </row>
    <row r="236" spans="7:8">
      <c r="G236" s="26" t="s">
        <v>414</v>
      </c>
      <c r="H236" s="26" t="s">
        <v>80</v>
      </c>
    </row>
    <row r="237" spans="7:8">
      <c r="G237" s="26" t="s">
        <v>415</v>
      </c>
      <c r="H237" s="14" t="s">
        <v>81</v>
      </c>
    </row>
    <row r="238" spans="7:8">
      <c r="G238" s="26" t="s">
        <v>416</v>
      </c>
      <c r="H238" s="26" t="s">
        <v>77</v>
      </c>
    </row>
    <row r="239" spans="7:8">
      <c r="G239" s="26" t="s">
        <v>417</v>
      </c>
      <c r="H239" s="26" t="s">
        <v>85</v>
      </c>
    </row>
    <row r="240" spans="7:8">
      <c r="G240" s="26" t="s">
        <v>418</v>
      </c>
      <c r="H240" s="26" t="s">
        <v>105</v>
      </c>
    </row>
    <row r="241" spans="7:8">
      <c r="G241" s="26" t="s">
        <v>419</v>
      </c>
      <c r="H241" s="26" t="s">
        <v>124</v>
      </c>
    </row>
    <row r="242" spans="7:8">
      <c r="G242" s="26" t="s">
        <v>420</v>
      </c>
      <c r="H242" s="26" t="s">
        <v>124</v>
      </c>
    </row>
    <row r="243" spans="7:8">
      <c r="G243" s="26" t="s">
        <v>421</v>
      </c>
      <c r="H243" s="26" t="s">
        <v>155</v>
      </c>
    </row>
    <row r="244" spans="7:8">
      <c r="G244" s="26" t="s">
        <v>422</v>
      </c>
      <c r="H244" s="26" t="s">
        <v>108</v>
      </c>
    </row>
    <row r="245" spans="7:8">
      <c r="G245" s="26" t="s">
        <v>423</v>
      </c>
      <c r="H245" s="26" t="s">
        <v>133</v>
      </c>
    </row>
    <row r="246" spans="7:8">
      <c r="G246" s="26" t="s">
        <v>424</v>
      </c>
      <c r="H246" s="26" t="s">
        <v>113</v>
      </c>
    </row>
    <row r="247" spans="7:8">
      <c r="G247" s="26" t="s">
        <v>425</v>
      </c>
      <c r="H247" s="26" t="s">
        <v>136</v>
      </c>
    </row>
    <row r="248" spans="7:8">
      <c r="G248" s="26" t="s">
        <v>426</v>
      </c>
      <c r="H248" s="26" t="s">
        <v>85</v>
      </c>
    </row>
    <row r="249" spans="7:8">
      <c r="G249" s="26" t="s">
        <v>427</v>
      </c>
      <c r="H249" s="26" t="s">
        <v>136</v>
      </c>
    </row>
    <row r="250" spans="7:8">
      <c r="G250" s="14" t="s">
        <v>428</v>
      </c>
      <c r="H250" s="26" t="s">
        <v>104</v>
      </c>
    </row>
    <row r="251" spans="7:8">
      <c r="G251" s="26" t="s">
        <v>429</v>
      </c>
      <c r="H251" s="26" t="s">
        <v>116</v>
      </c>
    </row>
    <row r="252" spans="7:8">
      <c r="G252" s="26" t="s">
        <v>430</v>
      </c>
      <c r="H252" s="26" t="s">
        <v>113</v>
      </c>
    </row>
    <row r="253" spans="7:8">
      <c r="G253" s="26" t="s">
        <v>431</v>
      </c>
      <c r="H253" s="26" t="s">
        <v>103</v>
      </c>
    </row>
    <row r="254" spans="7:8">
      <c r="G254" s="26" t="s">
        <v>432</v>
      </c>
      <c r="H254" s="26" t="s">
        <v>135</v>
      </c>
    </row>
    <row r="255" spans="7:8">
      <c r="G255" s="26" t="s">
        <v>433</v>
      </c>
      <c r="H255" s="26" t="s">
        <v>146</v>
      </c>
    </row>
    <row r="256" spans="7:8">
      <c r="G256" s="26" t="s">
        <v>434</v>
      </c>
      <c r="H256" s="26" t="s">
        <v>106</v>
      </c>
    </row>
    <row r="257" spans="7:8">
      <c r="G257" s="26" t="s">
        <v>435</v>
      </c>
      <c r="H257" s="26" t="s">
        <v>113</v>
      </c>
    </row>
    <row r="258" spans="7:8">
      <c r="G258" s="26" t="s">
        <v>436</v>
      </c>
      <c r="H258" s="26" t="s">
        <v>121</v>
      </c>
    </row>
    <row r="259" spans="7:8">
      <c r="G259" s="26" t="s">
        <v>437</v>
      </c>
      <c r="H259" s="26" t="s">
        <v>125</v>
      </c>
    </row>
    <row r="260" spans="7:8">
      <c r="G260" s="26" t="s">
        <v>438</v>
      </c>
      <c r="H260" s="26" t="s">
        <v>123</v>
      </c>
    </row>
    <row r="261" spans="7:8">
      <c r="G261" s="26" t="s">
        <v>439</v>
      </c>
      <c r="H261" s="26" t="s">
        <v>113</v>
      </c>
    </row>
    <row r="262" spans="7:8">
      <c r="G262" s="26" t="s">
        <v>440</v>
      </c>
      <c r="H262" s="26" t="s">
        <v>132</v>
      </c>
    </row>
    <row r="263" spans="7:8">
      <c r="G263" s="26" t="s">
        <v>441</v>
      </c>
      <c r="H263" s="26" t="s">
        <v>113</v>
      </c>
    </row>
    <row r="264" spans="7:8">
      <c r="G264" s="26" t="s">
        <v>442</v>
      </c>
      <c r="H264" s="26" t="s">
        <v>126</v>
      </c>
    </row>
    <row r="265" spans="7:8">
      <c r="G265" s="26" t="s">
        <v>443</v>
      </c>
      <c r="H265" s="26" t="s">
        <v>142</v>
      </c>
    </row>
    <row r="266" spans="7:8">
      <c r="G266" s="26" t="s">
        <v>444</v>
      </c>
      <c r="H266" s="26" t="s">
        <v>136</v>
      </c>
    </row>
    <row r="267" spans="7:8">
      <c r="G267" s="26" t="s">
        <v>445</v>
      </c>
      <c r="H267" s="26" t="s">
        <v>113</v>
      </c>
    </row>
    <row r="268" spans="7:8">
      <c r="G268" s="26" t="s">
        <v>446</v>
      </c>
      <c r="H268" s="26" t="s">
        <v>113</v>
      </c>
    </row>
    <row r="269" spans="7:8">
      <c r="G269" s="26" t="s">
        <v>447</v>
      </c>
      <c r="H269" s="26" t="s">
        <v>82</v>
      </c>
    </row>
    <row r="270" spans="7:8">
      <c r="G270" s="26" t="s">
        <v>448</v>
      </c>
      <c r="H270" s="26" t="s">
        <v>103</v>
      </c>
    </row>
    <row r="271" spans="7:8">
      <c r="G271" s="26" t="s">
        <v>449</v>
      </c>
      <c r="H271" s="26" t="s">
        <v>136</v>
      </c>
    </row>
    <row r="272" spans="7:8">
      <c r="G272" s="26" t="s">
        <v>450</v>
      </c>
      <c r="H272" s="26" t="s">
        <v>77</v>
      </c>
    </row>
    <row r="273" spans="7:8">
      <c r="G273" s="26" t="s">
        <v>451</v>
      </c>
      <c r="H273" s="26" t="s">
        <v>79</v>
      </c>
    </row>
    <row r="274" spans="7:8">
      <c r="G274" s="14" t="s">
        <v>452</v>
      </c>
      <c r="H274" s="26" t="s">
        <v>104</v>
      </c>
    </row>
    <row r="275" spans="7:8">
      <c r="G275" s="26" t="s">
        <v>453</v>
      </c>
      <c r="H275" s="26" t="s">
        <v>113</v>
      </c>
    </row>
    <row r="276" spans="7:8">
      <c r="G276" s="26" t="s">
        <v>454</v>
      </c>
      <c r="H276" s="26" t="s">
        <v>102</v>
      </c>
    </row>
    <row r="277" spans="7:8">
      <c r="G277" s="26" t="s">
        <v>455</v>
      </c>
      <c r="H277" s="26" t="s">
        <v>133</v>
      </c>
    </row>
    <row r="278" spans="7:8">
      <c r="G278" s="26" t="s">
        <v>456</v>
      </c>
      <c r="H278" s="26" t="s">
        <v>139</v>
      </c>
    </row>
    <row r="279" spans="7:8">
      <c r="G279" s="26" t="s">
        <v>457</v>
      </c>
      <c r="H279" s="26" t="s">
        <v>108</v>
      </c>
    </row>
    <row r="280" spans="7:8">
      <c r="G280" s="26" t="s">
        <v>458</v>
      </c>
      <c r="H280" s="26" t="s">
        <v>95</v>
      </c>
    </row>
    <row r="281" spans="7:8">
      <c r="G281" s="26" t="s">
        <v>459</v>
      </c>
      <c r="H281" s="26" t="s">
        <v>136</v>
      </c>
    </row>
    <row r="282" spans="7:8">
      <c r="G282" s="26" t="s">
        <v>460</v>
      </c>
      <c r="H282" s="26" t="s">
        <v>150</v>
      </c>
    </row>
    <row r="283" spans="7:8">
      <c r="G283" s="26" t="s">
        <v>461</v>
      </c>
      <c r="H283" s="26" t="s">
        <v>100</v>
      </c>
    </row>
    <row r="284" spans="7:8">
      <c r="G284" s="26" t="s">
        <v>462</v>
      </c>
      <c r="H284" s="26" t="s">
        <v>103</v>
      </c>
    </row>
    <row r="285" spans="7:8">
      <c r="G285" s="26" t="s">
        <v>463</v>
      </c>
      <c r="H285" s="26" t="s">
        <v>94</v>
      </c>
    </row>
    <row r="286" spans="7:8">
      <c r="G286" s="26" t="s">
        <v>464</v>
      </c>
      <c r="H286" s="26" t="s">
        <v>130</v>
      </c>
    </row>
    <row r="287" spans="7:8">
      <c r="G287" s="26" t="s">
        <v>465</v>
      </c>
      <c r="H287" s="26" t="s">
        <v>137</v>
      </c>
    </row>
    <row r="288" spans="7:8">
      <c r="G288" s="26" t="s">
        <v>466</v>
      </c>
      <c r="H288" s="26" t="s">
        <v>142</v>
      </c>
    </row>
    <row r="289" spans="7:8">
      <c r="G289" s="26" t="s">
        <v>467</v>
      </c>
      <c r="H289" s="26" t="s">
        <v>137</v>
      </c>
    </row>
    <row r="290" spans="7:8">
      <c r="G290" s="26" t="s">
        <v>468</v>
      </c>
      <c r="H290" s="26" t="s">
        <v>103</v>
      </c>
    </row>
    <row r="291" spans="7:8">
      <c r="G291" s="26" t="s">
        <v>469</v>
      </c>
      <c r="H291" s="26" t="s">
        <v>106</v>
      </c>
    </row>
    <row r="292" spans="7:8">
      <c r="G292" s="26" t="s">
        <v>470</v>
      </c>
      <c r="H292" s="26" t="s">
        <v>90</v>
      </c>
    </row>
    <row r="293" spans="7:8">
      <c r="G293" s="26" t="s">
        <v>471</v>
      </c>
      <c r="H293" s="26" t="s">
        <v>138</v>
      </c>
    </row>
    <row r="294" spans="7:8">
      <c r="G294" s="26" t="s">
        <v>472</v>
      </c>
      <c r="H294" s="26" t="s">
        <v>128</v>
      </c>
    </row>
    <row r="295" spans="7:8">
      <c r="G295" s="26" t="s">
        <v>473</v>
      </c>
      <c r="H295" s="26" t="s">
        <v>94</v>
      </c>
    </row>
    <row r="296" spans="7:8">
      <c r="G296" s="26" t="s">
        <v>474</v>
      </c>
      <c r="H296" s="26" t="s">
        <v>82</v>
      </c>
    </row>
    <row r="297" spans="7:8">
      <c r="G297" s="26" t="s">
        <v>475</v>
      </c>
      <c r="H297" s="26" t="s">
        <v>94</v>
      </c>
    </row>
    <row r="298" spans="7:8">
      <c r="G298" s="26" t="s">
        <v>476</v>
      </c>
      <c r="H298" s="26" t="s">
        <v>79</v>
      </c>
    </row>
    <row r="299" spans="7:8">
      <c r="G299" s="26" t="s">
        <v>477</v>
      </c>
      <c r="H299" s="26" t="s">
        <v>113</v>
      </c>
    </row>
    <row r="300" spans="7:8">
      <c r="G300" s="26" t="s">
        <v>478</v>
      </c>
      <c r="H300" s="26" t="s">
        <v>74</v>
      </c>
    </row>
    <row r="301" spans="7:8">
      <c r="G301" s="26" t="s">
        <v>479</v>
      </c>
      <c r="H301" s="26" t="s">
        <v>144</v>
      </c>
    </row>
    <row r="302" spans="7:8">
      <c r="G302" s="26" t="s">
        <v>480</v>
      </c>
      <c r="H302" s="26" t="s">
        <v>88</v>
      </c>
    </row>
    <row r="303" spans="7:8">
      <c r="G303" s="26" t="s">
        <v>481</v>
      </c>
      <c r="H303" s="26" t="s">
        <v>116</v>
      </c>
    </row>
    <row r="304" spans="7:8">
      <c r="G304" s="26" t="s">
        <v>482</v>
      </c>
      <c r="H304" s="26" t="s">
        <v>108</v>
      </c>
    </row>
    <row r="305" spans="7:8">
      <c r="G305" s="26" t="s">
        <v>483</v>
      </c>
      <c r="H305" s="26" t="s">
        <v>139</v>
      </c>
    </row>
    <row r="306" spans="7:8">
      <c r="G306" s="26" t="s">
        <v>484</v>
      </c>
      <c r="H306" s="26" t="s">
        <v>80</v>
      </c>
    </row>
    <row r="307" spans="7:8">
      <c r="G307" s="26" t="s">
        <v>485</v>
      </c>
      <c r="H307" s="26" t="s">
        <v>103</v>
      </c>
    </row>
    <row r="308" spans="7:8">
      <c r="G308" s="26" t="s">
        <v>486</v>
      </c>
      <c r="H308" s="26" t="s">
        <v>114</v>
      </c>
    </row>
    <row r="309" spans="7:8">
      <c r="G309" s="26" t="s">
        <v>487</v>
      </c>
      <c r="H309" s="26" t="s">
        <v>140</v>
      </c>
    </row>
    <row r="310" spans="7:8">
      <c r="G310" s="26" t="s">
        <v>488</v>
      </c>
      <c r="H310" s="26" t="s">
        <v>114</v>
      </c>
    </row>
    <row r="311" spans="7:8">
      <c r="G311" s="26" t="s">
        <v>489</v>
      </c>
      <c r="H311" s="26" t="s">
        <v>113</v>
      </c>
    </row>
    <row r="312" spans="7:8">
      <c r="G312" s="26" t="s">
        <v>490</v>
      </c>
      <c r="H312" s="26" t="s">
        <v>122</v>
      </c>
    </row>
    <row r="313" spans="7:8">
      <c r="G313" s="26" t="s">
        <v>491</v>
      </c>
      <c r="H313" s="26" t="s">
        <v>133</v>
      </c>
    </row>
    <row r="314" spans="7:8">
      <c r="G314" s="26" t="s">
        <v>492</v>
      </c>
      <c r="H314" s="26" t="s">
        <v>73</v>
      </c>
    </row>
    <row r="315" spans="7:8">
      <c r="G315" s="26" t="s">
        <v>493</v>
      </c>
      <c r="H315" s="26" t="s">
        <v>110</v>
      </c>
    </row>
    <row r="316" spans="7:8">
      <c r="G316" s="26" t="s">
        <v>494</v>
      </c>
      <c r="H316" s="26" t="s">
        <v>113</v>
      </c>
    </row>
    <row r="317" spans="7:8">
      <c r="G317" s="26" t="s">
        <v>495</v>
      </c>
      <c r="H317" s="26" t="s">
        <v>126</v>
      </c>
    </row>
    <row r="318" spans="7:8">
      <c r="G318" s="26" t="s">
        <v>496</v>
      </c>
      <c r="H318" s="26" t="s">
        <v>103</v>
      </c>
    </row>
    <row r="319" spans="7:8">
      <c r="G319" s="26" t="s">
        <v>497</v>
      </c>
      <c r="H319" s="26" t="s">
        <v>92</v>
      </c>
    </row>
    <row r="320" spans="7:8">
      <c r="G320" s="26" t="s">
        <v>498</v>
      </c>
      <c r="H320" s="26" t="s">
        <v>139</v>
      </c>
    </row>
    <row r="321" spans="7:8">
      <c r="G321" s="26" t="s">
        <v>499</v>
      </c>
      <c r="H321" s="26" t="s">
        <v>137</v>
      </c>
    </row>
    <row r="322" spans="7:8">
      <c r="G322" s="26" t="s">
        <v>500</v>
      </c>
      <c r="H322" s="26" t="s">
        <v>126</v>
      </c>
    </row>
    <row r="323" spans="7:8">
      <c r="G323" s="26" t="s">
        <v>501</v>
      </c>
      <c r="H323" s="26" t="s">
        <v>74</v>
      </c>
    </row>
    <row r="324" spans="7:8">
      <c r="G324" s="26" t="s">
        <v>502</v>
      </c>
      <c r="H324" s="26" t="s">
        <v>90</v>
      </c>
    </row>
    <row r="325" spans="7:8">
      <c r="G325" s="26" t="s">
        <v>503</v>
      </c>
      <c r="H325" s="26" t="s">
        <v>150</v>
      </c>
    </row>
    <row r="326" spans="7:8">
      <c r="G326" s="26" t="s">
        <v>504</v>
      </c>
      <c r="H326" s="26" t="s">
        <v>79</v>
      </c>
    </row>
    <row r="327" spans="7:8">
      <c r="G327" s="26" t="s">
        <v>505</v>
      </c>
      <c r="H327" s="26" t="s">
        <v>73</v>
      </c>
    </row>
    <row r="328" spans="7:8">
      <c r="G328" s="26" t="s">
        <v>506</v>
      </c>
      <c r="H328" s="26" t="s">
        <v>76</v>
      </c>
    </row>
    <row r="329" spans="7:8">
      <c r="G329" s="26" t="s">
        <v>507</v>
      </c>
      <c r="H329" s="26" t="s">
        <v>140</v>
      </c>
    </row>
    <row r="330" spans="7:8">
      <c r="G330" s="26" t="s">
        <v>508</v>
      </c>
      <c r="H330" s="26" t="s">
        <v>99</v>
      </c>
    </row>
    <row r="331" spans="7:8">
      <c r="G331" s="26" t="s">
        <v>509</v>
      </c>
      <c r="H331" s="26" t="s">
        <v>107</v>
      </c>
    </row>
    <row r="332" spans="7:8">
      <c r="G332" s="26" t="s">
        <v>510</v>
      </c>
      <c r="H332" s="26" t="s">
        <v>88</v>
      </c>
    </row>
    <row r="333" spans="7:8">
      <c r="G333" s="26" t="s">
        <v>511</v>
      </c>
      <c r="H333" s="26" t="s">
        <v>113</v>
      </c>
    </row>
    <row r="334" spans="7:8">
      <c r="G334" s="26" t="s">
        <v>512</v>
      </c>
      <c r="H334" s="26" t="s">
        <v>133</v>
      </c>
    </row>
    <row r="335" spans="7:8">
      <c r="G335" s="26" t="s">
        <v>513</v>
      </c>
      <c r="H335" s="26" t="s">
        <v>103</v>
      </c>
    </row>
    <row r="336" spans="7:8">
      <c r="G336" s="26" t="s">
        <v>514</v>
      </c>
      <c r="H336" s="26" t="s">
        <v>145</v>
      </c>
    </row>
    <row r="337" spans="7:8">
      <c r="G337" s="26" t="s">
        <v>515</v>
      </c>
      <c r="H337" s="26" t="s">
        <v>85</v>
      </c>
    </row>
    <row r="338" spans="7:8">
      <c r="G338" s="26" t="s">
        <v>516</v>
      </c>
      <c r="H338" s="26" t="s">
        <v>137</v>
      </c>
    </row>
    <row r="339" spans="7:8">
      <c r="G339" s="26" t="s">
        <v>517</v>
      </c>
      <c r="H339" s="26" t="s">
        <v>103</v>
      </c>
    </row>
    <row r="340" spans="7:8">
      <c r="G340" s="26" t="s">
        <v>518</v>
      </c>
      <c r="H340" s="26" t="s">
        <v>146</v>
      </c>
    </row>
    <row r="341" spans="7:8">
      <c r="G341" s="26" t="s">
        <v>519</v>
      </c>
      <c r="H341" s="26" t="s">
        <v>139</v>
      </c>
    </row>
    <row r="342" spans="7:8">
      <c r="G342" s="26" t="s">
        <v>520</v>
      </c>
      <c r="H342" s="26" t="s">
        <v>111</v>
      </c>
    </row>
    <row r="343" spans="7:8">
      <c r="G343" s="26" t="s">
        <v>521</v>
      </c>
      <c r="H343" s="26" t="s">
        <v>100</v>
      </c>
    </row>
    <row r="344" spans="7:8">
      <c r="G344" s="26" t="s">
        <v>522</v>
      </c>
      <c r="H344" s="26" t="s">
        <v>137</v>
      </c>
    </row>
    <row r="345" spans="7:8">
      <c r="G345" s="26" t="s">
        <v>523</v>
      </c>
      <c r="H345" s="26" t="s">
        <v>133</v>
      </c>
    </row>
    <row r="346" spans="7:8">
      <c r="G346" s="26" t="s">
        <v>524</v>
      </c>
      <c r="H346" s="26" t="s">
        <v>90</v>
      </c>
    </row>
    <row r="347" spans="7:8">
      <c r="G347" s="26" t="s">
        <v>525</v>
      </c>
      <c r="H347" s="26" t="s">
        <v>119</v>
      </c>
    </row>
    <row r="348" spans="7:8">
      <c r="G348" s="26" t="s">
        <v>526</v>
      </c>
      <c r="H348" s="26" t="s">
        <v>118</v>
      </c>
    </row>
    <row r="349" spans="7:8">
      <c r="G349" s="26" t="s">
        <v>527</v>
      </c>
      <c r="H349" s="26" t="s">
        <v>113</v>
      </c>
    </row>
    <row r="350" spans="7:8">
      <c r="G350" s="26" t="s">
        <v>528</v>
      </c>
      <c r="H350" s="26" t="s">
        <v>144</v>
      </c>
    </row>
    <row r="351" spans="7:8">
      <c r="G351" s="26" t="s">
        <v>529</v>
      </c>
      <c r="H351" s="26" t="s">
        <v>77</v>
      </c>
    </row>
    <row r="352" spans="7:8">
      <c r="G352" s="26" t="s">
        <v>530</v>
      </c>
      <c r="H352" s="26" t="s">
        <v>110</v>
      </c>
    </row>
    <row r="353" spans="7:8">
      <c r="G353" s="26" t="s">
        <v>531</v>
      </c>
      <c r="H353" s="26" t="s">
        <v>83</v>
      </c>
    </row>
    <row r="354" spans="7:8">
      <c r="G354" s="26" t="s">
        <v>532</v>
      </c>
      <c r="H354" s="26" t="s">
        <v>139</v>
      </c>
    </row>
    <row r="355" spans="7:8">
      <c r="G355" s="26" t="s">
        <v>533</v>
      </c>
      <c r="H355" s="26" t="s">
        <v>84</v>
      </c>
    </row>
    <row r="356" spans="7:8">
      <c r="G356" s="26" t="s">
        <v>534</v>
      </c>
      <c r="H356" s="26" t="s">
        <v>82</v>
      </c>
    </row>
    <row r="357" spans="7:8">
      <c r="G357" s="26" t="s">
        <v>535</v>
      </c>
      <c r="H357" s="26" t="s">
        <v>119</v>
      </c>
    </row>
    <row r="358" spans="7:8">
      <c r="G358" s="26" t="s">
        <v>536</v>
      </c>
      <c r="H358" s="26" t="s">
        <v>92</v>
      </c>
    </row>
    <row r="359" spans="7:8">
      <c r="G359" s="26" t="s">
        <v>537</v>
      </c>
      <c r="H359" s="26" t="s">
        <v>130</v>
      </c>
    </row>
    <row r="360" spans="7:8">
      <c r="G360" s="26" t="s">
        <v>538</v>
      </c>
      <c r="H360" s="26" t="s">
        <v>98</v>
      </c>
    </row>
    <row r="361" spans="7:8">
      <c r="G361" s="26" t="s">
        <v>539</v>
      </c>
      <c r="H361" s="26" t="s">
        <v>94</v>
      </c>
    </row>
    <row r="362" spans="7:8">
      <c r="G362" s="26" t="s">
        <v>540</v>
      </c>
      <c r="H362" s="26" t="s">
        <v>140</v>
      </c>
    </row>
    <row r="363" spans="7:8">
      <c r="G363" s="26" t="s">
        <v>541</v>
      </c>
      <c r="H363" s="26" t="s">
        <v>145</v>
      </c>
    </row>
    <row r="364" spans="7:8">
      <c r="G364" s="26" t="s">
        <v>542</v>
      </c>
      <c r="H364" s="26" t="s">
        <v>122</v>
      </c>
    </row>
    <row r="365" spans="7:8">
      <c r="G365" s="26" t="s">
        <v>543</v>
      </c>
      <c r="H365" s="26" t="s">
        <v>107</v>
      </c>
    </row>
    <row r="366" spans="7:8">
      <c r="G366" s="26" t="s">
        <v>544</v>
      </c>
      <c r="H366" s="26" t="s">
        <v>133</v>
      </c>
    </row>
    <row r="367" spans="7:8">
      <c r="G367" s="26" t="s">
        <v>545</v>
      </c>
      <c r="H367" s="26" t="s">
        <v>126</v>
      </c>
    </row>
    <row r="368" spans="7:8">
      <c r="G368" s="26" t="s">
        <v>546</v>
      </c>
      <c r="H368" s="26" t="s">
        <v>73</v>
      </c>
    </row>
    <row r="369" spans="7:8">
      <c r="G369" s="26" t="s">
        <v>547</v>
      </c>
      <c r="H369" s="14" t="s">
        <v>81</v>
      </c>
    </row>
    <row r="370" spans="7:8">
      <c r="G370" s="26" t="s">
        <v>548</v>
      </c>
      <c r="H370" s="26" t="s">
        <v>76</v>
      </c>
    </row>
    <row r="371" spans="7:8">
      <c r="G371" s="26" t="s">
        <v>549</v>
      </c>
      <c r="H371" s="26" t="s">
        <v>82</v>
      </c>
    </row>
    <row r="372" spans="7:8">
      <c r="G372" s="26" t="s">
        <v>550</v>
      </c>
      <c r="H372" s="26" t="s">
        <v>133</v>
      </c>
    </row>
    <row r="373" spans="7:8">
      <c r="G373" s="26" t="s">
        <v>551</v>
      </c>
      <c r="H373" s="26" t="s">
        <v>152</v>
      </c>
    </row>
    <row r="374" spans="7:8">
      <c r="G374" s="26" t="s">
        <v>552</v>
      </c>
      <c r="H374" s="26" t="s">
        <v>114</v>
      </c>
    </row>
    <row r="375" spans="7:8">
      <c r="G375" s="26" t="s">
        <v>553</v>
      </c>
      <c r="H375" s="26" t="s">
        <v>103</v>
      </c>
    </row>
    <row r="376" spans="7:8">
      <c r="G376" s="26" t="s">
        <v>554</v>
      </c>
      <c r="H376" s="14" t="s">
        <v>81</v>
      </c>
    </row>
    <row r="377" spans="7:8">
      <c r="G377" s="26" t="s">
        <v>555</v>
      </c>
      <c r="H377" s="26" t="s">
        <v>150</v>
      </c>
    </row>
    <row r="378" spans="7:8">
      <c r="G378" s="26" t="s">
        <v>556</v>
      </c>
      <c r="H378" s="26" t="s">
        <v>89</v>
      </c>
    </row>
    <row r="379" spans="7:8">
      <c r="G379" s="26" t="s">
        <v>557</v>
      </c>
      <c r="H379" s="26" t="s">
        <v>118</v>
      </c>
    </row>
    <row r="380" spans="7:8">
      <c r="G380" s="26" t="s">
        <v>558</v>
      </c>
      <c r="H380" s="26" t="s">
        <v>96</v>
      </c>
    </row>
    <row r="381" spans="7:8">
      <c r="G381" s="26" t="s">
        <v>559</v>
      </c>
      <c r="H381" s="26" t="s">
        <v>79</v>
      </c>
    </row>
    <row r="382" spans="7:8">
      <c r="G382" s="26" t="s">
        <v>560</v>
      </c>
      <c r="H382" s="26" t="s">
        <v>118</v>
      </c>
    </row>
    <row r="383" spans="7:8">
      <c r="G383" s="26" t="s">
        <v>561</v>
      </c>
      <c r="H383" s="26" t="s">
        <v>75</v>
      </c>
    </row>
    <row r="384" spans="7:8">
      <c r="G384" s="26" t="s">
        <v>562</v>
      </c>
      <c r="H384" s="26" t="s">
        <v>133</v>
      </c>
    </row>
    <row r="385" spans="7:8">
      <c r="G385" s="26" t="s">
        <v>563</v>
      </c>
      <c r="H385" s="26" t="s">
        <v>150</v>
      </c>
    </row>
    <row r="386" spans="7:8">
      <c r="G386" s="26" t="s">
        <v>564</v>
      </c>
      <c r="H386" s="26" t="s">
        <v>127</v>
      </c>
    </row>
    <row r="387" spans="7:8">
      <c r="G387" s="26" t="s">
        <v>565</v>
      </c>
      <c r="H387" s="26" t="s">
        <v>150</v>
      </c>
    </row>
    <row r="388" spans="7:8">
      <c r="G388" s="26" t="s">
        <v>566</v>
      </c>
      <c r="H388" s="26" t="s">
        <v>85</v>
      </c>
    </row>
    <row r="389" spans="7:8">
      <c r="G389" s="26" t="s">
        <v>567</v>
      </c>
      <c r="H389" s="26" t="s">
        <v>150</v>
      </c>
    </row>
    <row r="390" spans="7:8">
      <c r="G390" s="26" t="s">
        <v>568</v>
      </c>
      <c r="H390" s="26" t="s">
        <v>105</v>
      </c>
    </row>
    <row r="391" spans="7:8">
      <c r="G391" s="26" t="s">
        <v>569</v>
      </c>
      <c r="H391" s="26" t="s">
        <v>133</v>
      </c>
    </row>
    <row r="392" spans="7:8">
      <c r="G392" s="26" t="s">
        <v>570</v>
      </c>
      <c r="H392" s="26" t="s">
        <v>140</v>
      </c>
    </row>
    <row r="393" spans="7:8">
      <c r="G393" s="26" t="s">
        <v>571</v>
      </c>
      <c r="H393" s="26" t="s">
        <v>113</v>
      </c>
    </row>
    <row r="394" spans="7:8">
      <c r="G394" s="26" t="s">
        <v>572</v>
      </c>
      <c r="H394" s="26" t="s">
        <v>141</v>
      </c>
    </row>
    <row r="395" spans="7:8">
      <c r="G395" s="26" t="s">
        <v>573</v>
      </c>
      <c r="H395" s="26" t="s">
        <v>98</v>
      </c>
    </row>
    <row r="396" spans="7:8">
      <c r="G396" s="26" t="s">
        <v>574</v>
      </c>
      <c r="H396" s="26" t="s">
        <v>97</v>
      </c>
    </row>
    <row r="397" spans="7:8">
      <c r="G397" s="14" t="s">
        <v>575</v>
      </c>
      <c r="H397" s="26" t="s">
        <v>104</v>
      </c>
    </row>
    <row r="398" spans="7:8">
      <c r="G398" s="26" t="s">
        <v>576</v>
      </c>
      <c r="H398" s="26" t="s">
        <v>123</v>
      </c>
    </row>
    <row r="399" spans="7:8">
      <c r="G399" s="26" t="s">
        <v>577</v>
      </c>
      <c r="H399" s="26" t="s">
        <v>85</v>
      </c>
    </row>
    <row r="400" spans="7:8">
      <c r="G400" s="26" t="s">
        <v>578</v>
      </c>
      <c r="H400" s="26" t="s">
        <v>85</v>
      </c>
    </row>
    <row r="401" spans="7:8">
      <c r="G401" s="26" t="s">
        <v>579</v>
      </c>
      <c r="H401" s="26" t="s">
        <v>142</v>
      </c>
    </row>
    <row r="402" spans="7:8">
      <c r="G402" s="26" t="s">
        <v>580</v>
      </c>
      <c r="H402" s="26" t="s">
        <v>140</v>
      </c>
    </row>
    <row r="403" spans="7:8">
      <c r="G403" s="26" t="s">
        <v>581</v>
      </c>
      <c r="H403" s="26" t="s">
        <v>107</v>
      </c>
    </row>
    <row r="404" spans="7:8">
      <c r="G404" s="26" t="s">
        <v>582</v>
      </c>
      <c r="H404" s="26" t="s">
        <v>128</v>
      </c>
    </row>
    <row r="405" spans="7:8">
      <c r="G405" s="26" t="s">
        <v>583</v>
      </c>
      <c r="H405" s="26" t="s">
        <v>88</v>
      </c>
    </row>
    <row r="406" spans="7:8">
      <c r="G406" s="26" t="s">
        <v>584</v>
      </c>
      <c r="H406" s="26" t="s">
        <v>142</v>
      </c>
    </row>
    <row r="407" spans="7:8">
      <c r="G407" s="26" t="s">
        <v>585</v>
      </c>
      <c r="H407" s="26" t="s">
        <v>90</v>
      </c>
    </row>
    <row r="408" spans="7:8">
      <c r="G408" s="26" t="s">
        <v>586</v>
      </c>
      <c r="H408" s="14" t="s">
        <v>81</v>
      </c>
    </row>
    <row r="409" spans="7:8">
      <c r="G409" s="26" t="s">
        <v>587</v>
      </c>
      <c r="H409" s="26" t="s">
        <v>83</v>
      </c>
    </row>
    <row r="410" spans="7:8">
      <c r="G410" s="26" t="s">
        <v>588</v>
      </c>
      <c r="H410" s="26" t="s">
        <v>107</v>
      </c>
    </row>
    <row r="411" spans="7:8">
      <c r="G411" s="26" t="s">
        <v>589</v>
      </c>
      <c r="H411" s="26" t="s">
        <v>94</v>
      </c>
    </row>
    <row r="412" spans="7:8">
      <c r="G412" s="26" t="s">
        <v>590</v>
      </c>
      <c r="H412" s="26" t="s">
        <v>99</v>
      </c>
    </row>
    <row r="413" spans="7:8">
      <c r="G413" s="26" t="s">
        <v>591</v>
      </c>
      <c r="H413" s="26" t="s">
        <v>133</v>
      </c>
    </row>
    <row r="414" spans="7:8">
      <c r="G414" s="26" t="s">
        <v>592</v>
      </c>
      <c r="H414" s="26" t="s">
        <v>99</v>
      </c>
    </row>
    <row r="415" spans="7:8">
      <c r="G415" s="26" t="s">
        <v>593</v>
      </c>
      <c r="H415" s="26" t="s">
        <v>107</v>
      </c>
    </row>
    <row r="416" spans="7:8">
      <c r="G416" s="26" t="s">
        <v>594</v>
      </c>
      <c r="H416" s="26" t="s">
        <v>114</v>
      </c>
    </row>
    <row r="417" spans="7:8">
      <c r="G417" s="26" t="s">
        <v>595</v>
      </c>
      <c r="H417" s="26" t="s">
        <v>99</v>
      </c>
    </row>
    <row r="418" spans="7:8">
      <c r="G418" s="26" t="s">
        <v>596</v>
      </c>
      <c r="H418" s="26" t="s">
        <v>138</v>
      </c>
    </row>
    <row r="419" spans="7:8">
      <c r="G419" s="26" t="s">
        <v>597</v>
      </c>
      <c r="H419" s="26" t="s">
        <v>98</v>
      </c>
    </row>
    <row r="420" spans="7:8">
      <c r="G420" s="26" t="s">
        <v>598</v>
      </c>
      <c r="H420" s="26" t="s">
        <v>137</v>
      </c>
    </row>
    <row r="421" spans="7:8">
      <c r="G421" s="26" t="s">
        <v>599</v>
      </c>
      <c r="H421" s="26" t="s">
        <v>113</v>
      </c>
    </row>
    <row r="422" spans="7:8">
      <c r="G422" s="26" t="s">
        <v>600</v>
      </c>
      <c r="H422" s="26" t="s">
        <v>79</v>
      </c>
    </row>
    <row r="423" spans="7:8">
      <c r="G423" s="26" t="s">
        <v>601</v>
      </c>
      <c r="H423" s="26" t="s">
        <v>116</v>
      </c>
    </row>
    <row r="424" spans="7:8">
      <c r="G424" s="26" t="s">
        <v>602</v>
      </c>
      <c r="H424" s="26" t="s">
        <v>114</v>
      </c>
    </row>
    <row r="425" spans="7:8">
      <c r="G425" s="26" t="s">
        <v>603</v>
      </c>
      <c r="H425" s="14" t="s">
        <v>81</v>
      </c>
    </row>
    <row r="426" spans="7:8">
      <c r="G426" s="26" t="s">
        <v>604</v>
      </c>
      <c r="H426" s="26" t="s">
        <v>111</v>
      </c>
    </row>
    <row r="427" spans="7:8">
      <c r="G427" s="26" t="s">
        <v>605</v>
      </c>
      <c r="H427" s="26" t="s">
        <v>149</v>
      </c>
    </row>
    <row r="428" spans="7:8">
      <c r="G428" s="26" t="s">
        <v>606</v>
      </c>
      <c r="H428" s="26" t="s">
        <v>103</v>
      </c>
    </row>
    <row r="429" spans="7:8">
      <c r="G429" s="26" t="s">
        <v>607</v>
      </c>
      <c r="H429" s="26" t="s">
        <v>94</v>
      </c>
    </row>
    <row r="430" spans="7:8">
      <c r="G430" s="26" t="s">
        <v>608</v>
      </c>
      <c r="H430" s="26" t="s">
        <v>152</v>
      </c>
    </row>
    <row r="431" spans="7:8">
      <c r="G431" s="26" t="s">
        <v>609</v>
      </c>
      <c r="H431" s="26" t="s">
        <v>110</v>
      </c>
    </row>
    <row r="432" spans="7:8">
      <c r="G432" s="26" t="s">
        <v>610</v>
      </c>
      <c r="H432" s="26" t="s">
        <v>114</v>
      </c>
    </row>
    <row r="433" spans="7:8">
      <c r="G433" s="26" t="s">
        <v>611</v>
      </c>
      <c r="H433" s="26" t="s">
        <v>101</v>
      </c>
    </row>
    <row r="434" spans="7:8">
      <c r="G434" s="26" t="s">
        <v>612</v>
      </c>
      <c r="H434" s="26" t="s">
        <v>113</v>
      </c>
    </row>
    <row r="435" spans="7:8">
      <c r="G435" s="26" t="s">
        <v>613</v>
      </c>
      <c r="H435" s="26" t="s">
        <v>141</v>
      </c>
    </row>
    <row r="436" spans="7:8">
      <c r="G436" s="26" t="s">
        <v>614</v>
      </c>
      <c r="H436" s="14" t="s">
        <v>81</v>
      </c>
    </row>
    <row r="437" spans="7:8">
      <c r="G437" s="26" t="s">
        <v>615</v>
      </c>
      <c r="H437" s="26" t="s">
        <v>107</v>
      </c>
    </row>
    <row r="438" spans="7:8">
      <c r="G438" s="26" t="s">
        <v>616</v>
      </c>
      <c r="H438" s="26" t="s">
        <v>88</v>
      </c>
    </row>
    <row r="439" spans="7:8">
      <c r="G439" s="26" t="s">
        <v>617</v>
      </c>
      <c r="H439" s="26" t="s">
        <v>147</v>
      </c>
    </row>
    <row r="440" spans="7:8">
      <c r="G440" s="26" t="s">
        <v>618</v>
      </c>
      <c r="H440" s="26" t="s">
        <v>140</v>
      </c>
    </row>
    <row r="441" spans="7:8">
      <c r="G441" s="26" t="s">
        <v>619</v>
      </c>
      <c r="H441" s="26" t="s">
        <v>97</v>
      </c>
    </row>
    <row r="442" spans="7:8">
      <c r="G442" s="26" t="s">
        <v>620</v>
      </c>
      <c r="H442" s="26" t="s">
        <v>94</v>
      </c>
    </row>
    <row r="443" spans="7:8">
      <c r="G443" s="26" t="s">
        <v>621</v>
      </c>
      <c r="H443" s="26" t="s">
        <v>126</v>
      </c>
    </row>
    <row r="444" spans="7:8">
      <c r="G444" s="26" t="s">
        <v>622</v>
      </c>
      <c r="H444" s="26" t="s">
        <v>150</v>
      </c>
    </row>
    <row r="445" spans="7:8">
      <c r="G445" s="26" t="s">
        <v>623</v>
      </c>
      <c r="H445" s="26" t="s">
        <v>127</v>
      </c>
    </row>
    <row r="446" spans="7:8">
      <c r="G446" s="26" t="s">
        <v>624</v>
      </c>
      <c r="H446" s="26" t="s">
        <v>102</v>
      </c>
    </row>
    <row r="447" spans="7:8">
      <c r="G447" s="26" t="s">
        <v>625</v>
      </c>
      <c r="H447" s="26" t="s">
        <v>150</v>
      </c>
    </row>
    <row r="448" spans="7:8">
      <c r="G448" s="26" t="s">
        <v>626</v>
      </c>
      <c r="H448" s="26" t="s">
        <v>113</v>
      </c>
    </row>
    <row r="449" spans="7:8">
      <c r="G449" s="26" t="s">
        <v>627</v>
      </c>
      <c r="H449" s="26" t="s">
        <v>78</v>
      </c>
    </row>
    <row r="450" spans="7:8">
      <c r="G450" s="26" t="s">
        <v>628</v>
      </c>
      <c r="H450" s="26" t="s">
        <v>132</v>
      </c>
    </row>
    <row r="451" spans="7:8">
      <c r="G451" s="26" t="s">
        <v>629</v>
      </c>
      <c r="H451" s="26" t="s">
        <v>75</v>
      </c>
    </row>
    <row r="452" spans="7:8">
      <c r="G452" s="26" t="s">
        <v>630</v>
      </c>
      <c r="H452" s="14" t="s">
        <v>81</v>
      </c>
    </row>
    <row r="453" spans="7:8">
      <c r="G453" s="26" t="s">
        <v>631</v>
      </c>
      <c r="H453" s="26" t="s">
        <v>97</v>
      </c>
    </row>
    <row r="454" spans="7:8">
      <c r="G454" s="26" t="s">
        <v>632</v>
      </c>
      <c r="H454" s="26" t="s">
        <v>101</v>
      </c>
    </row>
    <row r="455" spans="7:8">
      <c r="G455" s="26" t="s">
        <v>633</v>
      </c>
      <c r="H455" s="26" t="s">
        <v>113</v>
      </c>
    </row>
    <row r="456" spans="7:8">
      <c r="G456" s="26" t="s">
        <v>634</v>
      </c>
      <c r="H456" s="26" t="s">
        <v>82</v>
      </c>
    </row>
    <row r="457" spans="7:8">
      <c r="G457" s="26" t="s">
        <v>635</v>
      </c>
      <c r="H457" s="26" t="s">
        <v>99</v>
      </c>
    </row>
    <row r="458" spans="7:8">
      <c r="G458" s="26" t="s">
        <v>636</v>
      </c>
      <c r="H458" s="26" t="s">
        <v>75</v>
      </c>
    </row>
    <row r="459" spans="7:8">
      <c r="G459" s="26" t="s">
        <v>637</v>
      </c>
      <c r="H459" s="26" t="s">
        <v>82</v>
      </c>
    </row>
    <row r="460" spans="7:8">
      <c r="G460" s="26" t="s">
        <v>638</v>
      </c>
      <c r="H460" s="26" t="s">
        <v>138</v>
      </c>
    </row>
    <row r="461" spans="7:8">
      <c r="G461" s="26" t="s">
        <v>639</v>
      </c>
      <c r="H461" s="26" t="s">
        <v>88</v>
      </c>
    </row>
    <row r="462" spans="7:8">
      <c r="G462" s="26" t="s">
        <v>640</v>
      </c>
      <c r="H462" s="26" t="s">
        <v>83</v>
      </c>
    </row>
    <row r="463" spans="7:8">
      <c r="G463" s="26" t="s">
        <v>641</v>
      </c>
      <c r="H463" s="26" t="s">
        <v>113</v>
      </c>
    </row>
    <row r="464" spans="7:8">
      <c r="G464" s="26" t="s">
        <v>642</v>
      </c>
      <c r="H464" s="26" t="s">
        <v>130</v>
      </c>
    </row>
    <row r="465" spans="7:8">
      <c r="G465" s="26" t="s">
        <v>643</v>
      </c>
      <c r="H465" s="26" t="s">
        <v>123</v>
      </c>
    </row>
    <row r="466" spans="7:8">
      <c r="G466" s="26" t="s">
        <v>644</v>
      </c>
      <c r="H466" s="26" t="s">
        <v>113</v>
      </c>
    </row>
    <row r="467" spans="7:8">
      <c r="G467" s="26" t="s">
        <v>645</v>
      </c>
      <c r="H467" s="26" t="s">
        <v>102</v>
      </c>
    </row>
    <row r="468" spans="7:8">
      <c r="G468" s="26" t="s">
        <v>646</v>
      </c>
      <c r="H468" s="26" t="s">
        <v>113</v>
      </c>
    </row>
    <row r="469" spans="7:8">
      <c r="G469" s="26" t="s">
        <v>647</v>
      </c>
      <c r="H469" s="26" t="s">
        <v>92</v>
      </c>
    </row>
    <row r="470" spans="7:8">
      <c r="G470" s="26" t="s">
        <v>648</v>
      </c>
      <c r="H470" s="26" t="s">
        <v>113</v>
      </c>
    </row>
    <row r="471" spans="7:8">
      <c r="G471" s="26" t="s">
        <v>649</v>
      </c>
      <c r="H471" s="26" t="s">
        <v>87</v>
      </c>
    </row>
    <row r="472" spans="7:8">
      <c r="G472" s="26" t="s">
        <v>650</v>
      </c>
      <c r="H472" s="26" t="s">
        <v>123</v>
      </c>
    </row>
    <row r="473" spans="7:8">
      <c r="G473" s="14" t="s">
        <v>651</v>
      </c>
      <c r="H473" s="26" t="s">
        <v>104</v>
      </c>
    </row>
    <row r="474" spans="7:8">
      <c r="G474" s="26" t="s">
        <v>652</v>
      </c>
      <c r="H474" s="26" t="s">
        <v>82</v>
      </c>
    </row>
    <row r="475" spans="7:8">
      <c r="G475" s="26" t="s">
        <v>653</v>
      </c>
      <c r="H475" s="26" t="s">
        <v>111</v>
      </c>
    </row>
    <row r="476" spans="7:8">
      <c r="G476" s="26" t="s">
        <v>654</v>
      </c>
      <c r="H476" s="26" t="s">
        <v>133</v>
      </c>
    </row>
    <row r="477" spans="7:8">
      <c r="G477" s="26" t="s">
        <v>655</v>
      </c>
      <c r="H477" s="26" t="s">
        <v>133</v>
      </c>
    </row>
    <row r="478" spans="7:8">
      <c r="G478" s="26" t="s">
        <v>656</v>
      </c>
      <c r="H478" s="26" t="s">
        <v>133</v>
      </c>
    </row>
    <row r="479" spans="7:8">
      <c r="G479" s="26" t="s">
        <v>657</v>
      </c>
      <c r="H479" s="26" t="s">
        <v>103</v>
      </c>
    </row>
    <row r="480" spans="7:8">
      <c r="G480" s="26" t="s">
        <v>658</v>
      </c>
      <c r="H480" s="26" t="s">
        <v>130</v>
      </c>
    </row>
    <row r="481" spans="7:8">
      <c r="G481" s="26" t="s">
        <v>659</v>
      </c>
      <c r="H481" s="26" t="s">
        <v>126</v>
      </c>
    </row>
    <row r="482" spans="7:8">
      <c r="G482" s="26" t="s">
        <v>660</v>
      </c>
      <c r="H482" s="26" t="s">
        <v>140</v>
      </c>
    </row>
    <row r="483" spans="7:8">
      <c r="G483" s="26" t="s">
        <v>661</v>
      </c>
      <c r="H483" s="26" t="s">
        <v>94</v>
      </c>
    </row>
    <row r="484" spans="7:8">
      <c r="G484" s="26" t="s">
        <v>662</v>
      </c>
      <c r="H484" s="26" t="s">
        <v>102</v>
      </c>
    </row>
    <row r="485" spans="7:8">
      <c r="G485" s="26" t="s">
        <v>663</v>
      </c>
      <c r="H485" s="26" t="s">
        <v>102</v>
      </c>
    </row>
    <row r="486" spans="7:8">
      <c r="G486" s="26" t="s">
        <v>664</v>
      </c>
      <c r="H486" s="26" t="s">
        <v>116</v>
      </c>
    </row>
    <row r="487" spans="7:8">
      <c r="G487" s="26" t="s">
        <v>665</v>
      </c>
      <c r="H487" s="26" t="s">
        <v>113</v>
      </c>
    </row>
    <row r="488" spans="7:8">
      <c r="G488" s="26" t="s">
        <v>666</v>
      </c>
      <c r="H488" s="26" t="s">
        <v>120</v>
      </c>
    </row>
    <row r="489" spans="7:8">
      <c r="G489" s="26" t="s">
        <v>667</v>
      </c>
      <c r="H489" s="26" t="s">
        <v>140</v>
      </c>
    </row>
    <row r="490" spans="7:8">
      <c r="G490" s="26" t="s">
        <v>668</v>
      </c>
      <c r="H490" s="26" t="s">
        <v>107</v>
      </c>
    </row>
    <row r="491" spans="7:8">
      <c r="G491" s="26" t="s">
        <v>669</v>
      </c>
      <c r="H491" s="26" t="s">
        <v>123</v>
      </c>
    </row>
    <row r="492" spans="7:8">
      <c r="G492" s="26" t="s">
        <v>670</v>
      </c>
      <c r="H492" s="26" t="s">
        <v>122</v>
      </c>
    </row>
    <row r="493" spans="7:8">
      <c r="G493" s="26" t="s">
        <v>671</v>
      </c>
      <c r="H493" s="26" t="s">
        <v>118</v>
      </c>
    </row>
    <row r="494" spans="7:8">
      <c r="G494" s="26" t="s">
        <v>672</v>
      </c>
      <c r="H494" s="26" t="s">
        <v>139</v>
      </c>
    </row>
    <row r="495" spans="7:8">
      <c r="G495" s="26" t="s">
        <v>673</v>
      </c>
      <c r="H495" s="26" t="s">
        <v>116</v>
      </c>
    </row>
    <row r="496" spans="7:8">
      <c r="G496" s="26" t="s">
        <v>674</v>
      </c>
      <c r="H496" s="26" t="s">
        <v>77</v>
      </c>
    </row>
    <row r="497" spans="7:8">
      <c r="G497" s="26" t="s">
        <v>675</v>
      </c>
      <c r="H497" s="26" t="s">
        <v>123</v>
      </c>
    </row>
    <row r="498" spans="7:8">
      <c r="G498" s="26" t="s">
        <v>676</v>
      </c>
      <c r="H498" s="26" t="s">
        <v>118</v>
      </c>
    </row>
    <row r="499" spans="7:8">
      <c r="G499" s="26" t="s">
        <v>677</v>
      </c>
      <c r="H499" s="26" t="s">
        <v>105</v>
      </c>
    </row>
    <row r="500" spans="7:8">
      <c r="G500" s="26" t="s">
        <v>678</v>
      </c>
      <c r="H500" s="26" t="s">
        <v>102</v>
      </c>
    </row>
    <row r="501" spans="7:8">
      <c r="G501" s="26" t="s">
        <v>679</v>
      </c>
      <c r="H501" s="26" t="s">
        <v>132</v>
      </c>
    </row>
    <row r="502" spans="7:8">
      <c r="G502" s="26" t="s">
        <v>680</v>
      </c>
      <c r="H502" s="14" t="s">
        <v>81</v>
      </c>
    </row>
    <row r="503" spans="7:8">
      <c r="G503" s="26" t="s">
        <v>681</v>
      </c>
      <c r="H503" s="26" t="s">
        <v>113</v>
      </c>
    </row>
    <row r="504" spans="7:8">
      <c r="G504" s="26" t="s">
        <v>682</v>
      </c>
      <c r="H504" s="26" t="s">
        <v>106</v>
      </c>
    </row>
    <row r="505" spans="7:8">
      <c r="G505" s="26" t="s">
        <v>683</v>
      </c>
      <c r="H505" s="26" t="s">
        <v>105</v>
      </c>
    </row>
    <row r="506" spans="7:8">
      <c r="G506" s="26" t="s">
        <v>684</v>
      </c>
      <c r="H506" s="26" t="s">
        <v>151</v>
      </c>
    </row>
    <row r="507" spans="7:8">
      <c r="G507" s="26" t="s">
        <v>685</v>
      </c>
      <c r="H507" s="26" t="s">
        <v>106</v>
      </c>
    </row>
    <row r="508" spans="7:8">
      <c r="G508" s="26" t="s">
        <v>686</v>
      </c>
      <c r="H508" s="26" t="s">
        <v>150</v>
      </c>
    </row>
    <row r="509" spans="7:8">
      <c r="G509" s="26" t="s">
        <v>687</v>
      </c>
      <c r="H509" s="26" t="s">
        <v>133</v>
      </c>
    </row>
    <row r="510" spans="7:8">
      <c r="G510" s="26" t="s">
        <v>688</v>
      </c>
      <c r="H510" s="26" t="s">
        <v>143</v>
      </c>
    </row>
    <row r="511" spans="7:8">
      <c r="G511" s="26" t="s">
        <v>689</v>
      </c>
      <c r="H511" s="26" t="s">
        <v>150</v>
      </c>
    </row>
    <row r="512" spans="7:8">
      <c r="G512" s="26" t="s">
        <v>690</v>
      </c>
      <c r="H512" s="26" t="s">
        <v>80</v>
      </c>
    </row>
    <row r="513" spans="7:8">
      <c r="G513" s="26" t="s">
        <v>691</v>
      </c>
      <c r="H513" s="26" t="s">
        <v>102</v>
      </c>
    </row>
    <row r="514" spans="7:8">
      <c r="G514" s="26" t="s">
        <v>692</v>
      </c>
      <c r="H514" s="26" t="s">
        <v>154</v>
      </c>
    </row>
    <row r="515" spans="7:8">
      <c r="G515" s="26" t="s">
        <v>693</v>
      </c>
      <c r="H515" s="26" t="s">
        <v>93</v>
      </c>
    </row>
    <row r="516" spans="7:8">
      <c r="G516" s="26" t="s">
        <v>694</v>
      </c>
      <c r="H516" s="26" t="s">
        <v>92</v>
      </c>
    </row>
    <row r="517" spans="7:8">
      <c r="G517" s="26" t="s">
        <v>695</v>
      </c>
      <c r="H517" s="26" t="s">
        <v>139</v>
      </c>
    </row>
    <row r="518" spans="7:8">
      <c r="G518" s="26" t="s">
        <v>696</v>
      </c>
      <c r="H518" s="14" t="s">
        <v>81</v>
      </c>
    </row>
    <row r="519" spans="7:8">
      <c r="G519" s="26" t="s">
        <v>697</v>
      </c>
      <c r="H519" s="26" t="s">
        <v>149</v>
      </c>
    </row>
    <row r="520" spans="7:8">
      <c r="G520" s="26" t="s">
        <v>698</v>
      </c>
      <c r="H520" s="26" t="s">
        <v>97</v>
      </c>
    </row>
    <row r="521" spans="7:8">
      <c r="G521" s="26" t="s">
        <v>699</v>
      </c>
      <c r="H521" s="26" t="s">
        <v>108</v>
      </c>
    </row>
    <row r="522" spans="7:8">
      <c r="G522" s="26" t="s">
        <v>700</v>
      </c>
      <c r="H522" s="26" t="s">
        <v>139</v>
      </c>
    </row>
    <row r="523" spans="7:8">
      <c r="G523" s="26" t="s">
        <v>701</v>
      </c>
      <c r="H523" s="26" t="s">
        <v>82</v>
      </c>
    </row>
    <row r="524" spans="7:8">
      <c r="G524" s="26" t="s">
        <v>702</v>
      </c>
      <c r="H524" s="26" t="s">
        <v>98</v>
      </c>
    </row>
    <row r="525" spans="7:8">
      <c r="G525" s="26" t="s">
        <v>703</v>
      </c>
      <c r="H525" s="26" t="s">
        <v>194</v>
      </c>
    </row>
    <row r="526" spans="7:8">
      <c r="G526" s="26" t="s">
        <v>704</v>
      </c>
      <c r="H526" s="26" t="s">
        <v>137</v>
      </c>
    </row>
    <row r="527" spans="7:8">
      <c r="G527" s="26" t="s">
        <v>705</v>
      </c>
      <c r="H527" s="26" t="s">
        <v>133</v>
      </c>
    </row>
    <row r="528" spans="7:8">
      <c r="G528" s="26" t="s">
        <v>706</v>
      </c>
      <c r="H528" s="26" t="s">
        <v>124</v>
      </c>
    </row>
    <row r="529" spans="7:8">
      <c r="G529" s="26" t="s">
        <v>707</v>
      </c>
      <c r="H529" s="26" t="s">
        <v>103</v>
      </c>
    </row>
    <row r="530" spans="7:8">
      <c r="G530" s="26" t="s">
        <v>708</v>
      </c>
      <c r="H530" s="26" t="s">
        <v>121</v>
      </c>
    </row>
    <row r="531" spans="7:8">
      <c r="G531" s="26" t="s">
        <v>709</v>
      </c>
      <c r="H531" s="26" t="s">
        <v>113</v>
      </c>
    </row>
    <row r="532" spans="7:8">
      <c r="G532" s="26" t="s">
        <v>710</v>
      </c>
      <c r="H532" s="26" t="s">
        <v>108</v>
      </c>
    </row>
    <row r="533" spans="7:8">
      <c r="G533" s="26" t="s">
        <v>711</v>
      </c>
      <c r="H533" s="26" t="s">
        <v>142</v>
      </c>
    </row>
    <row r="534" spans="7:8">
      <c r="G534" s="26" t="s">
        <v>712</v>
      </c>
      <c r="H534" s="26" t="s">
        <v>84</v>
      </c>
    </row>
    <row r="535" spans="7:8">
      <c r="G535" s="26" t="s">
        <v>713</v>
      </c>
      <c r="H535" s="26" t="s">
        <v>140</v>
      </c>
    </row>
    <row r="536" spans="7:8">
      <c r="G536" s="26" t="s">
        <v>714</v>
      </c>
      <c r="H536" s="26" t="s">
        <v>113</v>
      </c>
    </row>
    <row r="537" spans="7:8">
      <c r="G537" s="26" t="s">
        <v>715</v>
      </c>
      <c r="H537" s="26" t="s">
        <v>107</v>
      </c>
    </row>
    <row r="538" spans="7:8">
      <c r="G538" s="26" t="s">
        <v>716</v>
      </c>
      <c r="H538" s="26" t="s">
        <v>113</v>
      </c>
    </row>
    <row r="539" spans="7:8">
      <c r="G539" s="26" t="s">
        <v>717</v>
      </c>
      <c r="H539" s="26" t="s">
        <v>107</v>
      </c>
    </row>
    <row r="540" spans="7:8">
      <c r="G540" s="26" t="s">
        <v>718</v>
      </c>
      <c r="H540" s="26" t="s">
        <v>99</v>
      </c>
    </row>
    <row r="541" spans="7:8">
      <c r="G541" s="26" t="s">
        <v>719</v>
      </c>
      <c r="H541" s="26" t="s">
        <v>116</v>
      </c>
    </row>
    <row r="542" spans="7:8">
      <c r="G542" s="26" t="s">
        <v>720</v>
      </c>
      <c r="H542" s="26" t="s">
        <v>113</v>
      </c>
    </row>
    <row r="543" spans="7:8">
      <c r="G543" s="26" t="s">
        <v>721</v>
      </c>
      <c r="H543" s="26" t="s">
        <v>116</v>
      </c>
    </row>
    <row r="544" spans="7:8">
      <c r="G544" s="26" t="s">
        <v>722</v>
      </c>
      <c r="H544" s="26" t="s">
        <v>123</v>
      </c>
    </row>
    <row r="545" spans="7:8">
      <c r="G545" s="26" t="s">
        <v>723</v>
      </c>
      <c r="H545" s="26" t="s">
        <v>113</v>
      </c>
    </row>
    <row r="546" spans="7:8">
      <c r="G546" s="26" t="s">
        <v>724</v>
      </c>
      <c r="H546" s="26" t="s">
        <v>106</v>
      </c>
    </row>
    <row r="547" spans="7:8">
      <c r="G547" s="26" t="s">
        <v>725</v>
      </c>
      <c r="H547" s="26" t="s">
        <v>107</v>
      </c>
    </row>
    <row r="548" spans="7:8">
      <c r="G548" s="26" t="s">
        <v>726</v>
      </c>
      <c r="H548" s="26" t="s">
        <v>113</v>
      </c>
    </row>
    <row r="549" spans="7:8">
      <c r="G549" s="26" t="s">
        <v>727</v>
      </c>
      <c r="H549" s="26" t="s">
        <v>155</v>
      </c>
    </row>
    <row r="550" spans="7:8">
      <c r="G550" s="26" t="s">
        <v>728</v>
      </c>
      <c r="H550" s="26" t="s">
        <v>94</v>
      </c>
    </row>
    <row r="551" spans="7:8">
      <c r="G551" s="26" t="s">
        <v>729</v>
      </c>
      <c r="H551" s="26" t="s">
        <v>149</v>
      </c>
    </row>
    <row r="552" spans="7:8">
      <c r="G552" s="26" t="s">
        <v>730</v>
      </c>
      <c r="H552" s="26" t="s">
        <v>109</v>
      </c>
    </row>
    <row r="553" spans="7:8">
      <c r="G553" s="26" t="s">
        <v>731</v>
      </c>
      <c r="H553" s="26" t="s">
        <v>89</v>
      </c>
    </row>
    <row r="554" spans="7:8">
      <c r="G554" s="26" t="s">
        <v>732</v>
      </c>
      <c r="H554" s="26" t="s">
        <v>150</v>
      </c>
    </row>
    <row r="555" spans="7:8">
      <c r="G555" s="26" t="s">
        <v>733</v>
      </c>
      <c r="H555" s="14" t="s">
        <v>71</v>
      </c>
    </row>
    <row r="556" spans="7:8">
      <c r="G556" s="26" t="s">
        <v>734</v>
      </c>
      <c r="H556" s="26" t="s">
        <v>91</v>
      </c>
    </row>
    <row r="557" spans="7:8">
      <c r="G557" s="26" t="s">
        <v>735</v>
      </c>
      <c r="H557" s="26" t="s">
        <v>132</v>
      </c>
    </row>
    <row r="558" spans="7:8">
      <c r="G558" s="26" t="s">
        <v>736</v>
      </c>
      <c r="H558" s="26" t="s">
        <v>101</v>
      </c>
    </row>
    <row r="559" spans="7:8">
      <c r="G559" s="26" t="s">
        <v>737</v>
      </c>
      <c r="H559" s="26" t="s">
        <v>105</v>
      </c>
    </row>
    <row r="560" spans="7:8">
      <c r="G560" s="26" t="s">
        <v>738</v>
      </c>
      <c r="H560" s="26" t="s">
        <v>117</v>
      </c>
    </row>
    <row r="561" spans="7:8">
      <c r="G561" s="26" t="s">
        <v>739</v>
      </c>
      <c r="H561" s="26" t="s">
        <v>89</v>
      </c>
    </row>
    <row r="562" spans="7:8">
      <c r="G562" s="26" t="s">
        <v>740</v>
      </c>
      <c r="H562" s="26" t="s">
        <v>99</v>
      </c>
    </row>
    <row r="563" spans="7:8">
      <c r="G563" s="26" t="s">
        <v>741</v>
      </c>
      <c r="H563" s="26" t="s">
        <v>121</v>
      </c>
    </row>
    <row r="564" spans="7:8">
      <c r="G564" s="26" t="s">
        <v>742</v>
      </c>
      <c r="H564" s="26" t="s">
        <v>94</v>
      </c>
    </row>
    <row r="565" spans="7:8">
      <c r="G565" s="26" t="s">
        <v>743</v>
      </c>
      <c r="H565" s="26" t="s">
        <v>139</v>
      </c>
    </row>
    <row r="566" spans="7:8">
      <c r="G566" s="26" t="s">
        <v>744</v>
      </c>
      <c r="H566" s="26" t="s">
        <v>92</v>
      </c>
    </row>
    <row r="567" spans="7:8">
      <c r="G567" s="26" t="s">
        <v>745</v>
      </c>
      <c r="H567" s="26" t="s">
        <v>101</v>
      </c>
    </row>
    <row r="568" spans="7:8">
      <c r="G568" s="26" t="s">
        <v>746</v>
      </c>
      <c r="H568" s="26" t="s">
        <v>98</v>
      </c>
    </row>
    <row r="569" spans="7:8">
      <c r="G569" s="26" t="s">
        <v>747</v>
      </c>
      <c r="H569" s="26" t="s">
        <v>152</v>
      </c>
    </row>
    <row r="570" spans="7:8">
      <c r="G570" s="26" t="s">
        <v>748</v>
      </c>
      <c r="H570" s="26" t="s">
        <v>130</v>
      </c>
    </row>
    <row r="571" spans="7:8">
      <c r="G571" s="26" t="s">
        <v>749</v>
      </c>
      <c r="H571" s="26" t="s">
        <v>85</v>
      </c>
    </row>
    <row r="572" spans="7:8">
      <c r="G572" s="26" t="s">
        <v>750</v>
      </c>
      <c r="H572" s="26" t="s">
        <v>79</v>
      </c>
    </row>
    <row r="573" spans="7:8">
      <c r="G573" s="26" t="s">
        <v>751</v>
      </c>
      <c r="H573" s="26" t="s">
        <v>149</v>
      </c>
    </row>
    <row r="574" spans="7:8">
      <c r="G574" s="26" t="s">
        <v>752</v>
      </c>
      <c r="H574" s="26" t="s">
        <v>97</v>
      </c>
    </row>
    <row r="575" spans="7:8">
      <c r="G575" s="26" t="s">
        <v>753</v>
      </c>
      <c r="H575" s="26" t="s">
        <v>120</v>
      </c>
    </row>
    <row r="576" spans="7:8">
      <c r="G576" s="26" t="s">
        <v>754</v>
      </c>
      <c r="H576" s="26" t="s">
        <v>94</v>
      </c>
    </row>
    <row r="577" spans="7:8">
      <c r="G577" s="26" t="s">
        <v>755</v>
      </c>
      <c r="H577" s="26" t="s">
        <v>77</v>
      </c>
    </row>
    <row r="578" spans="7:8">
      <c r="G578" s="26" t="s">
        <v>756</v>
      </c>
      <c r="H578" s="26" t="s">
        <v>98</v>
      </c>
    </row>
    <row r="579" spans="7:8">
      <c r="G579" s="26" t="s">
        <v>757</v>
      </c>
      <c r="H579" s="26" t="s">
        <v>75</v>
      </c>
    </row>
    <row r="580" spans="7:8">
      <c r="G580" s="26" t="s">
        <v>758</v>
      </c>
      <c r="H580" s="14" t="s">
        <v>81</v>
      </c>
    </row>
    <row r="581" spans="7:8">
      <c r="G581" s="26" t="s">
        <v>759</v>
      </c>
      <c r="H581" s="26" t="s">
        <v>77</v>
      </c>
    </row>
    <row r="582" spans="7:8">
      <c r="G582" s="26" t="s">
        <v>760</v>
      </c>
      <c r="H582" s="26" t="s">
        <v>139</v>
      </c>
    </row>
    <row r="583" spans="7:8">
      <c r="G583" s="26" t="s">
        <v>761</v>
      </c>
      <c r="H583" s="26" t="s">
        <v>139</v>
      </c>
    </row>
    <row r="584" spans="7:8">
      <c r="G584" s="26" t="s">
        <v>762</v>
      </c>
      <c r="H584" s="26" t="s">
        <v>94</v>
      </c>
    </row>
    <row r="585" spans="7:8">
      <c r="G585" s="26" t="s">
        <v>763</v>
      </c>
      <c r="H585" s="26" t="s">
        <v>150</v>
      </c>
    </row>
    <row r="586" spans="7:8">
      <c r="G586" s="26" t="s">
        <v>764</v>
      </c>
      <c r="H586" s="26" t="s">
        <v>100</v>
      </c>
    </row>
    <row r="587" spans="7:8">
      <c r="G587" s="26" t="s">
        <v>765</v>
      </c>
      <c r="H587" s="26" t="s">
        <v>126</v>
      </c>
    </row>
    <row r="588" spans="7:8">
      <c r="G588" s="26" t="s">
        <v>766</v>
      </c>
      <c r="H588" s="26" t="s">
        <v>137</v>
      </c>
    </row>
    <row r="589" spans="7:8">
      <c r="G589" s="26" t="s">
        <v>767</v>
      </c>
      <c r="H589" s="26" t="s">
        <v>103</v>
      </c>
    </row>
    <row r="590" spans="7:8">
      <c r="G590" s="26" t="s">
        <v>768</v>
      </c>
      <c r="H590" s="26" t="s">
        <v>150</v>
      </c>
    </row>
    <row r="591" spans="7:8">
      <c r="G591" s="26" t="s">
        <v>769</v>
      </c>
      <c r="H591" s="26" t="s">
        <v>194</v>
      </c>
    </row>
    <row r="592" spans="7:8">
      <c r="G592" s="26" t="s">
        <v>770</v>
      </c>
      <c r="H592" s="26" t="s">
        <v>75</v>
      </c>
    </row>
    <row r="593" spans="7:8">
      <c r="G593" s="26" t="s">
        <v>771</v>
      </c>
      <c r="H593" s="26" t="s">
        <v>127</v>
      </c>
    </row>
    <row r="594" spans="7:8">
      <c r="G594" s="26" t="s">
        <v>772</v>
      </c>
      <c r="H594" s="26" t="s">
        <v>82</v>
      </c>
    </row>
    <row r="595" spans="7:8">
      <c r="G595" s="26" t="s">
        <v>773</v>
      </c>
      <c r="H595" s="26" t="s">
        <v>133</v>
      </c>
    </row>
    <row r="596" spans="7:8">
      <c r="G596" s="26" t="s">
        <v>774</v>
      </c>
      <c r="H596" s="26" t="s">
        <v>137</v>
      </c>
    </row>
    <row r="597" spans="7:8">
      <c r="G597" s="26" t="s">
        <v>775</v>
      </c>
      <c r="H597" s="26" t="s">
        <v>138</v>
      </c>
    </row>
    <row r="598" spans="7:8">
      <c r="G598" s="26" t="s">
        <v>776</v>
      </c>
      <c r="H598" s="26" t="s">
        <v>87</v>
      </c>
    </row>
    <row r="599" spans="7:8">
      <c r="G599" s="26" t="s">
        <v>777</v>
      </c>
      <c r="H599" s="26" t="s">
        <v>113</v>
      </c>
    </row>
    <row r="600" spans="7:8">
      <c r="G600" s="26" t="s">
        <v>778</v>
      </c>
      <c r="H600" s="26" t="s">
        <v>145</v>
      </c>
    </row>
    <row r="601" spans="7:8">
      <c r="G601" s="26" t="s">
        <v>779</v>
      </c>
      <c r="H601" s="26" t="s">
        <v>135</v>
      </c>
    </row>
    <row r="602" spans="7:8">
      <c r="G602" s="26" t="s">
        <v>780</v>
      </c>
      <c r="H602" s="26" t="s">
        <v>114</v>
      </c>
    </row>
    <row r="603" spans="7:8">
      <c r="G603" s="26" t="s">
        <v>781</v>
      </c>
      <c r="H603" s="26" t="s">
        <v>126</v>
      </c>
    </row>
    <row r="604" spans="7:8">
      <c r="G604" s="26" t="s">
        <v>782</v>
      </c>
      <c r="H604" s="26" t="s">
        <v>138</v>
      </c>
    </row>
    <row r="605" spans="7:8">
      <c r="G605" s="26" t="s">
        <v>783</v>
      </c>
      <c r="H605" s="26" t="s">
        <v>94</v>
      </c>
    </row>
    <row r="606" spans="7:8">
      <c r="G606" s="26" t="s">
        <v>112</v>
      </c>
      <c r="H606" s="26" t="s">
        <v>112</v>
      </c>
    </row>
    <row r="607" spans="7:8">
      <c r="G607" s="26" t="s">
        <v>784</v>
      </c>
      <c r="H607" s="26" t="s">
        <v>154</v>
      </c>
    </row>
    <row r="608" spans="7:8">
      <c r="G608" s="26" t="s">
        <v>785</v>
      </c>
      <c r="H608" s="26" t="s">
        <v>99</v>
      </c>
    </row>
    <row r="609" spans="7:8">
      <c r="G609" s="26" t="s">
        <v>786</v>
      </c>
      <c r="H609" s="26" t="s">
        <v>107</v>
      </c>
    </row>
    <row r="610" spans="7:8">
      <c r="G610" s="26" t="s">
        <v>787</v>
      </c>
      <c r="H610" s="26" t="s">
        <v>114</v>
      </c>
    </row>
    <row r="611" spans="7:8">
      <c r="G611" s="26" t="s">
        <v>788</v>
      </c>
      <c r="H611" s="14" t="s">
        <v>81</v>
      </c>
    </row>
    <row r="612" spans="7:8">
      <c r="G612" s="26" t="s">
        <v>789</v>
      </c>
      <c r="H612" s="26" t="s">
        <v>121</v>
      </c>
    </row>
    <row r="613" spans="7:8">
      <c r="G613" s="26" t="s">
        <v>790</v>
      </c>
      <c r="H613" s="26" t="s">
        <v>98</v>
      </c>
    </row>
    <row r="614" spans="7:8">
      <c r="G614" s="26" t="s">
        <v>791</v>
      </c>
      <c r="H614" s="26" t="s">
        <v>113</v>
      </c>
    </row>
    <row r="615" spans="7:8">
      <c r="G615" s="26" t="s">
        <v>792</v>
      </c>
      <c r="H615" s="26" t="s">
        <v>155</v>
      </c>
    </row>
    <row r="616" spans="7:8">
      <c r="G616" s="26" t="s">
        <v>793</v>
      </c>
      <c r="H616" s="26" t="s">
        <v>139</v>
      </c>
    </row>
    <row r="617" spans="7:8">
      <c r="G617" s="26" t="s">
        <v>794</v>
      </c>
      <c r="H617" s="26" t="s">
        <v>116</v>
      </c>
    </row>
    <row r="618" spans="7:8">
      <c r="G618" s="26" t="s">
        <v>795</v>
      </c>
      <c r="H618" s="26" t="s">
        <v>88</v>
      </c>
    </row>
    <row r="619" spans="7:8">
      <c r="G619" s="26" t="s">
        <v>796</v>
      </c>
      <c r="H619" s="26" t="s">
        <v>154</v>
      </c>
    </row>
    <row r="620" spans="7:8">
      <c r="G620" s="26" t="s">
        <v>797</v>
      </c>
      <c r="H620" s="26" t="s">
        <v>103</v>
      </c>
    </row>
    <row r="621" spans="7:8">
      <c r="G621" s="26" t="s">
        <v>798</v>
      </c>
      <c r="H621" s="26" t="s">
        <v>89</v>
      </c>
    </row>
    <row r="622" spans="7:8">
      <c r="G622" s="26" t="s">
        <v>799</v>
      </c>
      <c r="H622" s="26" t="s">
        <v>119</v>
      </c>
    </row>
    <row r="623" spans="7:8">
      <c r="G623" s="26" t="s">
        <v>800</v>
      </c>
      <c r="H623" s="26" t="s">
        <v>91</v>
      </c>
    </row>
    <row r="624" spans="7:8">
      <c r="G624" s="26" t="s">
        <v>801</v>
      </c>
      <c r="H624" s="26" t="s">
        <v>76</v>
      </c>
    </row>
    <row r="625" spans="7:8">
      <c r="G625" s="26" t="s">
        <v>802</v>
      </c>
      <c r="H625" s="26" t="s">
        <v>113</v>
      </c>
    </row>
    <row r="626" spans="7:8">
      <c r="G626" s="26" t="s">
        <v>803</v>
      </c>
      <c r="H626" s="26" t="s">
        <v>91</v>
      </c>
    </row>
    <row r="627" spans="7:8">
      <c r="G627" s="26" t="s">
        <v>804</v>
      </c>
      <c r="H627" s="26" t="s">
        <v>115</v>
      </c>
    </row>
    <row r="628" spans="7:8">
      <c r="G628" s="26" t="s">
        <v>805</v>
      </c>
      <c r="H628" s="26" t="s">
        <v>124</v>
      </c>
    </row>
    <row r="629" spans="7:8">
      <c r="G629" s="26" t="s">
        <v>806</v>
      </c>
      <c r="H629" s="26" t="s">
        <v>125</v>
      </c>
    </row>
    <row r="630" spans="7:8">
      <c r="G630" s="26" t="s">
        <v>807</v>
      </c>
      <c r="H630" s="26" t="s">
        <v>132</v>
      </c>
    </row>
    <row r="631" spans="7:8">
      <c r="G631" s="26" t="s">
        <v>808</v>
      </c>
      <c r="H631" s="26" t="s">
        <v>137</v>
      </c>
    </row>
    <row r="632" spans="7:8">
      <c r="G632" s="26" t="s">
        <v>809</v>
      </c>
      <c r="H632" s="26" t="s">
        <v>133</v>
      </c>
    </row>
    <row r="633" spans="7:8">
      <c r="G633" s="26" t="s">
        <v>810</v>
      </c>
      <c r="H633" s="26" t="s">
        <v>140</v>
      </c>
    </row>
    <row r="634" spans="7:8">
      <c r="G634" s="26" t="s">
        <v>811</v>
      </c>
      <c r="H634" s="26" t="s">
        <v>92</v>
      </c>
    </row>
    <row r="635" spans="7:8">
      <c r="G635" s="26" t="s">
        <v>812</v>
      </c>
      <c r="H635" s="26" t="s">
        <v>101</v>
      </c>
    </row>
    <row r="636" spans="7:8">
      <c r="G636" s="26" t="s">
        <v>813</v>
      </c>
      <c r="H636" s="26" t="s">
        <v>87</v>
      </c>
    </row>
    <row r="637" spans="7:8">
      <c r="G637" s="26" t="s">
        <v>814</v>
      </c>
      <c r="H637" s="26" t="s">
        <v>194</v>
      </c>
    </row>
    <row r="638" spans="7:8">
      <c r="G638" s="26" t="s">
        <v>815</v>
      </c>
      <c r="H638" s="26" t="s">
        <v>92</v>
      </c>
    </row>
    <row r="639" spans="7:8">
      <c r="G639" s="26" t="s">
        <v>816</v>
      </c>
      <c r="H639" s="26" t="s">
        <v>128</v>
      </c>
    </row>
    <row r="640" spans="7:8">
      <c r="G640" s="26" t="s">
        <v>817</v>
      </c>
      <c r="H640" s="26" t="s">
        <v>77</v>
      </c>
    </row>
    <row r="641" spans="7:8">
      <c r="G641" s="26" t="s">
        <v>818</v>
      </c>
      <c r="H641" s="26" t="s">
        <v>137</v>
      </c>
    </row>
    <row r="642" spans="7:8">
      <c r="G642" s="26" t="s">
        <v>819</v>
      </c>
      <c r="H642" s="26" t="s">
        <v>149</v>
      </c>
    </row>
    <row r="643" spans="7:8">
      <c r="G643" s="26" t="s">
        <v>820</v>
      </c>
      <c r="H643" s="26" t="s">
        <v>101</v>
      </c>
    </row>
    <row r="644" spans="7:8">
      <c r="G644" s="26" t="s">
        <v>821</v>
      </c>
      <c r="H644" s="26" t="s">
        <v>149</v>
      </c>
    </row>
    <row r="645" spans="7:8">
      <c r="G645" s="26" t="s">
        <v>822</v>
      </c>
      <c r="H645" s="26" t="s">
        <v>139</v>
      </c>
    </row>
    <row r="646" spans="7:8">
      <c r="G646" s="26" t="s">
        <v>823</v>
      </c>
      <c r="H646" s="26" t="s">
        <v>90</v>
      </c>
    </row>
    <row r="647" spans="7:8">
      <c r="G647" s="26" t="s">
        <v>824</v>
      </c>
      <c r="H647" s="26" t="s">
        <v>133</v>
      </c>
    </row>
    <row r="648" spans="7:8">
      <c r="G648" s="26" t="s">
        <v>825</v>
      </c>
      <c r="H648" s="26" t="s">
        <v>122</v>
      </c>
    </row>
    <row r="649" spans="7:8">
      <c r="G649" s="26" t="s">
        <v>826</v>
      </c>
      <c r="H649" s="26" t="s">
        <v>116</v>
      </c>
    </row>
    <row r="650" spans="7:8">
      <c r="G650" s="26" t="s">
        <v>827</v>
      </c>
      <c r="H650" s="26" t="s">
        <v>133</v>
      </c>
    </row>
    <row r="651" spans="7:8">
      <c r="G651" s="26" t="s">
        <v>828</v>
      </c>
      <c r="H651" s="26" t="s">
        <v>133</v>
      </c>
    </row>
    <row r="652" spans="7:8">
      <c r="G652" s="26" t="s">
        <v>829</v>
      </c>
      <c r="H652" s="26" t="s">
        <v>133</v>
      </c>
    </row>
    <row r="653" spans="7:8">
      <c r="G653" s="26" t="s">
        <v>830</v>
      </c>
      <c r="H653" s="26" t="s">
        <v>82</v>
      </c>
    </row>
    <row r="654" spans="7:8">
      <c r="G654" s="26" t="s">
        <v>831</v>
      </c>
      <c r="H654" s="26" t="s">
        <v>147</v>
      </c>
    </row>
    <row r="655" spans="7:8">
      <c r="G655" s="26" t="s">
        <v>832</v>
      </c>
      <c r="H655" s="26" t="s">
        <v>83</v>
      </c>
    </row>
    <row r="656" spans="7:8">
      <c r="G656" s="26" t="s">
        <v>833</v>
      </c>
      <c r="H656" s="26" t="s">
        <v>122</v>
      </c>
    </row>
    <row r="657" spans="7:8">
      <c r="G657" s="26" t="s">
        <v>834</v>
      </c>
      <c r="H657" s="26" t="s">
        <v>107</v>
      </c>
    </row>
    <row r="658" spans="7:8">
      <c r="G658" s="26" t="s">
        <v>835</v>
      </c>
      <c r="H658" s="26" t="s">
        <v>107</v>
      </c>
    </row>
    <row r="659" spans="7:8">
      <c r="G659" s="26" t="s">
        <v>836</v>
      </c>
      <c r="H659" s="26" t="s">
        <v>133</v>
      </c>
    </row>
    <row r="660" spans="7:8">
      <c r="G660" s="26" t="s">
        <v>837</v>
      </c>
      <c r="H660" s="26" t="s">
        <v>137</v>
      </c>
    </row>
    <row r="661" spans="7:8">
      <c r="G661" s="26" t="s">
        <v>838</v>
      </c>
      <c r="H661" s="26" t="s">
        <v>73</v>
      </c>
    </row>
    <row r="662" spans="7:8">
      <c r="G662" s="26" t="s">
        <v>839</v>
      </c>
      <c r="H662" s="26" t="s">
        <v>82</v>
      </c>
    </row>
    <row r="663" spans="7:8">
      <c r="G663" s="26" t="s">
        <v>840</v>
      </c>
      <c r="H663" s="26" t="s">
        <v>84</v>
      </c>
    </row>
    <row r="664" spans="7:8">
      <c r="G664" s="26" t="s">
        <v>841</v>
      </c>
      <c r="H664" s="26" t="s">
        <v>75</v>
      </c>
    </row>
    <row r="665" spans="7:8">
      <c r="G665" s="26" t="s">
        <v>842</v>
      </c>
      <c r="H665" s="26" t="s">
        <v>79</v>
      </c>
    </row>
    <row r="666" spans="7:8">
      <c r="G666" s="26" t="s">
        <v>843</v>
      </c>
      <c r="H666" s="26" t="s">
        <v>102</v>
      </c>
    </row>
    <row r="667" spans="7:8">
      <c r="G667" s="26" t="s">
        <v>844</v>
      </c>
      <c r="H667" s="26" t="s">
        <v>98</v>
      </c>
    </row>
    <row r="668" spans="7:8">
      <c r="G668" s="26" t="s">
        <v>845</v>
      </c>
      <c r="H668" s="26" t="s">
        <v>128</v>
      </c>
    </row>
    <row r="669" spans="7:8">
      <c r="G669" s="26" t="s">
        <v>846</v>
      </c>
      <c r="H669" s="26" t="s">
        <v>127</v>
      </c>
    </row>
    <row r="670" spans="7:8">
      <c r="G670" s="26" t="s">
        <v>847</v>
      </c>
      <c r="H670" s="26" t="s">
        <v>142</v>
      </c>
    </row>
    <row r="671" spans="7:8">
      <c r="G671" s="26" t="s">
        <v>848</v>
      </c>
      <c r="H671" s="26" t="s">
        <v>137</v>
      </c>
    </row>
    <row r="672" spans="7:8">
      <c r="G672" s="26" t="s">
        <v>849</v>
      </c>
      <c r="H672" s="26" t="s">
        <v>125</v>
      </c>
    </row>
    <row r="673" spans="7:8">
      <c r="G673" s="26" t="s">
        <v>850</v>
      </c>
      <c r="H673" s="26" t="s">
        <v>102</v>
      </c>
    </row>
    <row r="674" spans="7:8">
      <c r="G674" s="26" t="s">
        <v>851</v>
      </c>
      <c r="H674" s="26" t="s">
        <v>118</v>
      </c>
    </row>
    <row r="675" spans="7:8">
      <c r="G675" s="26" t="s">
        <v>852</v>
      </c>
      <c r="H675" s="26" t="s">
        <v>121</v>
      </c>
    </row>
    <row r="676" spans="7:8">
      <c r="G676" s="26" t="s">
        <v>853</v>
      </c>
      <c r="H676" s="26" t="s">
        <v>125</v>
      </c>
    </row>
    <row r="677" spans="7:8">
      <c r="G677" s="26" t="s">
        <v>854</v>
      </c>
      <c r="H677" s="26" t="s">
        <v>120</v>
      </c>
    </row>
    <row r="678" spans="7:8">
      <c r="G678" s="26" t="s">
        <v>855</v>
      </c>
      <c r="H678" s="26" t="s">
        <v>130</v>
      </c>
    </row>
    <row r="679" spans="7:8">
      <c r="G679" s="26" t="s">
        <v>856</v>
      </c>
      <c r="H679" s="26" t="s">
        <v>146</v>
      </c>
    </row>
    <row r="680" spans="7:8">
      <c r="G680" s="26" t="s">
        <v>857</v>
      </c>
      <c r="H680" s="26" t="s">
        <v>133</v>
      </c>
    </row>
    <row r="681" spans="7:8">
      <c r="G681" s="26" t="s">
        <v>858</v>
      </c>
      <c r="H681" s="26" t="s">
        <v>84</v>
      </c>
    </row>
    <row r="682" spans="7:8">
      <c r="G682" s="26" t="s">
        <v>859</v>
      </c>
      <c r="H682" s="26" t="s">
        <v>152</v>
      </c>
    </row>
    <row r="683" spans="7:8">
      <c r="G683" s="26" t="s">
        <v>860</v>
      </c>
      <c r="H683" s="26" t="s">
        <v>126</v>
      </c>
    </row>
    <row r="684" spans="7:8">
      <c r="G684" s="26" t="s">
        <v>861</v>
      </c>
      <c r="H684" s="26" t="s">
        <v>126</v>
      </c>
    </row>
    <row r="685" spans="7:8">
      <c r="G685" s="26" t="s">
        <v>862</v>
      </c>
      <c r="H685" s="26" t="s">
        <v>78</v>
      </c>
    </row>
    <row r="686" spans="7:8">
      <c r="G686" s="26" t="s">
        <v>863</v>
      </c>
      <c r="H686" s="26" t="s">
        <v>154</v>
      </c>
    </row>
    <row r="687" spans="7:8">
      <c r="G687" s="26" t="s">
        <v>864</v>
      </c>
      <c r="H687" s="26" t="s">
        <v>113</v>
      </c>
    </row>
    <row r="688" spans="7:8">
      <c r="G688" s="26" t="s">
        <v>865</v>
      </c>
      <c r="H688" s="26" t="s">
        <v>99</v>
      </c>
    </row>
    <row r="689" spans="7:8">
      <c r="G689" s="26" t="s">
        <v>866</v>
      </c>
      <c r="H689" s="26" t="s">
        <v>103</v>
      </c>
    </row>
    <row r="690" spans="7:8">
      <c r="G690" s="26" t="s">
        <v>867</v>
      </c>
      <c r="H690" s="26" t="s">
        <v>154</v>
      </c>
    </row>
    <row r="691" spans="7:8">
      <c r="G691" s="26" t="s">
        <v>868</v>
      </c>
      <c r="H691" s="26" t="s">
        <v>139</v>
      </c>
    </row>
    <row r="692" spans="7:8">
      <c r="G692" s="26" t="s">
        <v>869</v>
      </c>
      <c r="H692" s="26" t="s">
        <v>123</v>
      </c>
    </row>
    <row r="693" spans="7:8">
      <c r="G693" s="26" t="s">
        <v>870</v>
      </c>
      <c r="H693" s="26" t="s">
        <v>194</v>
      </c>
    </row>
    <row r="694" spans="7:8">
      <c r="G694" s="26" t="s">
        <v>871</v>
      </c>
      <c r="H694" s="26" t="s">
        <v>149</v>
      </c>
    </row>
    <row r="695" spans="7:8">
      <c r="G695" s="26" t="s">
        <v>872</v>
      </c>
      <c r="H695" s="26" t="s">
        <v>150</v>
      </c>
    </row>
    <row r="696" spans="7:8">
      <c r="G696" s="26" t="s">
        <v>873</v>
      </c>
      <c r="H696" s="26" t="s">
        <v>75</v>
      </c>
    </row>
    <row r="697" spans="7:8">
      <c r="G697" s="26" t="s">
        <v>874</v>
      </c>
      <c r="H697" s="26" t="s">
        <v>86</v>
      </c>
    </row>
    <row r="698" spans="7:8">
      <c r="G698" s="26" t="s">
        <v>875</v>
      </c>
      <c r="H698" s="26" t="s">
        <v>94</v>
      </c>
    </row>
    <row r="699" spans="7:8">
      <c r="G699" s="26" t="s">
        <v>876</v>
      </c>
      <c r="H699" s="26" t="s">
        <v>106</v>
      </c>
    </row>
    <row r="700" spans="7:8">
      <c r="G700" s="26" t="s">
        <v>877</v>
      </c>
      <c r="H700" s="26" t="s">
        <v>118</v>
      </c>
    </row>
    <row r="701" spans="7:8">
      <c r="G701" s="26" t="s">
        <v>878</v>
      </c>
      <c r="H701" s="26" t="s">
        <v>113</v>
      </c>
    </row>
    <row r="702" spans="7:8">
      <c r="G702" s="26" t="s">
        <v>879</v>
      </c>
      <c r="H702" s="26" t="s">
        <v>92</v>
      </c>
    </row>
    <row r="703" spans="7:8">
      <c r="G703" s="26" t="s">
        <v>880</v>
      </c>
      <c r="H703" s="26" t="s">
        <v>150</v>
      </c>
    </row>
    <row r="704" spans="7:8">
      <c r="G704" s="26" t="s">
        <v>881</v>
      </c>
      <c r="H704" s="26" t="s">
        <v>113</v>
      </c>
    </row>
    <row r="705" spans="7:8">
      <c r="G705" s="26" t="s">
        <v>882</v>
      </c>
      <c r="H705" s="26" t="s">
        <v>128</v>
      </c>
    </row>
    <row r="706" spans="7:8">
      <c r="G706" s="26" t="s">
        <v>883</v>
      </c>
      <c r="H706" s="26" t="s">
        <v>77</v>
      </c>
    </row>
    <row r="707" spans="7:8">
      <c r="G707" s="26" t="s">
        <v>884</v>
      </c>
      <c r="H707" s="26" t="s">
        <v>117</v>
      </c>
    </row>
    <row r="708" spans="7:8">
      <c r="G708" s="26" t="s">
        <v>885</v>
      </c>
      <c r="H708" s="26" t="s">
        <v>194</v>
      </c>
    </row>
    <row r="709" spans="7:8">
      <c r="G709" s="26" t="s">
        <v>886</v>
      </c>
      <c r="H709" s="26" t="s">
        <v>114</v>
      </c>
    </row>
    <row r="710" spans="7:8">
      <c r="G710" s="26" t="s">
        <v>887</v>
      </c>
      <c r="H710" s="26" t="s">
        <v>97</v>
      </c>
    </row>
    <row r="711" spans="7:8">
      <c r="G711" s="26" t="s">
        <v>888</v>
      </c>
      <c r="H711" s="26" t="s">
        <v>119</v>
      </c>
    </row>
    <row r="712" spans="7:8">
      <c r="G712" s="26" t="s">
        <v>889</v>
      </c>
      <c r="H712" s="26" t="s">
        <v>99</v>
      </c>
    </row>
    <row r="713" spans="7:8">
      <c r="G713" s="26" t="s">
        <v>890</v>
      </c>
      <c r="H713" s="26" t="s">
        <v>75</v>
      </c>
    </row>
    <row r="714" spans="7:8">
      <c r="G714" s="26" t="s">
        <v>891</v>
      </c>
      <c r="H714" s="26" t="s">
        <v>125</v>
      </c>
    </row>
    <row r="715" spans="7:8">
      <c r="G715" s="26" t="s">
        <v>892</v>
      </c>
      <c r="H715" s="26" t="s">
        <v>121</v>
      </c>
    </row>
    <row r="716" spans="7:8">
      <c r="G716" s="26" t="s">
        <v>893</v>
      </c>
      <c r="H716" s="26" t="s">
        <v>120</v>
      </c>
    </row>
    <row r="717" spans="7:8">
      <c r="G717" s="26" t="s">
        <v>894</v>
      </c>
      <c r="H717" s="26" t="s">
        <v>113</v>
      </c>
    </row>
    <row r="718" spans="7:8">
      <c r="G718" s="26" t="s">
        <v>895</v>
      </c>
      <c r="H718" s="26" t="s">
        <v>99</v>
      </c>
    </row>
    <row r="719" spans="7:8">
      <c r="G719" s="26" t="s">
        <v>896</v>
      </c>
      <c r="H719" s="26" t="s">
        <v>120</v>
      </c>
    </row>
    <row r="720" spans="7:8">
      <c r="G720" s="26" t="s">
        <v>897</v>
      </c>
      <c r="H720" s="26" t="s">
        <v>123</v>
      </c>
    </row>
    <row r="721" spans="7:8">
      <c r="G721" s="26" t="s">
        <v>898</v>
      </c>
      <c r="H721" s="26" t="s">
        <v>98</v>
      </c>
    </row>
    <row r="722" spans="7:8">
      <c r="G722" s="26" t="s">
        <v>899</v>
      </c>
      <c r="H722" s="26" t="s">
        <v>140</v>
      </c>
    </row>
    <row r="723" spans="7:8">
      <c r="G723" s="26" t="s">
        <v>900</v>
      </c>
      <c r="H723" s="26" t="s">
        <v>125</v>
      </c>
    </row>
    <row r="724" spans="7:8">
      <c r="G724" s="26" t="s">
        <v>901</v>
      </c>
      <c r="H724" s="26" t="s">
        <v>114</v>
      </c>
    </row>
    <row r="725" spans="7:8">
      <c r="G725" s="26" t="s">
        <v>902</v>
      </c>
      <c r="H725" s="26" t="s">
        <v>84</v>
      </c>
    </row>
    <row r="726" spans="7:8">
      <c r="G726" s="26" t="s">
        <v>903</v>
      </c>
      <c r="H726" s="26" t="s">
        <v>107</v>
      </c>
    </row>
    <row r="727" spans="7:8">
      <c r="G727" s="26" t="s">
        <v>904</v>
      </c>
      <c r="H727" s="26" t="s">
        <v>128</v>
      </c>
    </row>
    <row r="728" spans="7:8">
      <c r="G728" s="26" t="s">
        <v>905</v>
      </c>
      <c r="H728" s="26" t="s">
        <v>132</v>
      </c>
    </row>
    <row r="729" spans="7:8">
      <c r="G729" s="26" t="s">
        <v>906</v>
      </c>
      <c r="H729" s="26" t="s">
        <v>123</v>
      </c>
    </row>
    <row r="730" spans="7:8">
      <c r="G730" s="26" t="s">
        <v>907</v>
      </c>
      <c r="H730" s="26" t="s">
        <v>123</v>
      </c>
    </row>
    <row r="731" spans="7:8">
      <c r="G731" s="26" t="s">
        <v>908</v>
      </c>
      <c r="H731" s="26" t="s">
        <v>116</v>
      </c>
    </row>
    <row r="732" spans="7:8">
      <c r="G732" s="26" t="s">
        <v>909</v>
      </c>
      <c r="H732" s="26" t="s">
        <v>84</v>
      </c>
    </row>
    <row r="733" spans="7:8">
      <c r="G733" s="26" t="s">
        <v>910</v>
      </c>
      <c r="H733" s="26" t="s">
        <v>113</v>
      </c>
    </row>
    <row r="734" spans="7:8">
      <c r="G734" s="26" t="s">
        <v>911</v>
      </c>
      <c r="H734" s="26" t="s">
        <v>82</v>
      </c>
    </row>
    <row r="735" spans="7:8">
      <c r="G735" s="26" t="s">
        <v>912</v>
      </c>
      <c r="H735" s="26" t="s">
        <v>124</v>
      </c>
    </row>
    <row r="736" spans="7:8">
      <c r="G736" s="26" t="s">
        <v>913</v>
      </c>
      <c r="H736" s="26" t="s">
        <v>153</v>
      </c>
    </row>
    <row r="737" spans="7:8">
      <c r="G737" s="26" t="s">
        <v>914</v>
      </c>
      <c r="H737" s="26" t="s">
        <v>122</v>
      </c>
    </row>
    <row r="738" spans="7:8">
      <c r="G738" s="26" t="s">
        <v>915</v>
      </c>
      <c r="H738" s="26" t="s">
        <v>116</v>
      </c>
    </row>
    <row r="739" spans="7:8">
      <c r="G739" s="26" t="s">
        <v>916</v>
      </c>
      <c r="H739" s="26" t="s">
        <v>133</v>
      </c>
    </row>
    <row r="740" spans="7:8">
      <c r="G740" s="26" t="s">
        <v>917</v>
      </c>
      <c r="H740" s="26" t="s">
        <v>116</v>
      </c>
    </row>
    <row r="741" spans="7:8">
      <c r="G741" s="26" t="s">
        <v>918</v>
      </c>
      <c r="H741" s="26" t="s">
        <v>113</v>
      </c>
    </row>
    <row r="742" spans="7:8">
      <c r="G742" s="26" t="s">
        <v>919</v>
      </c>
      <c r="H742" s="26" t="s">
        <v>155</v>
      </c>
    </row>
    <row r="743" spans="7:8">
      <c r="G743" s="26" t="s">
        <v>920</v>
      </c>
      <c r="H743" s="26" t="s">
        <v>123</v>
      </c>
    </row>
    <row r="744" spans="7:8">
      <c r="G744" s="26" t="s">
        <v>921</v>
      </c>
      <c r="H744" s="26" t="s">
        <v>117</v>
      </c>
    </row>
    <row r="745" spans="7:8">
      <c r="G745" s="26" t="s">
        <v>922</v>
      </c>
      <c r="H745" s="26" t="s">
        <v>82</v>
      </c>
    </row>
    <row r="746" spans="7:8">
      <c r="G746" s="26" t="s">
        <v>923</v>
      </c>
      <c r="H746" s="26" t="s">
        <v>130</v>
      </c>
    </row>
    <row r="747" spans="7:8">
      <c r="G747" s="26" t="s">
        <v>924</v>
      </c>
      <c r="H747" s="26" t="s">
        <v>87</v>
      </c>
    </row>
    <row r="748" spans="7:8">
      <c r="G748" s="26" t="s">
        <v>925</v>
      </c>
      <c r="H748" s="26" t="s">
        <v>97</v>
      </c>
    </row>
    <row r="749" spans="7:8">
      <c r="G749" s="26" t="s">
        <v>926</v>
      </c>
      <c r="H749" s="26" t="s">
        <v>95</v>
      </c>
    </row>
    <row r="750" spans="7:8">
      <c r="G750" s="26" t="s">
        <v>927</v>
      </c>
      <c r="H750" s="26" t="s">
        <v>105</v>
      </c>
    </row>
    <row r="751" spans="7:8">
      <c r="G751" s="26" t="s">
        <v>928</v>
      </c>
      <c r="H751" s="14" t="s">
        <v>81</v>
      </c>
    </row>
    <row r="752" spans="7:8">
      <c r="G752" s="26" t="s">
        <v>929</v>
      </c>
      <c r="H752" s="26" t="s">
        <v>100</v>
      </c>
    </row>
    <row r="753" spans="7:8">
      <c r="G753" s="26" t="s">
        <v>930</v>
      </c>
      <c r="H753" s="26" t="s">
        <v>125</v>
      </c>
    </row>
    <row r="754" spans="7:8">
      <c r="G754" s="26" t="s">
        <v>931</v>
      </c>
      <c r="H754" s="26" t="s">
        <v>107</v>
      </c>
    </row>
    <row r="755" spans="7:8">
      <c r="G755" s="26" t="s">
        <v>932</v>
      </c>
      <c r="H755" s="26" t="s">
        <v>92</v>
      </c>
    </row>
    <row r="756" spans="7:8">
      <c r="G756" s="26" t="s">
        <v>933</v>
      </c>
      <c r="H756" s="26" t="s">
        <v>97</v>
      </c>
    </row>
    <row r="757" spans="7:8">
      <c r="G757" s="26" t="s">
        <v>934</v>
      </c>
      <c r="H757" s="26" t="s">
        <v>142</v>
      </c>
    </row>
    <row r="758" spans="7:8">
      <c r="G758" s="26" t="s">
        <v>935</v>
      </c>
      <c r="H758" s="26" t="s">
        <v>150</v>
      </c>
    </row>
    <row r="759" spans="7:8">
      <c r="G759" s="26" t="s">
        <v>936</v>
      </c>
      <c r="H759" s="26" t="s">
        <v>88</v>
      </c>
    </row>
    <row r="760" spans="7:8">
      <c r="G760" s="26" t="s">
        <v>937</v>
      </c>
      <c r="H760" s="26" t="s">
        <v>84</v>
      </c>
    </row>
    <row r="761" spans="7:8">
      <c r="G761" s="26" t="s">
        <v>938</v>
      </c>
      <c r="H761" s="26" t="s">
        <v>113</v>
      </c>
    </row>
    <row r="762" spans="7:8">
      <c r="G762" s="26" t="s">
        <v>939</v>
      </c>
      <c r="H762" s="26" t="s">
        <v>107</v>
      </c>
    </row>
    <row r="763" spans="7:8">
      <c r="G763" s="26" t="s">
        <v>940</v>
      </c>
      <c r="H763" s="26" t="s">
        <v>149</v>
      </c>
    </row>
    <row r="764" spans="7:8">
      <c r="G764" s="26" t="s">
        <v>941</v>
      </c>
      <c r="H764" s="14" t="s">
        <v>81</v>
      </c>
    </row>
    <row r="765" spans="7:8">
      <c r="G765" s="26" t="s">
        <v>942</v>
      </c>
      <c r="H765" s="26" t="s">
        <v>194</v>
      </c>
    </row>
    <row r="766" spans="7:8">
      <c r="G766" s="26" t="s">
        <v>943</v>
      </c>
      <c r="H766" s="26" t="s">
        <v>133</v>
      </c>
    </row>
    <row r="767" spans="7:8">
      <c r="G767" s="26" t="s">
        <v>944</v>
      </c>
      <c r="H767" s="26" t="s">
        <v>92</v>
      </c>
    </row>
    <row r="768" spans="7:8">
      <c r="G768" s="26" t="s">
        <v>945</v>
      </c>
      <c r="H768" s="26" t="s">
        <v>98</v>
      </c>
    </row>
    <row r="769" spans="7:8">
      <c r="G769" s="26" t="s">
        <v>946</v>
      </c>
      <c r="H769" s="26" t="s">
        <v>114</v>
      </c>
    </row>
    <row r="770" spans="7:8">
      <c r="G770" s="26" t="s">
        <v>947</v>
      </c>
      <c r="H770" s="26" t="s">
        <v>114</v>
      </c>
    </row>
    <row r="771" spans="7:8">
      <c r="G771" s="26" t="s">
        <v>948</v>
      </c>
      <c r="H771" s="26" t="s">
        <v>132</v>
      </c>
    </row>
    <row r="772" spans="7:8">
      <c r="G772" s="26" t="s">
        <v>949</v>
      </c>
      <c r="H772" s="26" t="s">
        <v>125</v>
      </c>
    </row>
    <row r="773" spans="7:8">
      <c r="G773" s="26" t="s">
        <v>950</v>
      </c>
      <c r="H773" s="26" t="s">
        <v>128</v>
      </c>
    </row>
    <row r="774" spans="7:8">
      <c r="G774" s="26" t="s">
        <v>951</v>
      </c>
      <c r="H774" s="26" t="s">
        <v>79</v>
      </c>
    </row>
    <row r="775" spans="7:8">
      <c r="G775" s="26" t="s">
        <v>952</v>
      </c>
      <c r="H775" s="26" t="s">
        <v>136</v>
      </c>
    </row>
    <row r="776" spans="7:8">
      <c r="G776" s="26" t="s">
        <v>953</v>
      </c>
      <c r="H776" s="26" t="s">
        <v>155</v>
      </c>
    </row>
    <row r="777" spans="7:8">
      <c r="G777" s="26" t="s">
        <v>954</v>
      </c>
      <c r="H777" s="26" t="s">
        <v>92</v>
      </c>
    </row>
    <row r="778" spans="7:8">
      <c r="G778" s="26" t="s">
        <v>955</v>
      </c>
      <c r="H778" s="26" t="s">
        <v>88</v>
      </c>
    </row>
    <row r="779" spans="7:8">
      <c r="G779" s="26" t="s">
        <v>956</v>
      </c>
      <c r="H779" s="26" t="s">
        <v>92</v>
      </c>
    </row>
    <row r="780" spans="7:8">
      <c r="G780" s="26" t="s">
        <v>957</v>
      </c>
      <c r="H780" s="26" t="s">
        <v>107</v>
      </c>
    </row>
    <row r="781" spans="7:8">
      <c r="G781" s="26" t="s">
        <v>958</v>
      </c>
      <c r="H781" s="26" t="s">
        <v>102</v>
      </c>
    </row>
    <row r="782" spans="7:8">
      <c r="G782" s="26" t="s">
        <v>959</v>
      </c>
      <c r="H782" s="26" t="s">
        <v>107</v>
      </c>
    </row>
    <row r="783" spans="7:8">
      <c r="G783" s="26" t="s">
        <v>960</v>
      </c>
      <c r="H783" s="26" t="s">
        <v>98</v>
      </c>
    </row>
    <row r="784" spans="7:8">
      <c r="G784" s="26" t="s">
        <v>961</v>
      </c>
      <c r="H784" s="26" t="s">
        <v>126</v>
      </c>
    </row>
    <row r="785" spans="7:8">
      <c r="G785" s="26" t="s">
        <v>962</v>
      </c>
      <c r="H785" s="26" t="s">
        <v>113</v>
      </c>
    </row>
    <row r="786" spans="7:8">
      <c r="G786" s="26" t="s">
        <v>963</v>
      </c>
      <c r="H786" s="26" t="s">
        <v>91</v>
      </c>
    </row>
    <row r="787" spans="7:8">
      <c r="G787" s="26" t="s">
        <v>964</v>
      </c>
      <c r="H787" s="26" t="s">
        <v>125</v>
      </c>
    </row>
    <row r="788" spans="7:8">
      <c r="G788" s="26" t="s">
        <v>965</v>
      </c>
      <c r="H788" s="26" t="s">
        <v>130</v>
      </c>
    </row>
    <row r="789" spans="7:8">
      <c r="G789" s="26" t="s">
        <v>966</v>
      </c>
      <c r="H789" s="26" t="s">
        <v>97</v>
      </c>
    </row>
    <row r="790" spans="7:8">
      <c r="G790" s="26" t="s">
        <v>967</v>
      </c>
      <c r="H790" s="26" t="s">
        <v>125</v>
      </c>
    </row>
    <row r="791" spans="7:8">
      <c r="G791" s="26" t="s">
        <v>968</v>
      </c>
      <c r="H791" s="26" t="s">
        <v>88</v>
      </c>
    </row>
    <row r="792" spans="7:8">
      <c r="G792" s="26" t="s">
        <v>969</v>
      </c>
      <c r="H792" s="26" t="s">
        <v>113</v>
      </c>
    </row>
    <row r="793" spans="7:8">
      <c r="G793" s="26" t="s">
        <v>970</v>
      </c>
      <c r="H793" s="26" t="s">
        <v>113</v>
      </c>
    </row>
    <row r="794" spans="7:8">
      <c r="G794" s="26" t="s">
        <v>971</v>
      </c>
      <c r="H794" s="26" t="s">
        <v>125</v>
      </c>
    </row>
    <row r="795" spans="7:8">
      <c r="G795" s="26" t="s">
        <v>972</v>
      </c>
      <c r="H795" s="26" t="s">
        <v>149</v>
      </c>
    </row>
    <row r="796" spans="7:8">
      <c r="G796" s="26" t="s">
        <v>973</v>
      </c>
      <c r="H796" s="26" t="s">
        <v>137</v>
      </c>
    </row>
    <row r="797" spans="7:8">
      <c r="G797" s="26" t="s">
        <v>974</v>
      </c>
      <c r="H797" s="14" t="s">
        <v>81</v>
      </c>
    </row>
    <row r="798" spans="7:8">
      <c r="G798" s="26" t="s">
        <v>975</v>
      </c>
      <c r="H798" s="26" t="s">
        <v>149</v>
      </c>
    </row>
    <row r="799" spans="7:8">
      <c r="G799" s="26" t="s">
        <v>976</v>
      </c>
      <c r="H799" s="26" t="s">
        <v>74</v>
      </c>
    </row>
    <row r="800" spans="7:8">
      <c r="G800" s="26" t="s">
        <v>977</v>
      </c>
      <c r="H800" s="26" t="s">
        <v>113</v>
      </c>
    </row>
    <row r="801" spans="7:8">
      <c r="G801" s="26" t="s">
        <v>978</v>
      </c>
      <c r="H801" s="26" t="s">
        <v>138</v>
      </c>
    </row>
    <row r="802" spans="7:8">
      <c r="G802" s="26" t="s">
        <v>979</v>
      </c>
      <c r="H802" s="26" t="s">
        <v>133</v>
      </c>
    </row>
    <row r="803" spans="7:8">
      <c r="G803" s="26" t="s">
        <v>980</v>
      </c>
      <c r="H803" s="26" t="s">
        <v>133</v>
      </c>
    </row>
    <row r="804" spans="7:8">
      <c r="G804" s="26" t="s">
        <v>981</v>
      </c>
      <c r="H804" s="26" t="s">
        <v>113</v>
      </c>
    </row>
    <row r="805" spans="7:8">
      <c r="G805" s="26" t="s">
        <v>982</v>
      </c>
      <c r="H805" s="26" t="s">
        <v>140</v>
      </c>
    </row>
    <row r="806" spans="7:8">
      <c r="G806" s="26" t="s">
        <v>983</v>
      </c>
      <c r="H806" s="26" t="s">
        <v>88</v>
      </c>
    </row>
    <row r="807" spans="7:8">
      <c r="G807" s="26" t="s">
        <v>984</v>
      </c>
      <c r="H807" s="26" t="s">
        <v>136</v>
      </c>
    </row>
    <row r="808" spans="7:8">
      <c r="G808" s="26" t="s">
        <v>985</v>
      </c>
      <c r="H808" s="26" t="s">
        <v>84</v>
      </c>
    </row>
    <row r="809" spans="7:8">
      <c r="G809" s="26" t="s">
        <v>986</v>
      </c>
      <c r="H809" s="26" t="s">
        <v>126</v>
      </c>
    </row>
    <row r="810" spans="7:8">
      <c r="G810" s="26" t="s">
        <v>987</v>
      </c>
      <c r="H810" s="26" t="s">
        <v>155</v>
      </c>
    </row>
    <row r="811" spans="7:8">
      <c r="G811" s="26" t="s">
        <v>988</v>
      </c>
      <c r="H811" s="26" t="s">
        <v>113</v>
      </c>
    </row>
    <row r="812" spans="7:8">
      <c r="G812" s="26" t="s">
        <v>989</v>
      </c>
      <c r="H812" s="26" t="s">
        <v>130</v>
      </c>
    </row>
    <row r="813" spans="7:8">
      <c r="G813" s="26" t="s">
        <v>990</v>
      </c>
      <c r="H813" s="26" t="s">
        <v>73</v>
      </c>
    </row>
    <row r="814" spans="7:8">
      <c r="G814" s="26" t="s">
        <v>991</v>
      </c>
      <c r="H814" s="26" t="s">
        <v>136</v>
      </c>
    </row>
    <row r="815" spans="7:8">
      <c r="G815" s="26" t="s">
        <v>992</v>
      </c>
      <c r="H815" s="26" t="s">
        <v>113</v>
      </c>
    </row>
    <row r="816" spans="7:8">
      <c r="G816" s="26" t="s">
        <v>993</v>
      </c>
      <c r="H816" s="26" t="s">
        <v>111</v>
      </c>
    </row>
    <row r="817" spans="7:8">
      <c r="G817" s="26" t="s">
        <v>994</v>
      </c>
      <c r="H817" s="26" t="s">
        <v>155</v>
      </c>
    </row>
    <row r="818" spans="7:8">
      <c r="G818" s="26" t="s">
        <v>995</v>
      </c>
      <c r="H818" s="26" t="s">
        <v>127</v>
      </c>
    </row>
    <row r="819" spans="7:8">
      <c r="G819" s="26" t="s">
        <v>996</v>
      </c>
      <c r="H819" s="26" t="s">
        <v>106</v>
      </c>
    </row>
    <row r="820" spans="7:8">
      <c r="G820" s="26" t="s">
        <v>997</v>
      </c>
      <c r="H820" s="26" t="s">
        <v>127</v>
      </c>
    </row>
    <row r="821" spans="7:8">
      <c r="G821" s="26" t="s">
        <v>998</v>
      </c>
      <c r="H821" s="26" t="s">
        <v>127</v>
      </c>
    </row>
    <row r="822" spans="7:8">
      <c r="G822" s="14" t="s">
        <v>999</v>
      </c>
      <c r="H822" s="26" t="s">
        <v>104</v>
      </c>
    </row>
    <row r="823" spans="7:8">
      <c r="G823" s="26" t="s">
        <v>1000</v>
      </c>
      <c r="H823" s="26" t="s">
        <v>77</v>
      </c>
    </row>
    <row r="824" spans="7:8">
      <c r="G824" s="26" t="s">
        <v>1001</v>
      </c>
      <c r="H824" s="26" t="s">
        <v>98</v>
      </c>
    </row>
    <row r="825" spans="7:8">
      <c r="G825" s="26" t="s">
        <v>1002</v>
      </c>
      <c r="H825" s="26" t="s">
        <v>154</v>
      </c>
    </row>
    <row r="826" spans="7:8">
      <c r="G826" s="26" t="s">
        <v>1003</v>
      </c>
      <c r="H826" s="26" t="s">
        <v>126</v>
      </c>
    </row>
    <row r="827" spans="7:8">
      <c r="G827" s="26" t="s">
        <v>1004</v>
      </c>
      <c r="H827" s="26" t="s">
        <v>128</v>
      </c>
    </row>
    <row r="828" spans="7:8">
      <c r="G828" s="26" t="s">
        <v>129</v>
      </c>
      <c r="H828" s="14" t="s">
        <v>129</v>
      </c>
    </row>
    <row r="829" spans="7:8">
      <c r="G829" s="26" t="s">
        <v>1005</v>
      </c>
      <c r="H829" s="26" t="s">
        <v>111</v>
      </c>
    </row>
    <row r="830" spans="7:8">
      <c r="G830" s="26" t="s">
        <v>1006</v>
      </c>
      <c r="H830" s="26" t="s">
        <v>145</v>
      </c>
    </row>
    <row r="831" spans="7:8">
      <c r="G831" s="26" t="s">
        <v>1007</v>
      </c>
      <c r="H831" s="26" t="s">
        <v>130</v>
      </c>
    </row>
    <row r="832" spans="7:8">
      <c r="G832" s="26" t="s">
        <v>1008</v>
      </c>
      <c r="H832" s="26" t="s">
        <v>116</v>
      </c>
    </row>
    <row r="833" spans="7:8">
      <c r="G833" s="26" t="s">
        <v>1009</v>
      </c>
      <c r="H833" s="26" t="s">
        <v>127</v>
      </c>
    </row>
    <row r="834" spans="7:8">
      <c r="G834" s="26" t="s">
        <v>1010</v>
      </c>
      <c r="H834" s="26" t="s">
        <v>150</v>
      </c>
    </row>
    <row r="835" spans="7:8">
      <c r="G835" s="26" t="s">
        <v>1011</v>
      </c>
      <c r="H835" s="26" t="s">
        <v>136</v>
      </c>
    </row>
    <row r="836" spans="7:8">
      <c r="G836" s="26" t="s">
        <v>1012</v>
      </c>
      <c r="H836" s="26" t="s">
        <v>148</v>
      </c>
    </row>
    <row r="837" spans="7:8">
      <c r="G837" s="26" t="s">
        <v>1013</v>
      </c>
      <c r="H837" s="26" t="s">
        <v>90</v>
      </c>
    </row>
    <row r="838" spans="7:8">
      <c r="G838" s="26" t="s">
        <v>1014</v>
      </c>
      <c r="H838" s="26" t="s">
        <v>92</v>
      </c>
    </row>
    <row r="839" spans="7:8">
      <c r="G839" s="26" t="s">
        <v>1015</v>
      </c>
      <c r="H839" s="26" t="s">
        <v>137</v>
      </c>
    </row>
    <row r="840" spans="7:8">
      <c r="G840" s="26" t="s">
        <v>1016</v>
      </c>
      <c r="H840" s="26" t="s">
        <v>92</v>
      </c>
    </row>
    <row r="841" spans="7:8">
      <c r="G841" s="26" t="s">
        <v>1017</v>
      </c>
      <c r="H841" s="26" t="s">
        <v>107</v>
      </c>
    </row>
    <row r="842" spans="7:8">
      <c r="G842" s="26" t="s">
        <v>1018</v>
      </c>
      <c r="H842" s="26" t="s">
        <v>90</v>
      </c>
    </row>
    <row r="843" spans="7:8">
      <c r="G843" s="26" t="s">
        <v>1019</v>
      </c>
      <c r="H843" s="26" t="s">
        <v>74</v>
      </c>
    </row>
    <row r="844" spans="7:8">
      <c r="G844" s="26" t="s">
        <v>1020</v>
      </c>
      <c r="H844" s="26" t="s">
        <v>125</v>
      </c>
    </row>
    <row r="845" spans="7:8">
      <c r="G845" s="14" t="s">
        <v>134</v>
      </c>
      <c r="H845" s="14" t="s">
        <v>134</v>
      </c>
    </row>
    <row r="846" spans="7:8">
      <c r="G846" s="26" t="s">
        <v>1021</v>
      </c>
      <c r="H846" s="26" t="s">
        <v>132</v>
      </c>
    </row>
    <row r="847" spans="7:8">
      <c r="G847" s="26" t="s">
        <v>1022</v>
      </c>
      <c r="H847" s="26" t="s">
        <v>80</v>
      </c>
    </row>
    <row r="848" spans="7:8">
      <c r="G848" s="26" t="s">
        <v>1023</v>
      </c>
      <c r="H848" s="26" t="s">
        <v>75</v>
      </c>
    </row>
    <row r="849" spans="7:8">
      <c r="G849" s="26" t="s">
        <v>1024</v>
      </c>
      <c r="H849" s="26" t="s">
        <v>114</v>
      </c>
    </row>
    <row r="850" spans="7:8">
      <c r="G850" s="26" t="s">
        <v>1025</v>
      </c>
      <c r="H850" s="26" t="s">
        <v>133</v>
      </c>
    </row>
    <row r="851" spans="7:8">
      <c r="G851" s="26" t="s">
        <v>1026</v>
      </c>
      <c r="H851" s="26" t="s">
        <v>141</v>
      </c>
    </row>
    <row r="852" spans="7:8">
      <c r="G852" s="26" t="s">
        <v>1027</v>
      </c>
      <c r="H852" s="26" t="s">
        <v>79</v>
      </c>
    </row>
    <row r="853" spans="7:8">
      <c r="G853" s="26" t="s">
        <v>1028</v>
      </c>
      <c r="H853" s="26" t="s">
        <v>97</v>
      </c>
    </row>
    <row r="854" spans="7:8">
      <c r="G854" s="26" t="s">
        <v>1029</v>
      </c>
      <c r="H854" s="26" t="s">
        <v>79</v>
      </c>
    </row>
    <row r="855" spans="7:8">
      <c r="G855" s="26" t="s">
        <v>1030</v>
      </c>
      <c r="H855" s="26" t="s">
        <v>116</v>
      </c>
    </row>
    <row r="856" spans="7:8">
      <c r="G856" s="26" t="s">
        <v>1031</v>
      </c>
      <c r="H856" s="26" t="s">
        <v>126</v>
      </c>
    </row>
    <row r="857" spans="7:8">
      <c r="G857" s="26" t="s">
        <v>1032</v>
      </c>
      <c r="H857" s="26" t="s">
        <v>84</v>
      </c>
    </row>
    <row r="858" spans="7:8">
      <c r="G858" s="26" t="s">
        <v>1033</v>
      </c>
      <c r="H858" s="26" t="s">
        <v>146</v>
      </c>
    </row>
    <row r="859" spans="7:8">
      <c r="G859" s="26" t="s">
        <v>1034</v>
      </c>
      <c r="H859" s="26" t="s">
        <v>82</v>
      </c>
    </row>
    <row r="860" spans="7:8">
      <c r="G860" s="26" t="s">
        <v>1035</v>
      </c>
      <c r="H860" s="26" t="s">
        <v>116</v>
      </c>
    </row>
    <row r="861" spans="7:8">
      <c r="G861" s="26" t="s">
        <v>1036</v>
      </c>
      <c r="H861" s="26" t="s">
        <v>113</v>
      </c>
    </row>
    <row r="862" spans="7:8">
      <c r="G862" s="26" t="s">
        <v>1037</v>
      </c>
      <c r="H862" s="26" t="s">
        <v>122</v>
      </c>
    </row>
    <row r="863" spans="7:8">
      <c r="G863" s="26" t="s">
        <v>1038</v>
      </c>
      <c r="H863" s="26" t="s">
        <v>133</v>
      </c>
    </row>
    <row r="864" spans="7:8">
      <c r="G864" s="26" t="s">
        <v>1039</v>
      </c>
      <c r="H864" s="26" t="s">
        <v>113</v>
      </c>
    </row>
    <row r="865" spans="7:8">
      <c r="G865" s="26" t="s">
        <v>1040</v>
      </c>
      <c r="H865" s="26" t="s">
        <v>107</v>
      </c>
    </row>
    <row r="866" spans="7:8">
      <c r="G866" s="26" t="s">
        <v>1041</v>
      </c>
      <c r="H866" s="26" t="s">
        <v>77</v>
      </c>
    </row>
    <row r="867" spans="7:8">
      <c r="G867" s="26" t="s">
        <v>1042</v>
      </c>
      <c r="H867" s="26" t="s">
        <v>150</v>
      </c>
    </row>
    <row r="868" spans="7:8">
      <c r="G868" s="14" t="s">
        <v>1043</v>
      </c>
      <c r="H868" s="26" t="s">
        <v>104</v>
      </c>
    </row>
    <row r="869" spans="7:8">
      <c r="G869" s="26" t="s">
        <v>1044</v>
      </c>
      <c r="H869" s="26" t="s">
        <v>74</v>
      </c>
    </row>
    <row r="870" spans="7:8">
      <c r="G870" s="26" t="s">
        <v>1045</v>
      </c>
      <c r="H870" s="26" t="s">
        <v>127</v>
      </c>
    </row>
    <row r="871" spans="7:8">
      <c r="G871" s="26" t="s">
        <v>1046</v>
      </c>
      <c r="H871" s="26" t="s">
        <v>73</v>
      </c>
    </row>
    <row r="872" spans="7:8">
      <c r="G872" s="26" t="s">
        <v>1047</v>
      </c>
      <c r="H872" s="26" t="s">
        <v>92</v>
      </c>
    </row>
    <row r="873" spans="7:8">
      <c r="G873" s="26" t="s">
        <v>1048</v>
      </c>
      <c r="H873" s="26" t="s">
        <v>102</v>
      </c>
    </row>
    <row r="874" spans="7:8">
      <c r="G874" s="26" t="s">
        <v>1049</v>
      </c>
      <c r="H874" s="26" t="s">
        <v>107</v>
      </c>
    </row>
    <row r="875" spans="7:8">
      <c r="G875" s="26" t="s">
        <v>1050</v>
      </c>
      <c r="H875" s="26" t="s">
        <v>99</v>
      </c>
    </row>
    <row r="876" spans="7:8">
      <c r="G876" s="26" t="s">
        <v>1051</v>
      </c>
      <c r="H876" s="26" t="s">
        <v>90</v>
      </c>
    </row>
    <row r="877" spans="7:8">
      <c r="G877" s="26" t="s">
        <v>1052</v>
      </c>
      <c r="H877" s="26" t="s">
        <v>136</v>
      </c>
    </row>
    <row r="878" spans="7:8">
      <c r="G878" s="26" t="s">
        <v>1053</v>
      </c>
      <c r="H878" s="26" t="s">
        <v>150</v>
      </c>
    </row>
    <row r="879" spans="7:8">
      <c r="G879" s="26" t="s">
        <v>1054</v>
      </c>
      <c r="H879" s="26" t="s">
        <v>114</v>
      </c>
    </row>
    <row r="880" spans="7:8">
      <c r="G880" s="26" t="s">
        <v>1055</v>
      </c>
      <c r="H880" s="14" t="s">
        <v>81</v>
      </c>
    </row>
    <row r="881" spans="7:8">
      <c r="G881" s="26" t="s">
        <v>1056</v>
      </c>
      <c r="H881" s="26" t="s">
        <v>92</v>
      </c>
    </row>
    <row r="882" spans="7:8">
      <c r="G882" s="26" t="s">
        <v>1057</v>
      </c>
      <c r="H882" s="26" t="s">
        <v>99</v>
      </c>
    </row>
    <row r="883" spans="7:8">
      <c r="G883" s="26" t="s">
        <v>1058</v>
      </c>
      <c r="H883" s="26" t="s">
        <v>142</v>
      </c>
    </row>
    <row r="884" spans="7:8">
      <c r="G884" s="26" t="s">
        <v>1059</v>
      </c>
      <c r="H884" s="26" t="s">
        <v>147</v>
      </c>
    </row>
    <row r="885" spans="7:8">
      <c r="G885" s="26" t="s">
        <v>1060</v>
      </c>
      <c r="H885" s="14" t="s">
        <v>1061</v>
      </c>
    </row>
    <row r="886" spans="7:8">
      <c r="G886" s="26" t="s">
        <v>1062</v>
      </c>
      <c r="H886" s="26" t="s">
        <v>83</v>
      </c>
    </row>
    <row r="887" spans="7:8">
      <c r="G887" s="26" t="s">
        <v>1063</v>
      </c>
      <c r="H887" s="26" t="s">
        <v>101</v>
      </c>
    </row>
    <row r="888" spans="7:8">
      <c r="G888" s="26" t="s">
        <v>1064</v>
      </c>
      <c r="H888" s="26" t="s">
        <v>123</v>
      </c>
    </row>
    <row r="889" spans="7:8">
      <c r="G889" s="26" t="s">
        <v>1065</v>
      </c>
      <c r="H889" s="26" t="s">
        <v>113</v>
      </c>
    </row>
    <row r="890" spans="7:8">
      <c r="G890" s="26" t="s">
        <v>1066</v>
      </c>
      <c r="H890" s="26" t="s">
        <v>120</v>
      </c>
    </row>
    <row r="891" spans="7:8">
      <c r="G891" s="26" t="s">
        <v>1067</v>
      </c>
      <c r="H891" s="26" t="s">
        <v>75</v>
      </c>
    </row>
    <row r="892" spans="7:8">
      <c r="G892" s="26" t="s">
        <v>1068</v>
      </c>
      <c r="H892" s="26" t="s">
        <v>117</v>
      </c>
    </row>
    <row r="893" spans="7:8">
      <c r="G893" s="26" t="s">
        <v>1069</v>
      </c>
      <c r="H893" s="26" t="s">
        <v>120</v>
      </c>
    </row>
    <row r="894" spans="7:8">
      <c r="G894" s="26" t="s">
        <v>1070</v>
      </c>
      <c r="H894" s="26" t="s">
        <v>148</v>
      </c>
    </row>
    <row r="895" spans="7:8">
      <c r="G895" s="26" t="s">
        <v>1071</v>
      </c>
      <c r="H895" s="26" t="s">
        <v>97</v>
      </c>
    </row>
    <row r="896" spans="7:8">
      <c r="G896" s="26" t="s">
        <v>1072</v>
      </c>
      <c r="H896" s="26" t="s">
        <v>94</v>
      </c>
    </row>
    <row r="897" spans="7:8">
      <c r="G897" s="26" t="s">
        <v>1073</v>
      </c>
      <c r="H897" s="26" t="s">
        <v>99</v>
      </c>
    </row>
    <row r="898" spans="7:8">
      <c r="G898" s="26" t="s">
        <v>1074</v>
      </c>
      <c r="H898" s="26" t="s">
        <v>103</v>
      </c>
    </row>
    <row r="899" spans="7:8">
      <c r="G899" s="26" t="s">
        <v>1075</v>
      </c>
      <c r="H899" s="26" t="s">
        <v>107</v>
      </c>
    </row>
    <row r="900" spans="7:8">
      <c r="G900" s="26" t="s">
        <v>1076</v>
      </c>
      <c r="H900" s="26" t="s">
        <v>100</v>
      </c>
    </row>
    <row r="901" spans="7:8">
      <c r="G901" s="26" t="s">
        <v>1077</v>
      </c>
      <c r="H901" s="26" t="s">
        <v>102</v>
      </c>
    </row>
    <row r="902" spans="7:8">
      <c r="G902" s="26" t="s">
        <v>1078</v>
      </c>
      <c r="H902" s="26" t="s">
        <v>94</v>
      </c>
    </row>
    <row r="903" spans="7:8">
      <c r="G903" s="26" t="s">
        <v>1079</v>
      </c>
      <c r="H903" s="26" t="s">
        <v>127</v>
      </c>
    </row>
    <row r="904" spans="7:8">
      <c r="G904" s="26" t="s">
        <v>1080</v>
      </c>
      <c r="H904" s="26" t="s">
        <v>122</v>
      </c>
    </row>
    <row r="905" spans="7:8">
      <c r="G905" s="26" t="s">
        <v>1081</v>
      </c>
      <c r="H905" s="26" t="s">
        <v>124</v>
      </c>
    </row>
    <row r="906" spans="7:8">
      <c r="G906" s="26" t="s">
        <v>1082</v>
      </c>
      <c r="H906" s="26" t="s">
        <v>127</v>
      </c>
    </row>
    <row r="907" spans="7:8">
      <c r="G907" s="26" t="s">
        <v>1083</v>
      </c>
      <c r="H907" s="26" t="s">
        <v>194</v>
      </c>
    </row>
    <row r="908" spans="7:8">
      <c r="G908" s="26" t="s">
        <v>1084</v>
      </c>
      <c r="H908" s="26" t="s">
        <v>133</v>
      </c>
    </row>
    <row r="909" spans="7:8">
      <c r="G909" s="26" t="s">
        <v>1085</v>
      </c>
      <c r="H909" s="26" t="s">
        <v>87</v>
      </c>
    </row>
    <row r="910" spans="7:8">
      <c r="G910" s="26" t="s">
        <v>1086</v>
      </c>
      <c r="H910" s="26" t="s">
        <v>137</v>
      </c>
    </row>
    <row r="911" spans="7:8">
      <c r="G911" s="26" t="s">
        <v>1087</v>
      </c>
      <c r="H911" s="26" t="s">
        <v>113</v>
      </c>
    </row>
    <row r="912" spans="7:8">
      <c r="G912" s="26" t="s">
        <v>1088</v>
      </c>
      <c r="H912" s="26" t="s">
        <v>117</v>
      </c>
    </row>
    <row r="913" spans="7:8">
      <c r="G913" s="26" t="s">
        <v>1089</v>
      </c>
      <c r="H913" s="26" t="s">
        <v>140</v>
      </c>
    </row>
    <row r="914" spans="7:8">
      <c r="G914" s="26" t="s">
        <v>1090</v>
      </c>
      <c r="H914" s="26" t="s">
        <v>79</v>
      </c>
    </row>
    <row r="915" spans="7:8">
      <c r="G915" s="14" t="s">
        <v>1091</v>
      </c>
      <c r="H915" s="26" t="s">
        <v>104</v>
      </c>
    </row>
    <row r="916" spans="7:8">
      <c r="G916" s="26" t="s">
        <v>1092</v>
      </c>
      <c r="H916" s="26" t="s">
        <v>78</v>
      </c>
    </row>
    <row r="917" spans="7:8">
      <c r="G917" s="26" t="s">
        <v>1093</v>
      </c>
      <c r="H917" s="26" t="s">
        <v>77</v>
      </c>
    </row>
    <row r="918" spans="7:8">
      <c r="G918" s="26" t="s">
        <v>1094</v>
      </c>
      <c r="H918" s="26" t="s">
        <v>141</v>
      </c>
    </row>
    <row r="919" spans="7:8">
      <c r="G919" s="26" t="s">
        <v>1095</v>
      </c>
      <c r="H919" s="26" t="s">
        <v>78</v>
      </c>
    </row>
    <row r="920" spans="7:8">
      <c r="G920" s="26" t="s">
        <v>1096</v>
      </c>
      <c r="H920" s="14" t="s">
        <v>81</v>
      </c>
    </row>
    <row r="921" spans="7:8">
      <c r="G921" s="26" t="s">
        <v>1097</v>
      </c>
      <c r="H921" s="26" t="s">
        <v>113</v>
      </c>
    </row>
    <row r="922" spans="7:8">
      <c r="G922" s="26" t="s">
        <v>1098</v>
      </c>
      <c r="H922" s="26" t="s">
        <v>142</v>
      </c>
    </row>
    <row r="923" spans="7:8">
      <c r="G923" s="14" t="s">
        <v>1099</v>
      </c>
      <c r="H923" s="26" t="s">
        <v>104</v>
      </c>
    </row>
    <row r="924" spans="7:8">
      <c r="G924" s="26" t="s">
        <v>1100</v>
      </c>
      <c r="H924" s="26" t="s">
        <v>106</v>
      </c>
    </row>
    <row r="925" spans="7:8">
      <c r="G925" s="26" t="s">
        <v>1101</v>
      </c>
      <c r="H925" s="14" t="s">
        <v>81</v>
      </c>
    </row>
    <row r="926" spans="7:8">
      <c r="G926" s="26" t="s">
        <v>1102</v>
      </c>
      <c r="H926" s="14" t="s">
        <v>81</v>
      </c>
    </row>
    <row r="927" spans="7:8">
      <c r="G927" s="26" t="s">
        <v>1103</v>
      </c>
      <c r="H927" s="26" t="s">
        <v>89</v>
      </c>
    </row>
    <row r="928" spans="7:8">
      <c r="G928" s="26" t="s">
        <v>1104</v>
      </c>
      <c r="H928" s="26" t="s">
        <v>97</v>
      </c>
    </row>
    <row r="929" spans="7:8">
      <c r="G929" s="26" t="s">
        <v>1105</v>
      </c>
      <c r="H929" s="26" t="s">
        <v>79</v>
      </c>
    </row>
    <row r="930" spans="7:8">
      <c r="G930" s="26" t="s">
        <v>1106</v>
      </c>
      <c r="H930" s="26" t="s">
        <v>149</v>
      </c>
    </row>
    <row r="931" spans="7:8">
      <c r="G931" s="26" t="s">
        <v>1107</v>
      </c>
      <c r="H931" s="26" t="s">
        <v>82</v>
      </c>
    </row>
    <row r="932" spans="7:8">
      <c r="G932" s="26" t="s">
        <v>1108</v>
      </c>
      <c r="H932" s="26" t="s">
        <v>122</v>
      </c>
    </row>
    <row r="933" spans="7:8">
      <c r="G933" s="26" t="s">
        <v>1109</v>
      </c>
      <c r="H933" s="26" t="s">
        <v>109</v>
      </c>
    </row>
    <row r="934" spans="7:8">
      <c r="G934" s="26" t="s">
        <v>1110</v>
      </c>
      <c r="H934" s="26" t="s">
        <v>94</v>
      </c>
    </row>
    <row r="935" spans="7:8">
      <c r="G935" s="26" t="s">
        <v>1111</v>
      </c>
      <c r="H935" s="26" t="s">
        <v>133</v>
      </c>
    </row>
    <row r="936" spans="7:8">
      <c r="G936" s="26" t="s">
        <v>1112</v>
      </c>
      <c r="H936" s="26" t="s">
        <v>128</v>
      </c>
    </row>
    <row r="937" spans="7:8">
      <c r="G937" s="26" t="s">
        <v>1113</v>
      </c>
      <c r="H937" s="26" t="s">
        <v>100</v>
      </c>
    </row>
    <row r="938" spans="7:8">
      <c r="G938" s="26" t="s">
        <v>1114</v>
      </c>
      <c r="H938" s="26" t="s">
        <v>133</v>
      </c>
    </row>
    <row r="939" spans="7:8">
      <c r="G939" s="26" t="s">
        <v>1115</v>
      </c>
      <c r="H939" s="26" t="s">
        <v>136</v>
      </c>
    </row>
    <row r="940" spans="7:8">
      <c r="G940" s="26" t="s">
        <v>1116</v>
      </c>
      <c r="H940" s="26" t="s">
        <v>107</v>
      </c>
    </row>
    <row r="941" spans="7:8">
      <c r="G941" s="26" t="s">
        <v>1117</v>
      </c>
      <c r="H941" s="26" t="s">
        <v>133</v>
      </c>
    </row>
    <row r="942" spans="7:8">
      <c r="G942" s="26" t="s">
        <v>1118</v>
      </c>
      <c r="H942" s="26" t="s">
        <v>126</v>
      </c>
    </row>
    <row r="943" spans="7:8">
      <c r="G943" s="26" t="s">
        <v>1119</v>
      </c>
      <c r="H943" s="26" t="s">
        <v>98</v>
      </c>
    </row>
    <row r="944" spans="7:8">
      <c r="G944" s="26" t="s">
        <v>1120</v>
      </c>
      <c r="H944" s="26" t="s">
        <v>90</v>
      </c>
    </row>
    <row r="945" spans="7:8">
      <c r="G945" s="26" t="s">
        <v>1121</v>
      </c>
      <c r="H945" s="26" t="s">
        <v>113</v>
      </c>
    </row>
    <row r="946" spans="7:8">
      <c r="G946" s="26" t="s">
        <v>1122</v>
      </c>
      <c r="H946" s="26" t="s">
        <v>133</v>
      </c>
    </row>
    <row r="947" spans="7:8">
      <c r="G947" s="26" t="s">
        <v>1123</v>
      </c>
      <c r="H947" s="26" t="s">
        <v>138</v>
      </c>
    </row>
    <row r="948" spans="7:8">
      <c r="G948" s="26" t="s">
        <v>1124</v>
      </c>
      <c r="H948" s="26" t="s">
        <v>119</v>
      </c>
    </row>
    <row r="949" spans="7:8">
      <c r="G949" s="26" t="s">
        <v>1125</v>
      </c>
      <c r="H949" s="26" t="s">
        <v>154</v>
      </c>
    </row>
    <row r="950" spans="7:8">
      <c r="G950" s="26" t="s">
        <v>1126</v>
      </c>
      <c r="H950" s="26" t="s">
        <v>94</v>
      </c>
    </row>
    <row r="951" spans="7:8">
      <c r="G951" s="26" t="s">
        <v>1127</v>
      </c>
      <c r="H951" s="26" t="s">
        <v>118</v>
      </c>
    </row>
    <row r="952" spans="7:8">
      <c r="G952" s="26" t="s">
        <v>1128</v>
      </c>
      <c r="H952" s="26" t="s">
        <v>98</v>
      </c>
    </row>
    <row r="953" spans="7:8">
      <c r="G953" s="26" t="s">
        <v>1129</v>
      </c>
      <c r="H953" s="26" t="s">
        <v>140</v>
      </c>
    </row>
    <row r="954" spans="7:8">
      <c r="G954" s="26" t="s">
        <v>1130</v>
      </c>
      <c r="H954" s="26" t="s">
        <v>96</v>
      </c>
    </row>
    <row r="955" spans="7:8">
      <c r="G955" s="26" t="s">
        <v>1131</v>
      </c>
      <c r="H955" s="26" t="s">
        <v>88</v>
      </c>
    </row>
    <row r="956" spans="7:8">
      <c r="G956" s="26" t="s">
        <v>1132</v>
      </c>
      <c r="H956" s="26" t="s">
        <v>111</v>
      </c>
    </row>
    <row r="957" spans="7:8">
      <c r="G957" s="26" t="s">
        <v>1133</v>
      </c>
      <c r="H957" s="26" t="s">
        <v>102</v>
      </c>
    </row>
    <row r="958" spans="7:8">
      <c r="G958" s="26" t="s">
        <v>1134</v>
      </c>
      <c r="H958" s="26" t="s">
        <v>91</v>
      </c>
    </row>
    <row r="959" spans="7:8">
      <c r="G959" s="26" t="s">
        <v>1135</v>
      </c>
      <c r="H959" s="26" t="s">
        <v>139</v>
      </c>
    </row>
    <row r="960" spans="7:8">
      <c r="G960" s="26" t="s">
        <v>1136</v>
      </c>
      <c r="H960" s="26" t="s">
        <v>102</v>
      </c>
    </row>
    <row r="961" spans="7:8">
      <c r="G961" s="26" t="s">
        <v>1137</v>
      </c>
      <c r="H961" s="26" t="s">
        <v>107</v>
      </c>
    </row>
    <row r="962" spans="7:8">
      <c r="G962" s="26" t="s">
        <v>1138</v>
      </c>
      <c r="H962" s="26" t="s">
        <v>102</v>
      </c>
    </row>
    <row r="963" spans="7:8">
      <c r="G963" s="26" t="s">
        <v>1139</v>
      </c>
      <c r="H963" s="26" t="s">
        <v>144</v>
      </c>
    </row>
    <row r="964" spans="7:8">
      <c r="G964" s="26" t="s">
        <v>1140</v>
      </c>
      <c r="H964" s="26" t="s">
        <v>118</v>
      </c>
    </row>
    <row r="965" spans="7:8">
      <c r="G965" s="26" t="s">
        <v>1141</v>
      </c>
      <c r="H965" s="26" t="s">
        <v>128</v>
      </c>
    </row>
    <row r="966" spans="7:8">
      <c r="G966" s="26" t="s">
        <v>1142</v>
      </c>
      <c r="H966" s="26" t="s">
        <v>132</v>
      </c>
    </row>
    <row r="967" spans="7:8">
      <c r="G967" s="26" t="s">
        <v>1143</v>
      </c>
      <c r="H967" s="26" t="s">
        <v>194</v>
      </c>
    </row>
    <row r="968" spans="7:8">
      <c r="G968" s="26" t="s">
        <v>1144</v>
      </c>
      <c r="H968" s="26" t="s">
        <v>141</v>
      </c>
    </row>
    <row r="969" spans="7:8">
      <c r="G969" s="26" t="s">
        <v>1145</v>
      </c>
      <c r="H969" s="26" t="s">
        <v>98</v>
      </c>
    </row>
    <row r="970" spans="7:8">
      <c r="G970" s="26" t="s">
        <v>1146</v>
      </c>
      <c r="H970" s="26" t="s">
        <v>140</v>
      </c>
    </row>
    <row r="971" spans="7:8">
      <c r="G971" s="26" t="s">
        <v>1147</v>
      </c>
      <c r="H971" s="26" t="s">
        <v>140</v>
      </c>
    </row>
    <row r="972" spans="7:8">
      <c r="G972" s="26" t="s">
        <v>1148</v>
      </c>
      <c r="H972" s="26" t="s">
        <v>107</v>
      </c>
    </row>
    <row r="973" spans="7:8">
      <c r="G973" s="26" t="s">
        <v>1149</v>
      </c>
      <c r="H973" s="26" t="s">
        <v>83</v>
      </c>
    </row>
    <row r="974" spans="7:8">
      <c r="G974" s="26" t="s">
        <v>1150</v>
      </c>
      <c r="H974" s="26" t="s">
        <v>150</v>
      </c>
    </row>
    <row r="975" spans="7:8">
      <c r="G975" s="26" t="s">
        <v>1151</v>
      </c>
      <c r="H975" s="26" t="s">
        <v>150</v>
      </c>
    </row>
    <row r="976" spans="7:8">
      <c r="G976" s="26" t="s">
        <v>1152</v>
      </c>
      <c r="H976" s="26" t="s">
        <v>79</v>
      </c>
    </row>
    <row r="977" spans="7:8">
      <c r="G977" s="26" t="s">
        <v>1153</v>
      </c>
      <c r="H977" s="26" t="s">
        <v>102</v>
      </c>
    </row>
    <row r="978" spans="7:8">
      <c r="G978" s="26" t="s">
        <v>1154</v>
      </c>
      <c r="H978" s="26" t="s">
        <v>77</v>
      </c>
    </row>
    <row r="979" spans="7:8">
      <c r="G979" s="26" t="s">
        <v>1155</v>
      </c>
      <c r="H979" s="26" t="s">
        <v>142</v>
      </c>
    </row>
    <row r="980" spans="7:8">
      <c r="G980" s="26" t="s">
        <v>1156</v>
      </c>
      <c r="H980" s="26" t="s">
        <v>90</v>
      </c>
    </row>
    <row r="981" spans="7:8">
      <c r="G981" s="26" t="s">
        <v>1157</v>
      </c>
      <c r="H981" s="26" t="s">
        <v>143</v>
      </c>
    </row>
    <row r="982" spans="7:8">
      <c r="G982" s="26" t="s">
        <v>1158</v>
      </c>
      <c r="H982" s="26" t="s">
        <v>133</v>
      </c>
    </row>
    <row r="983" spans="7:8">
      <c r="G983" s="26" t="s">
        <v>1159</v>
      </c>
      <c r="H983" s="26" t="s">
        <v>155</v>
      </c>
    </row>
    <row r="984" spans="7:8">
      <c r="G984" s="26" t="s">
        <v>1160</v>
      </c>
      <c r="H984" s="26" t="s">
        <v>74</v>
      </c>
    </row>
    <row r="985" spans="7:8">
      <c r="G985" s="26" t="s">
        <v>1161</v>
      </c>
      <c r="H985" s="26" t="s">
        <v>91</v>
      </c>
    </row>
    <row r="986" spans="7:8">
      <c r="G986" s="26" t="s">
        <v>1162</v>
      </c>
      <c r="H986" s="26" t="s">
        <v>119</v>
      </c>
    </row>
    <row r="987" spans="7:8">
      <c r="G987" s="26" t="s">
        <v>1163</v>
      </c>
      <c r="H987" s="26" t="s">
        <v>144</v>
      </c>
    </row>
    <row r="988" spans="7:8">
      <c r="G988" s="26" t="s">
        <v>1164</v>
      </c>
      <c r="H988" s="26" t="s">
        <v>138</v>
      </c>
    </row>
    <row r="989" spans="7:8">
      <c r="G989" s="26" t="s">
        <v>1165</v>
      </c>
      <c r="H989" s="26" t="s">
        <v>132</v>
      </c>
    </row>
    <row r="990" spans="7:8">
      <c r="G990" s="26" t="s">
        <v>1166</v>
      </c>
      <c r="H990" s="26" t="s">
        <v>155</v>
      </c>
    </row>
    <row r="991" spans="7:8">
      <c r="G991" s="26" t="s">
        <v>1167</v>
      </c>
      <c r="H991" s="26" t="s">
        <v>194</v>
      </c>
    </row>
    <row r="992" spans="7:8">
      <c r="G992" s="26" t="s">
        <v>1168</v>
      </c>
      <c r="H992" s="26" t="s">
        <v>140</v>
      </c>
    </row>
    <row r="993" spans="7:8">
      <c r="G993" s="26" t="s">
        <v>1169</v>
      </c>
      <c r="H993" s="26" t="s">
        <v>103</v>
      </c>
    </row>
    <row r="994" spans="7:8">
      <c r="G994" s="26" t="s">
        <v>1170</v>
      </c>
      <c r="H994" s="26" t="s">
        <v>142</v>
      </c>
    </row>
    <row r="995" spans="7:8">
      <c r="G995" s="26" t="s">
        <v>1171</v>
      </c>
      <c r="H995" s="26" t="s">
        <v>80</v>
      </c>
    </row>
    <row r="996" spans="7:8">
      <c r="G996" s="26" t="s">
        <v>1172</v>
      </c>
      <c r="H996" s="26" t="s">
        <v>146</v>
      </c>
    </row>
    <row r="997" spans="7:8">
      <c r="G997" s="26" t="s">
        <v>1173</v>
      </c>
      <c r="H997" s="26" t="s">
        <v>79</v>
      </c>
    </row>
    <row r="998" spans="7:8">
      <c r="G998" s="26" t="s">
        <v>1174</v>
      </c>
      <c r="H998" s="26" t="s">
        <v>149</v>
      </c>
    </row>
    <row r="999" spans="7:8">
      <c r="G999" s="26" t="s">
        <v>1175</v>
      </c>
      <c r="H999" s="26" t="s">
        <v>116</v>
      </c>
    </row>
    <row r="1000" spans="7:8">
      <c r="G1000" s="26" t="s">
        <v>1176</v>
      </c>
      <c r="H1000" s="26" t="s">
        <v>99</v>
      </c>
    </row>
    <row r="1001" spans="7:8">
      <c r="G1001" s="26" t="s">
        <v>1177</v>
      </c>
      <c r="H1001" s="26" t="s">
        <v>151</v>
      </c>
    </row>
    <row r="1002" spans="7:8">
      <c r="G1002" s="26" t="s">
        <v>1178</v>
      </c>
      <c r="H1002" s="26" t="s">
        <v>82</v>
      </c>
    </row>
    <row r="1003" spans="7:8">
      <c r="G1003" s="26" t="s">
        <v>1179</v>
      </c>
      <c r="H1003" s="26" t="s">
        <v>100</v>
      </c>
    </row>
    <row r="1004" spans="7:8">
      <c r="G1004" s="26" t="s">
        <v>1180</v>
      </c>
      <c r="H1004" s="26" t="s">
        <v>108</v>
      </c>
    </row>
    <row r="1005" spans="7:8">
      <c r="G1005" s="26" t="s">
        <v>1181</v>
      </c>
      <c r="H1005" s="26" t="s">
        <v>90</v>
      </c>
    </row>
    <row r="1006" spans="7:8">
      <c r="G1006" s="26" t="s">
        <v>1182</v>
      </c>
      <c r="H1006" s="26" t="s">
        <v>123</v>
      </c>
    </row>
    <row r="1007" spans="7:8">
      <c r="G1007" s="26" t="s">
        <v>1183</v>
      </c>
      <c r="H1007" s="26" t="s">
        <v>124</v>
      </c>
    </row>
    <row r="1008" spans="7:8">
      <c r="G1008" s="26" t="s">
        <v>1184</v>
      </c>
      <c r="H1008" s="26" t="s">
        <v>96</v>
      </c>
    </row>
    <row r="1009" spans="7:8">
      <c r="G1009" s="26" t="s">
        <v>1185</v>
      </c>
      <c r="H1009" s="26" t="s">
        <v>90</v>
      </c>
    </row>
    <row r="1010" spans="7:8">
      <c r="G1010" s="26" t="s">
        <v>1186</v>
      </c>
      <c r="H1010" s="26" t="s">
        <v>150</v>
      </c>
    </row>
    <row r="1011" spans="7:8">
      <c r="G1011" s="26" t="s">
        <v>1187</v>
      </c>
      <c r="H1011" s="26" t="s">
        <v>90</v>
      </c>
    </row>
    <row r="1012" spans="7:8">
      <c r="G1012" s="26" t="s">
        <v>1188</v>
      </c>
      <c r="H1012" s="26" t="s">
        <v>102</v>
      </c>
    </row>
    <row r="1013" spans="7:8">
      <c r="G1013" s="26" t="s">
        <v>1189</v>
      </c>
      <c r="H1013" s="26" t="s">
        <v>83</v>
      </c>
    </row>
    <row r="1014" spans="7:8">
      <c r="G1014" s="26" t="s">
        <v>1190</v>
      </c>
      <c r="H1014" s="26" t="s">
        <v>77</v>
      </c>
    </row>
    <row r="1015" spans="7:8">
      <c r="G1015" s="26" t="s">
        <v>1191</v>
      </c>
      <c r="H1015" s="26" t="s">
        <v>100</v>
      </c>
    </row>
    <row r="1016" spans="7:8">
      <c r="G1016" s="26" t="s">
        <v>1192</v>
      </c>
      <c r="H1016" s="26" t="s">
        <v>77</v>
      </c>
    </row>
    <row r="1017" spans="7:8">
      <c r="G1017" s="26" t="s">
        <v>1193</v>
      </c>
      <c r="H1017" s="26" t="s">
        <v>103</v>
      </c>
    </row>
    <row r="1018" spans="7:8">
      <c r="G1018" s="26" t="s">
        <v>1194</v>
      </c>
      <c r="H1018" s="26" t="s">
        <v>106</v>
      </c>
    </row>
    <row r="1019" spans="7:8">
      <c r="G1019" s="14" t="s">
        <v>1195</v>
      </c>
      <c r="H1019" s="26" t="s">
        <v>104</v>
      </c>
    </row>
    <row r="1020" spans="7:8">
      <c r="G1020" s="26" t="s">
        <v>1196</v>
      </c>
      <c r="H1020" s="26" t="s">
        <v>79</v>
      </c>
    </row>
    <row r="1021" spans="7:8">
      <c r="G1021" s="26" t="s">
        <v>1197</v>
      </c>
      <c r="H1021" s="26" t="s">
        <v>124</v>
      </c>
    </row>
    <row r="1022" spans="7:8">
      <c r="G1022" s="26" t="s">
        <v>1198</v>
      </c>
      <c r="H1022" s="26" t="s">
        <v>82</v>
      </c>
    </row>
    <row r="1023" spans="7:8">
      <c r="G1023" s="26" t="s">
        <v>1199</v>
      </c>
      <c r="H1023" s="26" t="s">
        <v>113</v>
      </c>
    </row>
    <row r="1024" spans="7:8">
      <c r="G1024" s="26" t="s">
        <v>1200</v>
      </c>
      <c r="H1024" s="26" t="s">
        <v>88</v>
      </c>
    </row>
    <row r="1025" spans="7:8">
      <c r="G1025" s="26" t="s">
        <v>1201</v>
      </c>
      <c r="H1025" s="26" t="s">
        <v>147</v>
      </c>
    </row>
    <row r="1026" spans="7:8">
      <c r="G1026" s="26" t="s">
        <v>1202</v>
      </c>
      <c r="H1026" s="26" t="s">
        <v>102</v>
      </c>
    </row>
    <row r="1027" spans="7:8">
      <c r="G1027" s="26" t="s">
        <v>1203</v>
      </c>
      <c r="H1027" s="14" t="s">
        <v>1061</v>
      </c>
    </row>
    <row r="1028" spans="7:8">
      <c r="G1028" s="26" t="s">
        <v>1204</v>
      </c>
      <c r="H1028" s="26" t="s">
        <v>76</v>
      </c>
    </row>
    <row r="1029" spans="7:8">
      <c r="G1029" s="26" t="s">
        <v>1205</v>
      </c>
      <c r="H1029" s="26" t="s">
        <v>83</v>
      </c>
    </row>
    <row r="1030" spans="7:8">
      <c r="G1030" s="26" t="s">
        <v>1206</v>
      </c>
      <c r="H1030" s="26" t="s">
        <v>85</v>
      </c>
    </row>
    <row r="1031" spans="7:8">
      <c r="G1031" s="26" t="s">
        <v>1207</v>
      </c>
      <c r="H1031" s="26" t="s">
        <v>130</v>
      </c>
    </row>
    <row r="1032" spans="7:8">
      <c r="G1032" s="26" t="s">
        <v>1208</v>
      </c>
      <c r="H1032" s="26" t="s">
        <v>87</v>
      </c>
    </row>
    <row r="1033" spans="7:8">
      <c r="G1033" s="26" t="s">
        <v>1209</v>
      </c>
      <c r="H1033" s="26" t="s">
        <v>113</v>
      </c>
    </row>
    <row r="1034" spans="7:8">
      <c r="G1034" s="26" t="s">
        <v>1210</v>
      </c>
      <c r="H1034" s="26" t="s">
        <v>117</v>
      </c>
    </row>
    <row r="1035" spans="7:8">
      <c r="G1035" s="26" t="s">
        <v>1211</v>
      </c>
      <c r="H1035" s="26" t="s">
        <v>132</v>
      </c>
    </row>
    <row r="1036" spans="7:8">
      <c r="G1036" s="26" t="s">
        <v>1212</v>
      </c>
      <c r="H1036" s="26" t="s">
        <v>113</v>
      </c>
    </row>
    <row r="1037" spans="7:8">
      <c r="G1037" s="26" t="s">
        <v>1213</v>
      </c>
      <c r="H1037" s="26" t="s">
        <v>152</v>
      </c>
    </row>
    <row r="1038" spans="7:8">
      <c r="G1038" s="26" t="s">
        <v>1214</v>
      </c>
      <c r="H1038" s="26" t="s">
        <v>126</v>
      </c>
    </row>
    <row r="1039" spans="7:8">
      <c r="G1039" s="26" t="s">
        <v>1215</v>
      </c>
      <c r="H1039" s="26" t="s">
        <v>74</v>
      </c>
    </row>
    <row r="1040" spans="7:8">
      <c r="G1040" s="26" t="s">
        <v>1216</v>
      </c>
      <c r="H1040" s="26" t="s">
        <v>143</v>
      </c>
    </row>
    <row r="1041" spans="7:8">
      <c r="G1041" s="26" t="s">
        <v>1217</v>
      </c>
      <c r="H1041" s="26" t="s">
        <v>123</v>
      </c>
    </row>
    <row r="1042" spans="7:8">
      <c r="G1042" s="26" t="s">
        <v>1218</v>
      </c>
      <c r="H1042" s="26" t="s">
        <v>128</v>
      </c>
    </row>
    <row r="1043" spans="7:8">
      <c r="G1043" s="26" t="s">
        <v>1219</v>
      </c>
      <c r="H1043" s="26" t="s">
        <v>108</v>
      </c>
    </row>
    <row r="1044" spans="7:8">
      <c r="G1044" s="26" t="s">
        <v>1220</v>
      </c>
      <c r="H1044" s="26" t="s">
        <v>150</v>
      </c>
    </row>
    <row r="1045" spans="7:8">
      <c r="G1045" s="26" t="s">
        <v>1221</v>
      </c>
      <c r="H1045" s="26" t="s">
        <v>152</v>
      </c>
    </row>
    <row r="1046" spans="7:8">
      <c r="G1046" s="26" t="s">
        <v>1222</v>
      </c>
      <c r="H1046" s="26" t="s">
        <v>91</v>
      </c>
    </row>
    <row r="1047" spans="7:8">
      <c r="G1047" s="26" t="s">
        <v>1223</v>
      </c>
      <c r="H1047" s="26" t="s">
        <v>142</v>
      </c>
    </row>
    <row r="1048" spans="7:8">
      <c r="G1048" s="26" t="s">
        <v>1224</v>
      </c>
      <c r="H1048" s="26" t="s">
        <v>150</v>
      </c>
    </row>
    <row r="1049" spans="7:8">
      <c r="G1049" s="26" t="s">
        <v>1225</v>
      </c>
      <c r="H1049" s="26" t="s">
        <v>123</v>
      </c>
    </row>
    <row r="1050" spans="7:8">
      <c r="G1050" s="26" t="s">
        <v>1226</v>
      </c>
      <c r="H1050" s="26" t="s">
        <v>90</v>
      </c>
    </row>
    <row r="1051" spans="7:8">
      <c r="G1051" s="26" t="s">
        <v>1227</v>
      </c>
      <c r="H1051" s="26" t="s">
        <v>118</v>
      </c>
    </row>
    <row r="1052" spans="7:8">
      <c r="G1052" s="26" t="s">
        <v>1228</v>
      </c>
      <c r="H1052" s="26" t="s">
        <v>83</v>
      </c>
    </row>
    <row r="1053" spans="7:8">
      <c r="G1053" s="26" t="s">
        <v>1229</v>
      </c>
      <c r="H1053" s="26" t="s">
        <v>96</v>
      </c>
    </row>
    <row r="1054" spans="7:8">
      <c r="G1054" s="26" t="s">
        <v>1230</v>
      </c>
      <c r="H1054" s="26" t="s">
        <v>123</v>
      </c>
    </row>
    <row r="1055" spans="7:8">
      <c r="G1055" s="26" t="s">
        <v>1231</v>
      </c>
      <c r="H1055" s="26" t="s">
        <v>113</v>
      </c>
    </row>
    <row r="1056" spans="7:8">
      <c r="G1056" s="26" t="s">
        <v>1232</v>
      </c>
      <c r="H1056" s="26" t="s">
        <v>148</v>
      </c>
    </row>
    <row r="1057" spans="7:8">
      <c r="G1057" s="26" t="s">
        <v>1233</v>
      </c>
      <c r="H1057" s="26" t="s">
        <v>123</v>
      </c>
    </row>
    <row r="1058" spans="7:8">
      <c r="G1058" s="26" t="s">
        <v>1234</v>
      </c>
      <c r="H1058" s="26" t="s">
        <v>92</v>
      </c>
    </row>
    <row r="1059" spans="7:8">
      <c r="G1059" s="26" t="s">
        <v>1235</v>
      </c>
      <c r="H1059" s="26" t="s">
        <v>113</v>
      </c>
    </row>
    <row r="1060" spans="7:8">
      <c r="G1060" s="26" t="s">
        <v>1236</v>
      </c>
      <c r="H1060" s="26" t="s">
        <v>139</v>
      </c>
    </row>
    <row r="1061" spans="7:8">
      <c r="G1061" s="26" t="s">
        <v>1237</v>
      </c>
      <c r="H1061" s="26" t="s">
        <v>87</v>
      </c>
    </row>
    <row r="1062" spans="7:8">
      <c r="G1062" s="26" t="s">
        <v>1238</v>
      </c>
      <c r="H1062" s="26" t="s">
        <v>116</v>
      </c>
    </row>
    <row r="1063" spans="7:8">
      <c r="G1063" s="26" t="s">
        <v>1239</v>
      </c>
      <c r="H1063" s="26" t="s">
        <v>117</v>
      </c>
    </row>
    <row r="1064" spans="7:8">
      <c r="G1064" s="26" t="s">
        <v>1240</v>
      </c>
      <c r="H1064" s="26" t="s">
        <v>118</v>
      </c>
    </row>
    <row r="1065" spans="7:8">
      <c r="G1065" s="26" t="s">
        <v>1241</v>
      </c>
      <c r="H1065" s="26" t="s">
        <v>123</v>
      </c>
    </row>
    <row r="1066" spans="7:8">
      <c r="G1066" s="26" t="s">
        <v>1242</v>
      </c>
      <c r="H1066" s="26" t="s">
        <v>101</v>
      </c>
    </row>
    <row r="1067" spans="7:8">
      <c r="G1067" s="26" t="s">
        <v>1243</v>
      </c>
      <c r="H1067" s="26" t="s">
        <v>143</v>
      </c>
    </row>
    <row r="1068" spans="7:8">
      <c r="G1068" s="26" t="s">
        <v>1244</v>
      </c>
      <c r="H1068" s="26" t="s">
        <v>105</v>
      </c>
    </row>
    <row r="1069" spans="7:8">
      <c r="G1069" s="26" t="s">
        <v>1245</v>
      </c>
      <c r="H1069" s="26" t="s">
        <v>151</v>
      </c>
    </row>
    <row r="1070" spans="7:8">
      <c r="G1070" s="26" t="s">
        <v>1246</v>
      </c>
      <c r="H1070" s="26" t="s">
        <v>103</v>
      </c>
    </row>
    <row r="1071" spans="7:8">
      <c r="G1071" s="26" t="s">
        <v>1247</v>
      </c>
      <c r="H1071" s="26" t="s">
        <v>101</v>
      </c>
    </row>
    <row r="1072" spans="7:8">
      <c r="G1072" s="26" t="s">
        <v>1248</v>
      </c>
      <c r="H1072" s="26" t="s">
        <v>113</v>
      </c>
    </row>
    <row r="1073" spans="7:8">
      <c r="G1073" s="26" t="s">
        <v>1249</v>
      </c>
      <c r="H1073" s="26" t="s">
        <v>126</v>
      </c>
    </row>
    <row r="1074" spans="7:8">
      <c r="G1074" s="26" t="s">
        <v>1250</v>
      </c>
      <c r="H1074" s="26" t="s">
        <v>116</v>
      </c>
    </row>
    <row r="1075" spans="7:8">
      <c r="G1075" s="26" t="s">
        <v>1251</v>
      </c>
      <c r="H1075" s="26" t="s">
        <v>127</v>
      </c>
    </row>
    <row r="1076" spans="7:8">
      <c r="G1076" s="26" t="s">
        <v>1252</v>
      </c>
      <c r="H1076" s="26" t="s">
        <v>78</v>
      </c>
    </row>
    <row r="1077" spans="7:8">
      <c r="G1077" s="26" t="s">
        <v>1253</v>
      </c>
      <c r="H1077" s="26" t="s">
        <v>90</v>
      </c>
    </row>
    <row r="1078" spans="7:8">
      <c r="G1078" s="26" t="s">
        <v>1254</v>
      </c>
      <c r="H1078" s="26" t="s">
        <v>75</v>
      </c>
    </row>
    <row r="1079" spans="7:8">
      <c r="G1079" s="26" t="s">
        <v>1255</v>
      </c>
      <c r="H1079" s="26" t="s">
        <v>87</v>
      </c>
    </row>
    <row r="1080" spans="7:8">
      <c r="G1080" s="26" t="s">
        <v>1256</v>
      </c>
      <c r="H1080" s="26" t="s">
        <v>74</v>
      </c>
    </row>
    <row r="1081" spans="7:8">
      <c r="G1081" s="26" t="s">
        <v>1257</v>
      </c>
      <c r="H1081" s="26" t="s">
        <v>130</v>
      </c>
    </row>
    <row r="1082" spans="7:8">
      <c r="G1082" s="26" t="s">
        <v>1258</v>
      </c>
      <c r="H1082" s="26" t="s">
        <v>107</v>
      </c>
    </row>
    <row r="1083" spans="7:8">
      <c r="G1083" s="26" t="s">
        <v>1259</v>
      </c>
      <c r="H1083" s="26" t="s">
        <v>152</v>
      </c>
    </row>
    <row r="1084" spans="7:8">
      <c r="G1084" s="26" t="s">
        <v>1260</v>
      </c>
      <c r="H1084" s="26" t="s">
        <v>105</v>
      </c>
    </row>
    <row r="1085" spans="7:8">
      <c r="G1085" s="26" t="s">
        <v>1261</v>
      </c>
      <c r="H1085" s="26" t="s">
        <v>88</v>
      </c>
    </row>
    <row r="1086" spans="7:8">
      <c r="G1086" s="26" t="s">
        <v>1262</v>
      </c>
      <c r="H1086" s="26" t="s">
        <v>142</v>
      </c>
    </row>
    <row r="1087" spans="7:8">
      <c r="G1087" s="14" t="s">
        <v>1263</v>
      </c>
      <c r="H1087" s="26" t="s">
        <v>104</v>
      </c>
    </row>
    <row r="1088" spans="7:8">
      <c r="G1088" s="26" t="s">
        <v>1264</v>
      </c>
      <c r="H1088" s="26" t="s">
        <v>113</v>
      </c>
    </row>
    <row r="1089" spans="7:8">
      <c r="G1089" s="26" t="s">
        <v>1265</v>
      </c>
      <c r="H1089" s="26" t="s">
        <v>106</v>
      </c>
    </row>
    <row r="1090" spans="7:8">
      <c r="G1090" s="26" t="s">
        <v>1266</v>
      </c>
      <c r="H1090" s="26" t="s">
        <v>105</v>
      </c>
    </row>
    <row r="1091" spans="7:8">
      <c r="G1091" s="26" t="s">
        <v>1267</v>
      </c>
      <c r="H1091" s="26" t="s">
        <v>113</v>
      </c>
    </row>
    <row r="1092" spans="7:8">
      <c r="G1092" s="26" t="s">
        <v>1268</v>
      </c>
      <c r="H1092" s="26" t="s">
        <v>113</v>
      </c>
    </row>
    <row r="1093" spans="7:8">
      <c r="G1093" s="26" t="s">
        <v>1269</v>
      </c>
      <c r="H1093" s="26" t="s">
        <v>113</v>
      </c>
    </row>
    <row r="1094" spans="7:8">
      <c r="G1094" s="26" t="s">
        <v>1270</v>
      </c>
      <c r="H1094" s="26" t="s">
        <v>93</v>
      </c>
    </row>
    <row r="1095" spans="7:8">
      <c r="G1095" s="26" t="s">
        <v>1271</v>
      </c>
      <c r="H1095" s="26" t="s">
        <v>130</v>
      </c>
    </row>
    <row r="1096" spans="7:8">
      <c r="G1096" s="26" t="s">
        <v>1272</v>
      </c>
      <c r="H1096" s="26" t="s">
        <v>84</v>
      </c>
    </row>
    <row r="1097" spans="7:8">
      <c r="G1097" s="26" t="s">
        <v>1273</v>
      </c>
      <c r="H1097" s="26" t="s">
        <v>149</v>
      </c>
    </row>
    <row r="1098" spans="7:8">
      <c r="G1098" s="26" t="s">
        <v>1274</v>
      </c>
      <c r="H1098" s="26" t="s">
        <v>88</v>
      </c>
    </row>
    <row r="1099" spans="7:8">
      <c r="G1099" s="26" t="s">
        <v>1275</v>
      </c>
      <c r="H1099" s="26" t="s">
        <v>132</v>
      </c>
    </row>
    <row r="1100" spans="7:8">
      <c r="G1100" s="26" t="s">
        <v>1276</v>
      </c>
      <c r="H1100" s="26" t="s">
        <v>85</v>
      </c>
    </row>
    <row r="1101" spans="7:8">
      <c r="G1101" s="26" t="s">
        <v>1277</v>
      </c>
      <c r="H1101" s="26" t="s">
        <v>150</v>
      </c>
    </row>
    <row r="1102" spans="7:8">
      <c r="G1102" s="26" t="s">
        <v>1278</v>
      </c>
      <c r="H1102" s="26" t="s">
        <v>98</v>
      </c>
    </row>
    <row r="1103" spans="7:8">
      <c r="G1103" s="26" t="s">
        <v>1279</v>
      </c>
      <c r="H1103" s="14" t="s">
        <v>81</v>
      </c>
    </row>
    <row r="1104" spans="7:8">
      <c r="G1104" s="26" t="s">
        <v>1280</v>
      </c>
      <c r="H1104" s="26" t="s">
        <v>88</v>
      </c>
    </row>
    <row r="1105" spans="7:8">
      <c r="G1105" s="26" t="s">
        <v>1281</v>
      </c>
      <c r="H1105" s="26" t="s">
        <v>150</v>
      </c>
    </row>
    <row r="1106" spans="7:8">
      <c r="G1106" s="26" t="s">
        <v>1282</v>
      </c>
      <c r="H1106" s="26" t="s">
        <v>94</v>
      </c>
    </row>
    <row r="1107" spans="7:8">
      <c r="G1107" s="26" t="s">
        <v>1283</v>
      </c>
      <c r="H1107" s="26" t="s">
        <v>152</v>
      </c>
    </row>
    <row r="1108" spans="7:8">
      <c r="G1108" s="26" t="s">
        <v>1284</v>
      </c>
      <c r="H1108" s="26" t="s">
        <v>194</v>
      </c>
    </row>
    <row r="1109" spans="7:8">
      <c r="G1109" s="14" t="s">
        <v>1285</v>
      </c>
      <c r="H1109" s="26" t="s">
        <v>104</v>
      </c>
    </row>
    <row r="1110" spans="7:8">
      <c r="G1110" s="26" t="s">
        <v>1286</v>
      </c>
      <c r="H1110" s="26" t="s">
        <v>144</v>
      </c>
    </row>
    <row r="1111" spans="7:8">
      <c r="G1111" s="26" t="s">
        <v>1287</v>
      </c>
      <c r="H1111" s="26" t="s">
        <v>77</v>
      </c>
    </row>
    <row r="1112" spans="7:8">
      <c r="G1112" s="26" t="s">
        <v>1288</v>
      </c>
      <c r="H1112" s="26" t="s">
        <v>99</v>
      </c>
    </row>
    <row r="1113" spans="7:8">
      <c r="G1113" s="26" t="s">
        <v>1289</v>
      </c>
      <c r="H1113" s="26" t="s">
        <v>73</v>
      </c>
    </row>
    <row r="1114" spans="7:8">
      <c r="G1114" s="26" t="s">
        <v>1290</v>
      </c>
      <c r="H1114" s="26" t="s">
        <v>155</v>
      </c>
    </row>
    <row r="1115" spans="7:8">
      <c r="G1115" s="26" t="s">
        <v>1291</v>
      </c>
      <c r="H1115" s="26" t="s">
        <v>136</v>
      </c>
    </row>
    <row r="1116" spans="7:8">
      <c r="G1116" s="26" t="s">
        <v>1292</v>
      </c>
      <c r="H1116" s="26" t="s">
        <v>142</v>
      </c>
    </row>
    <row r="1117" spans="7:8">
      <c r="G1117" s="26" t="s">
        <v>1293</v>
      </c>
      <c r="H1117" s="26" t="s">
        <v>120</v>
      </c>
    </row>
    <row r="1118" spans="7:8">
      <c r="G1118" s="26" t="s">
        <v>1294</v>
      </c>
      <c r="H1118" s="26" t="s">
        <v>113</v>
      </c>
    </row>
    <row r="1119" spans="7:8">
      <c r="G1119" s="27"/>
      <c r="H1119" s="27"/>
    </row>
    <row r="1120" spans="7:8">
      <c r="G1120" s="14"/>
      <c r="H1120" s="26"/>
    </row>
    <row r="1121" spans="7:8">
      <c r="G1121" s="24"/>
      <c r="H1121" s="24"/>
    </row>
    <row r="1122" spans="7:8">
      <c r="G1122" s="24"/>
      <c r="H1122" s="24"/>
    </row>
    <row r="1123" spans="7:8">
      <c r="H1123" s="24"/>
    </row>
    <row r="1124" spans="7:8">
      <c r="G1124" s="24"/>
      <c r="H1124" s="24"/>
    </row>
    <row r="1125" spans="7:8">
      <c r="G1125" s="24"/>
      <c r="H1125" s="24"/>
    </row>
    <row r="1126" spans="7:8">
      <c r="G1126" s="24"/>
      <c r="H1126" s="24"/>
    </row>
    <row r="1127" spans="7:8">
      <c r="G1127" s="24"/>
      <c r="H1127" s="24"/>
    </row>
    <row r="1128" spans="7:8">
      <c r="G1128" s="24"/>
      <c r="H1128" s="24"/>
    </row>
    <row r="1129" spans="7:8">
      <c r="G1129" s="24"/>
      <c r="H1129" s="24"/>
    </row>
    <row r="1130" spans="7:8">
      <c r="G1130" s="24"/>
      <c r="H1130" s="24"/>
    </row>
    <row r="1131" spans="7:8">
      <c r="G1131" s="24"/>
      <c r="H1131" s="24"/>
    </row>
    <row r="1132" spans="7:8">
      <c r="G1132" s="24"/>
      <c r="H1132" s="24"/>
    </row>
    <row r="1133" spans="7:8">
      <c r="G1133" s="24"/>
      <c r="H1133" s="24"/>
    </row>
    <row r="1134" spans="7:8">
      <c r="G1134" s="24"/>
      <c r="H1134" s="24"/>
    </row>
  </sheetData>
  <conditionalFormatting sqref="G2:G1118">
    <cfRule type="duplicateValues" dxfId="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2" sqref="A2"/>
    </sheetView>
  </sheetViews>
  <sheetFormatPr defaultRowHeight="14.4"/>
  <cols>
    <col min="1" max="1" width="11" customWidth="1"/>
    <col min="3" max="3" width="15.33203125" bestFit="1" customWidth="1"/>
    <col min="4" max="4" width="11.21875" bestFit="1" customWidth="1"/>
    <col min="5" max="5" width="13.21875" customWidth="1"/>
    <col min="6" max="6" width="21.33203125" bestFit="1" customWidth="1"/>
    <col min="8" max="8" width="35.109375" bestFit="1" customWidth="1"/>
  </cols>
  <sheetData>
    <row r="1" spans="1:10">
      <c r="A1" s="29" t="s">
        <v>6</v>
      </c>
      <c r="C1" s="2"/>
    </row>
    <row r="2" spans="1:10">
      <c r="A2" s="31">
        <f ca="1">TODAY()</f>
        <v>44906</v>
      </c>
      <c r="C2" s="25" t="s">
        <v>1</v>
      </c>
      <c r="D2" s="29" t="s">
        <v>165</v>
      </c>
      <c r="F2" s="29" t="s">
        <v>163</v>
      </c>
      <c r="H2" s="25" t="s">
        <v>175</v>
      </c>
    </row>
    <row r="3" spans="1:10">
      <c r="C3" s="30" t="s">
        <v>5</v>
      </c>
      <c r="D3" s="13">
        <f>365*60</f>
        <v>21900</v>
      </c>
      <c r="F3" s="13" t="s">
        <v>1334</v>
      </c>
      <c r="H3" s="13" t="s">
        <v>168</v>
      </c>
      <c r="J3">
        <f>_xlfn.IFS('Ввод данных'!$B$15='Вспомогательные данные'!H3,1000000,'Ввод данных'!$B$15='Вспомогательные данные'!H4,8000000,'Ввод данных'!$B$15='Вспомогательные данные'!H5,7000000,'Ввод данных'!$B$15='Вспомогательные данные'!H6,9000000,'Ввод данных'!$B$15='Вспомогательные данные'!H7,8000000,'Ввод данных'!$B$15='Вспомогательные данные'!H8,15000000,'Ввод данных'!$B$15='Вспомогательные данные'!H9,20000000,'Ввод данных'!$B$15='Вспомогательные данные'!H10,25000000,'Ввод данных'!$B$15='Вспомогательные данные'!H11,0)</f>
        <v>8000000</v>
      </c>
    </row>
    <row r="4" spans="1:10">
      <c r="A4" s="1"/>
      <c r="C4" s="30" t="s">
        <v>1295</v>
      </c>
      <c r="D4" s="13">
        <f>365*65</f>
        <v>23725</v>
      </c>
      <c r="F4" s="13" t="s">
        <v>164</v>
      </c>
      <c r="H4" s="13" t="s">
        <v>169</v>
      </c>
    </row>
    <row r="5" spans="1:10">
      <c r="A5" s="1"/>
      <c r="H5" s="13" t="s">
        <v>170</v>
      </c>
    </row>
    <row r="6" spans="1:10">
      <c r="A6" s="1"/>
      <c r="C6" s="14" t="s">
        <v>167</v>
      </c>
      <c r="D6" s="32">
        <f ca="1">'Ввод данных'!B4</f>
        <v>18</v>
      </c>
      <c r="H6" s="13" t="s">
        <v>171</v>
      </c>
    </row>
    <row r="7" spans="1:10">
      <c r="A7" s="1"/>
      <c r="C7" s="14" t="s">
        <v>166</v>
      </c>
      <c r="D7" s="14" t="str">
        <f ca="1">IF(OR(AND('Ввод данных'!B2="ж",NOW()-'Ввод данных'!B3&gt;=D3),NOW()-'Ввод данных'!B3&gt;=D3),"Да","Нет")</f>
        <v>Нет</v>
      </c>
      <c r="H7" s="13" t="s">
        <v>172</v>
      </c>
    </row>
    <row r="8" spans="1:10">
      <c r="C8" s="1"/>
      <c r="H8" s="13" t="s">
        <v>173</v>
      </c>
    </row>
    <row r="9" spans="1:10">
      <c r="A9" s="1"/>
      <c r="H9" s="13" t="s">
        <v>174</v>
      </c>
    </row>
    <row r="10" spans="1:10">
      <c r="H10" s="13" t="s">
        <v>176</v>
      </c>
    </row>
    <row r="11" spans="1:10">
      <c r="A11" s="1"/>
      <c r="H11" s="13" t="s">
        <v>177</v>
      </c>
    </row>
    <row r="12" spans="1:10">
      <c r="A12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479E-2633-410D-87C7-48BF88D2FD48}">
  <dimension ref="A1:B31"/>
  <sheetViews>
    <sheetView zoomScale="88" workbookViewId="0">
      <selection activeCell="B27" sqref="B27"/>
    </sheetView>
  </sheetViews>
  <sheetFormatPr defaultRowHeight="14.4"/>
  <cols>
    <col min="1" max="1" width="72.88671875" bestFit="1" customWidth="1"/>
    <col min="2" max="2" width="9.88671875" bestFit="1" customWidth="1"/>
  </cols>
  <sheetData>
    <row r="1" spans="1:2" ht="15" thickBot="1">
      <c r="A1" s="44" t="s">
        <v>1331</v>
      </c>
      <c r="B1" s="45"/>
    </row>
    <row r="2" spans="1:2" ht="15" thickBot="1">
      <c r="A2" s="17" t="s">
        <v>1310</v>
      </c>
      <c r="B2" s="21">
        <v>5</v>
      </c>
    </row>
    <row r="3" spans="1:2" ht="15" thickBot="1">
      <c r="A3" s="17" t="s">
        <v>1311</v>
      </c>
      <c r="B3" s="21">
        <v>4</v>
      </c>
    </row>
    <row r="4" spans="1:2" ht="15" thickBot="1">
      <c r="A4" s="17" t="s">
        <v>1312</v>
      </c>
      <c r="B4" s="21">
        <v>3</v>
      </c>
    </row>
    <row r="5" spans="1:2" ht="15" thickBot="1">
      <c r="A5" s="17" t="s">
        <v>1313</v>
      </c>
      <c r="B5" s="21">
        <v>2</v>
      </c>
    </row>
    <row r="6" spans="1:2" ht="15" thickBot="1">
      <c r="A6" s="17" t="s">
        <v>1314</v>
      </c>
      <c r="B6" s="21">
        <v>1</v>
      </c>
    </row>
    <row r="7" spans="1:2" ht="15" thickBot="1">
      <c r="A7" s="17" t="s">
        <v>1315</v>
      </c>
      <c r="B7" s="21">
        <v>0</v>
      </c>
    </row>
    <row r="8" spans="1:2" ht="15" thickBot="1">
      <c r="A8" s="49"/>
      <c r="B8" s="42"/>
    </row>
    <row r="9" spans="1:2" ht="15" thickBot="1">
      <c r="A9" s="44" t="s">
        <v>3</v>
      </c>
      <c r="B9" s="45"/>
    </row>
    <row r="10" spans="1:2" ht="15" thickBot="1">
      <c r="A10" s="17" t="s">
        <v>1316</v>
      </c>
      <c r="B10" s="21">
        <v>5</v>
      </c>
    </row>
    <row r="11" spans="1:2" ht="15" thickBot="1">
      <c r="A11" s="17" t="s">
        <v>1317</v>
      </c>
      <c r="B11" s="21">
        <v>4</v>
      </c>
    </row>
    <row r="12" spans="1:2" ht="15" thickBot="1">
      <c r="A12" s="17" t="s">
        <v>1318</v>
      </c>
      <c r="B12" s="21">
        <v>3</v>
      </c>
    </row>
    <row r="13" spans="1:2" ht="15" thickBot="1">
      <c r="A13" s="17" t="s">
        <v>1319</v>
      </c>
      <c r="B13" s="21">
        <v>2</v>
      </c>
    </row>
    <row r="14" spans="1:2" ht="15" thickBot="1">
      <c r="A14" s="17" t="s">
        <v>1320</v>
      </c>
      <c r="B14" s="21">
        <v>1</v>
      </c>
    </row>
    <row r="15" spans="1:2" ht="15" thickBot="1">
      <c r="A15" s="49"/>
      <c r="B15" s="42"/>
    </row>
    <row r="16" spans="1:2" ht="15" thickBot="1">
      <c r="A16" s="44" t="s">
        <v>1321</v>
      </c>
      <c r="B16" s="45"/>
    </row>
    <row r="17" spans="1:2" ht="15" thickBot="1">
      <c r="A17" s="17" t="s">
        <v>1322</v>
      </c>
      <c r="B17" s="48">
        <v>5</v>
      </c>
    </row>
    <row r="18" spans="1:2" ht="15" thickBot="1">
      <c r="A18" s="17" t="s">
        <v>1323</v>
      </c>
      <c r="B18" s="21">
        <v>4</v>
      </c>
    </row>
    <row r="19" spans="1:2" ht="15" thickBot="1">
      <c r="A19" s="17" t="s">
        <v>1324</v>
      </c>
      <c r="B19" s="21">
        <v>3</v>
      </c>
    </row>
    <row r="20" spans="1:2" ht="15" thickBot="1">
      <c r="A20" s="17" t="s">
        <v>1325</v>
      </c>
      <c r="B20" s="21">
        <v>2</v>
      </c>
    </row>
    <row r="21" spans="1:2" ht="15" thickBot="1">
      <c r="A21" s="17" t="s">
        <v>1326</v>
      </c>
      <c r="B21" s="21">
        <v>0</v>
      </c>
    </row>
    <row r="22" spans="1:2" ht="15" thickBot="1">
      <c r="A22" s="49"/>
      <c r="B22" s="42"/>
    </row>
    <row r="23" spans="1:2" ht="15" thickBot="1">
      <c r="A23" s="44" t="s">
        <v>1327</v>
      </c>
      <c r="B23" s="45"/>
    </row>
    <row r="24" spans="1:2" ht="15" thickBot="1">
      <c r="A24" s="43" t="s">
        <v>1328</v>
      </c>
      <c r="B24" s="21" t="s">
        <v>1329</v>
      </c>
    </row>
    <row r="25" spans="1:2" ht="15" thickBot="1">
      <c r="A25" s="17" t="s">
        <v>1330</v>
      </c>
      <c r="B25" s="54" t="str">
        <f ca="1">_xlfn.IFS('Ввод данных'!B24&gt;1.2,"5",AND('Ввод данных'!B24&gt;1.1,'Ввод данных'!B24&lt;1.2),"4",AND('Ввод данных'!B24&gt;1,'Ввод данных'!B24&lt;1.1),"3",'Ввод данных'!B24=1,"2",AND('Ввод данных'!B24&lt;1,'Ввод данных'!B24&gt;0),"1",'Ввод данных'!B24&lt;0,"0")</f>
        <v>4</v>
      </c>
    </row>
    <row r="26" spans="1:2" ht="15" thickBot="1">
      <c r="A26" s="17" t="s">
        <v>3</v>
      </c>
      <c r="B26" s="54" t="str">
        <f ca="1">IFERROR(_xlfn.IFS('Вспомогательные данные'!D6&lt;=30,"5",AND('Вспомогательные данные'!D6&gt;30,'Вспомогательные данные'!D6&lt;=40),"4,5",AND('Вспомогательные данные'!D6&gt;40,'Вспомогательные данные'!D6&lt;=50),"4",'Вспомогательные данные'!D7="Да","2"),"3")</f>
        <v>5</v>
      </c>
    </row>
    <row r="27" spans="1:2" ht="15" thickBot="1">
      <c r="A27" s="17" t="s">
        <v>1331</v>
      </c>
      <c r="B27" s="54" t="str">
        <f>_xlfn.IFNA(_xlfn.IFS(SUM(Просрочки!C30:E30)=0,"5",AND(Просрочки!C30&lt;=2,Просрочки!D30=0,Просрочки!E30=0),"4",OR(AND(AND(Просрочки!C30&gt;2,Просрочки!C30&lt;=5),SUM(Просрочки!D30:E30)=0),AND(Просрочки!D30=1,SUM(Просрочки!C30,Просрочки!E30)=0)),"3",OR(AND(AND(Просрочки!C30&lt;=2,Просрочки!D30=0,Просрочки!E30=0),AND(Просрочки!D30=0,SUM(Просрочки!C30,Просрочки!E30)=1)),AND(Просрочки!D30=2,SUM(Просрочки!C30,Просрочки!E30)=0)),"2",OR(AND(Просрочки!C30&gt;4,Просрочки!C30&lt;=8,SUM(Просрочки!D30:E30)=0),AND(Просрочки!D30&gt;2,Просрочки!C30&lt;=4,SUM(Просрочки!C30,Просрочки!E30)=0),AND(Просрочки!E30&gt;=1,Просрочки!E30&lt;=2,SUM(Просрочки!C30:D30)=0)),"1"),"0")</f>
        <v>3</v>
      </c>
    </row>
    <row r="28" spans="1:2" ht="15" thickBot="1">
      <c r="A28" s="17" t="s">
        <v>1321</v>
      </c>
      <c r="B28" s="54">
        <f>_xlfn.IFS('Вспомогательные данные'!J3/'Ввод данных'!$B$18&gt;=0.3,5,'Вспомогательные данные'!J3/'Ввод данных'!$B$18&gt;=0.2,4,'Вспомогательные данные'!J3/'Ввод данных'!$B$18&gt;=0.1,3,'Вспомогательные данные'!J3/'Ввод данных'!$B$18&gt;=0.05,2,'Вспомогательные данные'!J3/'Ввод данных'!$B$18&lt;0.05,0)</f>
        <v>5</v>
      </c>
    </row>
    <row r="29" spans="1:2" ht="15" thickBot="1">
      <c r="A29" s="17" t="s">
        <v>1332</v>
      </c>
      <c r="B29" s="54">
        <f ca="1">IFERROR(B25+B26+B27,"Без ипотеки")</f>
        <v>12</v>
      </c>
    </row>
    <row r="30" spans="1:2" ht="15" thickBot="1">
      <c r="A30" s="50"/>
      <c r="B30" s="55">
        <f ca="1">B25+B26+B27+B28</f>
        <v>17</v>
      </c>
    </row>
    <row r="31" spans="1:2" ht="15" thickBot="1">
      <c r="A31" s="56" t="s">
        <v>1333</v>
      </c>
      <c r="B31" s="46" t="str">
        <f ca="1">_xlfn.IFS(B30&gt;=17,"Хороший",B30&gt;=14,"Удовлетворительный",B30&gt;=10,"Сомнительный",B30&lt;10,"Плохой")</f>
        <v>Хороший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C12" sqref="C12"/>
    </sheetView>
  </sheetViews>
  <sheetFormatPr defaultRowHeight="14.4"/>
  <cols>
    <col min="1" max="1" width="60.109375" bestFit="1" customWidth="1"/>
    <col min="2" max="2" width="38.88671875" bestFit="1" customWidth="1"/>
    <col min="3" max="3" width="45.88671875" bestFit="1" customWidth="1"/>
    <col min="4" max="4" width="40.44140625" bestFit="1" customWidth="1"/>
    <col min="5" max="5" width="99.88671875" bestFit="1" customWidth="1"/>
  </cols>
  <sheetData>
    <row r="1" spans="1:5">
      <c r="A1" t="s">
        <v>7</v>
      </c>
    </row>
    <row r="2" spans="1:5">
      <c r="A2" t="s">
        <v>8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5">
      <c r="A4" s="3" t="s">
        <v>14</v>
      </c>
    </row>
    <row r="5" spans="1:5">
      <c r="A5" s="3" t="s">
        <v>15</v>
      </c>
    </row>
    <row r="6" spans="1:5">
      <c r="A6" s="3" t="s">
        <v>16</v>
      </c>
    </row>
    <row r="7" spans="1:5">
      <c r="A7" s="4" t="s">
        <v>17</v>
      </c>
      <c r="B7" t="s">
        <v>18</v>
      </c>
      <c r="C7" t="s">
        <v>29</v>
      </c>
    </row>
    <row r="8" spans="1:5">
      <c r="A8" s="4" t="s">
        <v>19</v>
      </c>
    </row>
    <row r="9" spans="1:5">
      <c r="A9" s="5" t="s">
        <v>20</v>
      </c>
      <c r="B9" t="s">
        <v>21</v>
      </c>
      <c r="C9" t="s">
        <v>22</v>
      </c>
      <c r="D9" t="s">
        <v>23</v>
      </c>
    </row>
    <row r="10" spans="1:5">
      <c r="A10" s="5" t="s">
        <v>24</v>
      </c>
      <c r="B10" t="s">
        <v>25</v>
      </c>
    </row>
    <row r="11" spans="1:5">
      <c r="A11" s="5" t="s">
        <v>26</v>
      </c>
      <c r="B11" t="s">
        <v>27</v>
      </c>
      <c r="C11" t="s">
        <v>28</v>
      </c>
    </row>
    <row r="12" spans="1:5">
      <c r="A12" s="5" t="s">
        <v>30</v>
      </c>
      <c r="B12" t="s">
        <v>31</v>
      </c>
      <c r="C12" t="s">
        <v>32</v>
      </c>
      <c r="D12" t="s">
        <v>33</v>
      </c>
    </row>
    <row r="13" spans="1:5">
      <c r="A13" s="5" t="s">
        <v>34</v>
      </c>
      <c r="B13" t="s">
        <v>35</v>
      </c>
    </row>
    <row r="14" spans="1:5">
      <c r="A14" s="6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Проф.суждение</vt:lpstr>
      <vt:lpstr>Просрочки</vt:lpstr>
      <vt:lpstr>Ввод данных</vt:lpstr>
      <vt:lpstr>Прожиточный минимум</vt:lpstr>
      <vt:lpstr>Вспомогательные данные</vt:lpstr>
      <vt:lpstr>Расчеты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2022-12-11T09:40:40Z</dcterms:modified>
</cp:coreProperties>
</file>