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FINANČNI PRAKTIKUM\FP-19-20\"/>
    </mc:Choice>
  </mc:AlternateContent>
  <bookViews>
    <workbookView xWindow="0" yWindow="0" windowWidth="28800" windowHeight="12300"/>
  </bookViews>
  <sheets>
    <sheet name="EURIBOR" sheetId="1" r:id="rId1"/>
  </sheets>
  <calcPr calcId="162913"/>
</workbook>
</file>

<file path=xl/calcChain.xml><?xml version="1.0" encoding="utf-8"?>
<calcChain xmlns="http://schemas.openxmlformats.org/spreadsheetml/2006/main">
  <c r="M9" i="1" l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<sst xmlns="http://schemas.openxmlformats.org/spreadsheetml/2006/main" count="8" uniqueCount="8">
  <si>
    <t>1w</t>
  </si>
  <si>
    <t>2w</t>
  </si>
  <si>
    <t>1m</t>
  </si>
  <si>
    <t>2m</t>
  </si>
  <si>
    <t>3m</t>
  </si>
  <si>
    <t>6m</t>
  </si>
  <si>
    <t>9m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</si>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</sst>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dd/mm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2" borderId="0" xfId="0" applyFill="1" applyAlignment="1">
      <alignment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17" sqref="F17"/>
    </sheetView>
  </sheetViews>
  <sheetFormatPr defaultRowHeight="15" x14ac:dyDescent="0.25"/>
  <cols>
    <col min="2" max="2" width="12.85546875" bestFit="1" customWidth="1"/>
    <col min="3" max="3" width="12.85546875" customWidth="1"/>
    <col min="4" max="257" width="12.85546875" bestFit="1" customWidth="1"/>
  </cols>
  <sheetData>
    <row r="1" spans="1:13" x14ac:dyDescent="0.25">
      <c r="A1" s="3"/>
      <c r="B1" s="4">
        <v>42006</v>
      </c>
      <c r="C1" s="4">
        <v>42037</v>
      </c>
      <c r="D1" s="4">
        <v>42065</v>
      </c>
      <c r="E1" s="4">
        <v>42095</v>
      </c>
      <c r="F1" s="4">
        <v>42128</v>
      </c>
      <c r="G1" s="4">
        <v>42156</v>
      </c>
      <c r="H1" s="4">
        <v>42186</v>
      </c>
      <c r="I1" s="4">
        <v>42219</v>
      </c>
      <c r="J1" s="4">
        <v>42248</v>
      </c>
      <c r="K1" s="4">
        <v>42278</v>
      </c>
      <c r="L1" s="4">
        <v>42310</v>
      </c>
      <c r="M1" s="4">
        <v>42339</v>
      </c>
    </row>
    <row r="2" spans="1:13" x14ac:dyDescent="0.25">
      <c r="A2" s="1" t="s">
        <v>0</v>
      </c>
      <c r="B2" s="2">
        <f>ROUND(-0.02,10)</f>
        <v>-0.02</v>
      </c>
      <c r="C2" s="2">
        <f>ROUND(-0.022,10)</f>
        <v>-2.1999999999999999E-2</v>
      </c>
      <c r="D2" s="2">
        <f>ROUND(-0.031,10)</f>
        <v>-3.1E-2</v>
      </c>
      <c r="E2" s="2">
        <f>ROUND(-0.054,10)</f>
        <v>-5.3999999999999999E-2</v>
      </c>
      <c r="F2" s="2">
        <f>ROUND(-0.095,10)</f>
        <v>-9.5000000000000001E-2</v>
      </c>
      <c r="G2" s="2">
        <f>ROUND(-0.122,10)</f>
        <v>-0.122</v>
      </c>
      <c r="H2" s="2">
        <f>ROUND(-0.123,10)</f>
        <v>-0.123</v>
      </c>
      <c r="I2" s="2">
        <f>ROUND(-0.133,10)</f>
        <v>-0.13300000000000001</v>
      </c>
      <c r="J2" s="2">
        <f>ROUND(-0.143,10)</f>
        <v>-0.14299999999999999</v>
      </c>
      <c r="K2" s="2">
        <f>ROUND(-0.146,10)</f>
        <v>-0.14599999999999999</v>
      </c>
      <c r="L2" s="2">
        <f t="shared" ref="L2:L3" si="0">ROUND(-0.148,10)</f>
        <v>-0.14799999999999999</v>
      </c>
      <c r="M2" s="2">
        <f>ROUND(-0.171,10)</f>
        <v>-0.17100000000000001</v>
      </c>
    </row>
    <row r="3" spans="1:13" x14ac:dyDescent="0.25">
      <c r="A3" s="1" t="s">
        <v>1</v>
      </c>
      <c r="B3" s="2">
        <f>ROUND(-0.011,10)</f>
        <v>-1.0999999999999999E-2</v>
      </c>
      <c r="C3" s="2">
        <f>ROUND(-0.017,10)</f>
        <v>-1.7000000000000001E-2</v>
      </c>
      <c r="D3" s="2">
        <f>ROUND(-0.028,10)</f>
        <v>-2.8000000000000001E-2</v>
      </c>
      <c r="E3" s="2">
        <f>ROUND(-0.047,10)</f>
        <v>-4.7E-2</v>
      </c>
      <c r="F3" s="2">
        <f>ROUND(-0.083,10)</f>
        <v>-8.3000000000000004E-2</v>
      </c>
      <c r="G3" s="2">
        <f>ROUND(-0.108,10)</f>
        <v>-0.108</v>
      </c>
      <c r="H3" s="2">
        <f>ROUND(-0.112,10)</f>
        <v>-0.112</v>
      </c>
      <c r="I3" s="2">
        <f>ROUND(-0.124,10)</f>
        <v>-0.124</v>
      </c>
      <c r="J3" s="2">
        <f>ROUND(-0.139,10)</f>
        <v>-0.13900000000000001</v>
      </c>
      <c r="K3" s="2">
        <f>ROUND(-0.143,10)</f>
        <v>-0.14299999999999999</v>
      </c>
      <c r="L3" s="2">
        <f t="shared" si="0"/>
        <v>-0.14799999999999999</v>
      </c>
      <c r="M3" s="2">
        <f>ROUND(-0.174,10)</f>
        <v>-0.17399999999999999</v>
      </c>
    </row>
    <row r="4" spans="1:13" x14ac:dyDescent="0.25">
      <c r="A4" s="1" t="s">
        <v>2</v>
      </c>
      <c r="B4" s="2">
        <f>ROUND(0.016,10)</f>
        <v>1.6E-2</v>
      </c>
      <c r="C4" s="2">
        <f>ROUND(0.003,10)</f>
        <v>3.0000000000000001E-3</v>
      </c>
      <c r="D4" s="2">
        <f>ROUND(-0.005,10)</f>
        <v>-5.0000000000000001E-3</v>
      </c>
      <c r="E4" s="2">
        <f>ROUND(-0.017,10)</f>
        <v>-1.7000000000000001E-2</v>
      </c>
      <c r="F4" s="2">
        <f>ROUND(-0.042,10)</f>
        <v>-4.2000000000000003E-2</v>
      </c>
      <c r="G4" s="2">
        <f>ROUND(-0.057,10)</f>
        <v>-5.7000000000000002E-2</v>
      </c>
      <c r="H4" s="2">
        <f>ROUND(-0.064,10)</f>
        <v>-6.4000000000000001E-2</v>
      </c>
      <c r="I4" s="2">
        <f>ROUND(-0.078,10)</f>
        <v>-7.8E-2</v>
      </c>
      <c r="J4" s="2">
        <f>ROUND(-0.099,10)</f>
        <v>-9.9000000000000005E-2</v>
      </c>
      <c r="K4" s="2">
        <f>ROUND(-0.113,10)</f>
        <v>-0.113</v>
      </c>
      <c r="L4" s="2">
        <f t="shared" ref="L4" si="1">ROUND(-0.119,10)</f>
        <v>-0.11899999999999999</v>
      </c>
      <c r="M4" s="2">
        <f>ROUND(-0.161,10)</f>
        <v>-0.161</v>
      </c>
    </row>
    <row r="5" spans="1:13" x14ac:dyDescent="0.25">
      <c r="A5" s="1" t="s">
        <v>3</v>
      </c>
      <c r="B5" s="2">
        <f>ROUND(0.044,10)</f>
        <v>4.3999999999999997E-2</v>
      </c>
      <c r="C5" s="2">
        <f>ROUND(0.024,10)</f>
        <v>2.4E-2</v>
      </c>
      <c r="D5" s="2">
        <f>ROUND(0.019,10)</f>
        <v>1.9E-2</v>
      </c>
      <c r="E5" s="2">
        <f>ROUND(0.002,10)</f>
        <v>2E-3</v>
      </c>
      <c r="F5" s="2">
        <f>ROUND(-0.023,10)</f>
        <v>-2.3E-2</v>
      </c>
      <c r="G5" s="2">
        <f>ROUND(-0.032,10)</f>
        <v>-3.2000000000000001E-2</v>
      </c>
      <c r="H5" s="2">
        <f t="shared" ref="H5" si="2">ROUND(-0.038,10)</f>
        <v>-3.7999999999999999E-2</v>
      </c>
      <c r="I5" s="2">
        <f>ROUND(-0.046,10)</f>
        <v>-4.5999999999999999E-2</v>
      </c>
      <c r="J5" s="2">
        <f>ROUND(-0.059,10)</f>
        <v>-5.8999999999999997E-2</v>
      </c>
      <c r="K5" s="2">
        <f>ROUND(-0.071,10)</f>
        <v>-7.0999999999999994E-2</v>
      </c>
      <c r="L5" s="2">
        <f>ROUND(-0.084,10)</f>
        <v>-8.4000000000000005E-2</v>
      </c>
      <c r="M5" s="2">
        <f>ROUND(-0.133,10)</f>
        <v>-0.13300000000000001</v>
      </c>
    </row>
    <row r="6" spans="1:13" x14ac:dyDescent="0.25">
      <c r="A6" s="1" t="s">
        <v>4</v>
      </c>
      <c r="B6" s="2">
        <f>ROUND(0.076,10)</f>
        <v>7.5999999999999998E-2</v>
      </c>
      <c r="C6" s="2">
        <f>ROUND(0.055,10)</f>
        <v>5.5E-2</v>
      </c>
      <c r="D6" s="2">
        <f>ROUND(0.039,10)</f>
        <v>3.9E-2</v>
      </c>
      <c r="E6" s="2">
        <f>ROUND(0.018,10)</f>
        <v>1.7999999999999999E-2</v>
      </c>
      <c r="F6" s="2">
        <f>ROUND(-0.007,10)</f>
        <v>-7.0000000000000001E-3</v>
      </c>
      <c r="G6" s="2">
        <f>ROUND(-0.013,10)</f>
        <v>-1.2999999999999999E-2</v>
      </c>
      <c r="H6" s="2">
        <f>ROUND(-0.014,10)</f>
        <v>-1.4E-2</v>
      </c>
      <c r="I6" s="2">
        <f>ROUND(-0.023,10)</f>
        <v>-2.3E-2</v>
      </c>
      <c r="J6" s="2">
        <f t="shared" ref="J6" si="3">ROUND(-0.033,10)</f>
        <v>-3.3000000000000002E-2</v>
      </c>
      <c r="K6" s="2">
        <f>ROUND(-0.043,10)</f>
        <v>-4.2999999999999997E-2</v>
      </c>
      <c r="L6" s="2">
        <f>ROUND(-0.066,10)</f>
        <v>-6.6000000000000003E-2</v>
      </c>
      <c r="M6" s="2">
        <f>ROUND(-0.116,10)</f>
        <v>-0.11600000000000001</v>
      </c>
    </row>
    <row r="7" spans="1:13" x14ac:dyDescent="0.25">
      <c r="A7" s="1" t="s">
        <v>5</v>
      </c>
      <c r="B7" s="2">
        <f>ROUND(0.169,10)</f>
        <v>0.16900000000000001</v>
      </c>
      <c r="C7" s="2">
        <f>ROUND(0.134,10)</f>
        <v>0.13400000000000001</v>
      </c>
      <c r="D7" s="2">
        <f>ROUND(0.11,10)</f>
        <v>0.11</v>
      </c>
      <c r="E7" s="2">
        <f>ROUND(0.088,10)</f>
        <v>8.7999999999999995E-2</v>
      </c>
      <c r="F7" s="2">
        <f>ROUND(0.064,10)</f>
        <v>6.4000000000000001E-2</v>
      </c>
      <c r="G7" s="2">
        <f>ROUND(0.049,10)</f>
        <v>4.9000000000000002E-2</v>
      </c>
      <c r="H7" s="2">
        <f>ROUND(0.049,10)</f>
        <v>4.9000000000000002E-2</v>
      </c>
      <c r="I7" s="2">
        <f>ROUND(0.049,10)</f>
        <v>4.9000000000000002E-2</v>
      </c>
      <c r="J7" s="2">
        <f>ROUND(0.039,10)</f>
        <v>3.9E-2</v>
      </c>
      <c r="K7" s="2">
        <f>ROUND(0.027,10)</f>
        <v>2.7E-2</v>
      </c>
      <c r="L7" s="2">
        <f>ROUND(0.007,10)</f>
        <v>7.0000000000000001E-3</v>
      </c>
      <c r="M7" s="2">
        <f>ROUND(-0.045,10)</f>
        <v>-4.4999999999999998E-2</v>
      </c>
    </row>
    <row r="8" spans="1:13" x14ac:dyDescent="0.25">
      <c r="A8" s="1" t="s">
        <v>6</v>
      </c>
      <c r="B8" s="2">
        <f>ROUND(0.243,10)</f>
        <v>0.24299999999999999</v>
      </c>
      <c r="C8" s="2">
        <f>ROUND(0.202,10)</f>
        <v>0.20200000000000001</v>
      </c>
      <c r="D8" s="2">
        <f>ROUND(0.161,10)</f>
        <v>0.161</v>
      </c>
      <c r="E8" s="2">
        <f>ROUND(0.136,10)</f>
        <v>0.13600000000000001</v>
      </c>
      <c r="F8" s="2">
        <f>ROUND(0.109,10)</f>
        <v>0.109</v>
      </c>
      <c r="G8" s="2">
        <f>ROUND(0.099,10)</f>
        <v>9.9000000000000005E-2</v>
      </c>
      <c r="H8" s="2">
        <f>ROUND(0.101,10)</f>
        <v>0.10100000000000001</v>
      </c>
      <c r="I8" s="2">
        <f t="shared" ref="I8" si="4">ROUND(0.098,10)</f>
        <v>9.8000000000000004E-2</v>
      </c>
      <c r="J8" s="2">
        <f t="shared" ref="J8" si="5">ROUND(0.091,10)</f>
        <v>9.0999999999999998E-2</v>
      </c>
      <c r="K8" s="2">
        <f>ROUND(0.077,10)</f>
        <v>7.6999999999999999E-2</v>
      </c>
      <c r="L8" s="2">
        <f>ROUND(0.047,10)</f>
        <v>4.7E-2</v>
      </c>
      <c r="M8" s="2">
        <f>ROUND(-0.006,10)</f>
        <v>-6.0000000000000001E-3</v>
      </c>
    </row>
    <row r="9" spans="1:13" x14ac:dyDescent="0.25">
      <c r="A9" s="1" t="s">
        <v>7</v>
      </c>
      <c r="B9" s="2">
        <f>ROUND(0.323,10)</f>
        <v>0.32300000000000001</v>
      </c>
      <c r="C9" s="2">
        <f>ROUND(0.271,10)</f>
        <v>0.27100000000000002</v>
      </c>
      <c r="D9" s="2">
        <f>ROUND(0.23,10)</f>
        <v>0.23</v>
      </c>
      <c r="E9" s="2">
        <f>ROUND(0.196,10)</f>
        <v>0.19600000000000001</v>
      </c>
      <c r="F9" s="2">
        <f>ROUND(0.17,10)</f>
        <v>0.17</v>
      </c>
      <c r="G9" s="2">
        <f>ROUND(0.161,10)</f>
        <v>0.161</v>
      </c>
      <c r="H9" s="2">
        <f>ROUND(0.164,10)</f>
        <v>0.16400000000000001</v>
      </c>
      <c r="I9" s="2">
        <f>ROUND(0.166,10)</f>
        <v>0.16600000000000001</v>
      </c>
      <c r="J9" s="2">
        <f>ROUND(0.161,10)</f>
        <v>0.161</v>
      </c>
      <c r="K9" s="2">
        <f>ROUND(0.14,10)</f>
        <v>0.14000000000000001</v>
      </c>
      <c r="L9" s="2">
        <f>ROUND(0.109,10)</f>
        <v>0.109</v>
      </c>
      <c r="M9" s="2">
        <f>ROUND(0.045,10)</f>
        <v>4.4999999999999998E-2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EURIBOR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Darjan Pavšič</cp:lastModifiedBy>
  <dcterms:created xsi:type="dcterms:W3CDTF">2016-01-01T18:00:03Z</dcterms:created>
  <dcterms:modified xsi:type="dcterms:W3CDTF">2019-10-11T06:32:40Z</dcterms:modified>
  <cp:category/>
</cp:coreProperties>
</file>