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ko\Documents\Projetos Programação\Curso-Excel-Avancado\"/>
    </mc:Choice>
  </mc:AlternateContent>
  <xr:revisionPtr revIDLastSave="0" documentId="13_ncr:1_{53FAA52D-EECA-45B5-A418-6EF0777269EE}" xr6:coauthVersionLast="47" xr6:coauthVersionMax="47" xr10:uidLastSave="{00000000-0000-0000-0000-000000000000}"/>
  <bookViews>
    <workbookView xWindow="-108" yWindow="-108" windowWidth="23256" windowHeight="12576" xr2:uid="{BB31A186-E4EC-430F-A80A-1CD24FDFEA95}"/>
  </bookViews>
  <sheets>
    <sheet name="Menu" sheetId="1" r:id="rId1"/>
    <sheet name="Geral" sheetId="2" r:id="rId2"/>
    <sheet name="Calendario" sheetId="5" r:id="rId3"/>
    <sheet name="Cliente" sheetId="3" r:id="rId4"/>
    <sheet name="Calculos" sheetId="4" r:id="rId5"/>
    <sheet name="Formulas" sheetId="8" r:id="rId6"/>
    <sheet name="FormulaSE" sheetId="6" r:id="rId7"/>
    <sheet name="FomulaSE2" sheetId="7" r:id="rId8"/>
  </sheets>
  <definedNames>
    <definedName name="_xlnm._FilterDatabase" localSheetId="4" hidden="1">Calculos!$A$5:$G$5</definedName>
    <definedName name="_xlnm._FilterDatabase" localSheetId="3" hidden="1">Cliente!$D$9:$K$9</definedName>
    <definedName name="_xlnm._FilterDatabase" localSheetId="5" hidden="1">Formulas!$K$1:$L$22</definedName>
    <definedName name="_xlnm._FilterDatabase" localSheetId="1" hidden="1">Geral!$A$8:$L$8</definedName>
    <definedName name="_xlnm._FilterDatabase" localSheetId="0" hidden="1">Menu!$K$1:$L$22</definedName>
    <definedName name="SegmentaçãodeDados_Fornecedor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9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8" l="1"/>
  <c r="B16" i="2"/>
  <c r="K10" i="3"/>
  <c r="K11" i="3"/>
  <c r="K12" i="3"/>
  <c r="K13" i="3"/>
  <c r="K14" i="3"/>
  <c r="K15" i="3"/>
  <c r="K16" i="3"/>
  <c r="K17" i="3"/>
  <c r="K18" i="3"/>
  <c r="D2" i="5"/>
  <c r="N2" i="5" s="1"/>
  <c r="E5" i="7"/>
  <c r="E6" i="7"/>
  <c r="E7" i="7"/>
  <c r="E8" i="7"/>
  <c r="E9" i="7"/>
  <c r="E4" i="7"/>
  <c r="E4" i="6"/>
  <c r="E5" i="6"/>
  <c r="E6" i="6"/>
  <c r="E7" i="6"/>
  <c r="E8" i="6"/>
  <c r="E3" i="6"/>
  <c r="H3" i="3"/>
  <c r="I19" i="2"/>
  <c r="I18" i="2"/>
  <c r="I17" i="2"/>
  <c r="I11" i="2"/>
  <c r="G11" i="2"/>
  <c r="J11" i="2" s="1"/>
  <c r="I10" i="2"/>
  <c r="G10" i="2"/>
  <c r="J10" i="2" s="1"/>
  <c r="I9" i="2"/>
  <c r="G9" i="2"/>
  <c r="J9" i="2" s="1"/>
  <c r="N3" i="5" l="1"/>
  <c r="F5" i="5" s="1"/>
  <c r="L9" i="2"/>
  <c r="L10" i="2"/>
  <c r="L11" i="2"/>
  <c r="L16" i="2" l="1"/>
  <c r="G5" i="5"/>
  <c r="H5" i="5" s="1"/>
  <c r="I5" i="5" s="1"/>
  <c r="J5" i="5" s="1"/>
  <c r="K5" i="5" s="1"/>
  <c r="L5" i="5" s="1"/>
  <c r="F8" i="5" s="1"/>
  <c r="G8" i="5" s="1"/>
  <c r="H8" i="5" s="1"/>
  <c r="I8" i="5" s="1"/>
  <c r="J8" i="5" s="1"/>
  <c r="K8" i="5" s="1"/>
  <c r="L8" i="5" s="1"/>
  <c r="F11" i="5" s="1"/>
  <c r="G11" i="5" s="1"/>
  <c r="H11" i="5" s="1"/>
  <c r="I11" i="5" s="1"/>
  <c r="J11" i="5" s="1"/>
  <c r="K11" i="5" s="1"/>
  <c r="L11" i="5" s="1"/>
  <c r="F14" i="5" s="1"/>
  <c r="G14" i="5" s="1"/>
  <c r="H14" i="5" s="1"/>
  <c r="I14" i="5" s="1"/>
  <c r="J14" i="5" s="1"/>
  <c r="K14" i="5" s="1"/>
  <c r="L14" i="5" s="1"/>
  <c r="F17" i="5" s="1"/>
  <c r="G17" i="5" s="1"/>
  <c r="H17" i="5" s="1"/>
  <c r="I17" i="5" s="1"/>
  <c r="J17" i="5" s="1"/>
  <c r="K17" i="5" s="1"/>
  <c r="L17" i="5" s="1"/>
  <c r="F20" i="5" s="1"/>
  <c r="G20" i="5" s="1"/>
  <c r="H20" i="5" s="1"/>
  <c r="I20" i="5" s="1"/>
  <c r="J20" i="5" s="1"/>
  <c r="K20" i="5" s="1"/>
  <c r="L20" i="5" s="1"/>
</calcChain>
</file>

<file path=xl/sharedStrings.xml><?xml version="1.0" encoding="utf-8"?>
<sst xmlns="http://schemas.openxmlformats.org/spreadsheetml/2006/main" count="185" uniqueCount="154">
  <si>
    <t>Produtos</t>
  </si>
  <si>
    <t>Nome</t>
  </si>
  <si>
    <t>Fornecedor</t>
  </si>
  <si>
    <t>Preço de venda</t>
  </si>
  <si>
    <t>Data de compra</t>
  </si>
  <si>
    <t>Produto1</t>
  </si>
  <si>
    <t>Produto2</t>
  </si>
  <si>
    <t>Produto3</t>
  </si>
  <si>
    <t>Fornecedor2</t>
  </si>
  <si>
    <t>Fornecedor1</t>
  </si>
  <si>
    <t>Fornecedor3</t>
  </si>
  <si>
    <t>Quantidade Comprada</t>
  </si>
  <si>
    <t>Preco Vendido</t>
  </si>
  <si>
    <t>Quantidade vendida</t>
  </si>
  <si>
    <t>Estoque</t>
  </si>
  <si>
    <t>Margem Lucro</t>
  </si>
  <si>
    <t>Domingo</t>
  </si>
  <si>
    <t>Segunda-feira</t>
  </si>
  <si>
    <t>Terça-feira</t>
  </si>
  <si>
    <t>Quarta-feira</t>
  </si>
  <si>
    <t>Quinta-feira</t>
  </si>
  <si>
    <t>Sexta-feira</t>
  </si>
  <si>
    <t>Sábado</t>
  </si>
  <si>
    <t>Clientes</t>
  </si>
  <si>
    <t>Telefone</t>
  </si>
  <si>
    <t>Email</t>
  </si>
  <si>
    <t>Cidade</t>
  </si>
  <si>
    <t>Tipo</t>
  </si>
  <si>
    <t>Ultima Compra</t>
  </si>
  <si>
    <t>Fulano 1</t>
  </si>
  <si>
    <t>Fulano 2</t>
  </si>
  <si>
    <t>Fulano 3</t>
  </si>
  <si>
    <t>Fulano 4</t>
  </si>
  <si>
    <t>Fulano 5</t>
  </si>
  <si>
    <t>Fulano 6</t>
  </si>
  <si>
    <t>Fulano 7</t>
  </si>
  <si>
    <t>Fulano 8</t>
  </si>
  <si>
    <t>Fulano 9</t>
  </si>
  <si>
    <t>9000-00</t>
  </si>
  <si>
    <t>9000-01</t>
  </si>
  <si>
    <t>9000-02</t>
  </si>
  <si>
    <t>9000-03</t>
  </si>
  <si>
    <t>9000-04</t>
  </si>
  <si>
    <t>9000-05</t>
  </si>
  <si>
    <t>9000-06</t>
  </si>
  <si>
    <t>9000-07</t>
  </si>
  <si>
    <t>9000-08</t>
  </si>
  <si>
    <t>fulano1@gmail.com</t>
  </si>
  <si>
    <t>fulano2@gmail.com</t>
  </si>
  <si>
    <t>fulano3@gmail.com</t>
  </si>
  <si>
    <t>fulano4@gmail.com</t>
  </si>
  <si>
    <t>fulano5@gmail.com</t>
  </si>
  <si>
    <t>fulano6@gmail.com</t>
  </si>
  <si>
    <t>fulano7@gmail.com</t>
  </si>
  <si>
    <t>fulano8@gmail.com</t>
  </si>
  <si>
    <t>fulano9@gmail.com</t>
  </si>
  <si>
    <t>Londrina</t>
  </si>
  <si>
    <t>Juridica</t>
  </si>
  <si>
    <t>Fisica</t>
  </si>
  <si>
    <t>São Paulo</t>
  </si>
  <si>
    <t>Rio de Janeiro</t>
  </si>
  <si>
    <t>Santos</t>
  </si>
  <si>
    <t>Brasilia</t>
  </si>
  <si>
    <t>Lista de Produtos</t>
  </si>
  <si>
    <t>Preço</t>
  </si>
  <si>
    <t xml:space="preserve">Produto 1 </t>
  </si>
  <si>
    <t>Produto 2</t>
  </si>
  <si>
    <t>Produto 3</t>
  </si>
  <si>
    <t>Produto 4</t>
  </si>
  <si>
    <t>Produto 5</t>
  </si>
  <si>
    <t>Produto 6</t>
  </si>
  <si>
    <t>Produto 7</t>
  </si>
  <si>
    <t>Produto 8</t>
  </si>
  <si>
    <t>Produto 9</t>
  </si>
  <si>
    <t>Produto 10</t>
  </si>
  <si>
    <t>Produto 11</t>
  </si>
  <si>
    <t>Produto 12</t>
  </si>
  <si>
    <t>Produto 13</t>
  </si>
  <si>
    <t>Produto 14</t>
  </si>
  <si>
    <t>Produto 15</t>
  </si>
  <si>
    <t>Produto 16</t>
  </si>
  <si>
    <t>Lista de Fornecedores</t>
  </si>
  <si>
    <t xml:space="preserve">Fornecedor 1 </t>
  </si>
  <si>
    <t>Fornecedor 2</t>
  </si>
  <si>
    <t>Fornecedor 3</t>
  </si>
  <si>
    <t>Fornecedor 4</t>
  </si>
  <si>
    <t>Fornecedor 5</t>
  </si>
  <si>
    <t>Fornecedor 6</t>
  </si>
  <si>
    <t>Fornecedor 7</t>
  </si>
  <si>
    <t>Fornecedor 8</t>
  </si>
  <si>
    <t>Fornecedor 9</t>
  </si>
  <si>
    <t>Fornecedor 10</t>
  </si>
  <si>
    <t>Fornecedor 11</t>
  </si>
  <si>
    <t>Fornecedor 12</t>
  </si>
  <si>
    <t>Fornecedor 13</t>
  </si>
  <si>
    <t>Fornecedor 14</t>
  </si>
  <si>
    <t>Fornecedor 15</t>
  </si>
  <si>
    <t>Fornecedor 16</t>
  </si>
  <si>
    <t>Fornecedor 17</t>
  </si>
  <si>
    <t>total</t>
  </si>
  <si>
    <t>Prod1</t>
  </si>
  <si>
    <t>Prod2</t>
  </si>
  <si>
    <t>Ver</t>
  </si>
  <si>
    <t>Estoque Real</t>
  </si>
  <si>
    <t>Defasagem</t>
  </si>
  <si>
    <t>CADASTROS INCOMPLETOS</t>
  </si>
  <si>
    <t>vendedor</t>
  </si>
  <si>
    <t xml:space="preserve">valor de vendas </t>
  </si>
  <si>
    <t>Bonus</t>
  </si>
  <si>
    <t>joao</t>
  </si>
  <si>
    <t>ana</t>
  </si>
  <si>
    <t>paulo</t>
  </si>
  <si>
    <t>julia</t>
  </si>
  <si>
    <t>vitoria</t>
  </si>
  <si>
    <t>paula</t>
  </si>
  <si>
    <t>meta</t>
  </si>
  <si>
    <t>maximo</t>
  </si>
  <si>
    <t>Escala Bonus</t>
  </si>
  <si>
    <t>0 a 100</t>
  </si>
  <si>
    <t>100 a 200</t>
  </si>
  <si>
    <t>200 ou  mais</t>
  </si>
  <si>
    <t>Penultima Compra</t>
  </si>
  <si>
    <t>Fazer Contato</t>
  </si>
  <si>
    <t>MÊS ATUAL</t>
  </si>
  <si>
    <t>1° Dia do mês</t>
  </si>
  <si>
    <t>Dia da semana do 1° dia do mês</t>
  </si>
  <si>
    <t>numeros</t>
  </si>
  <si>
    <t>nomes</t>
  </si>
  <si>
    <t>carlos</t>
  </si>
  <si>
    <t>maria</t>
  </si>
  <si>
    <t>ze</t>
  </si>
  <si>
    <t>Lista de Funcionarios</t>
  </si>
  <si>
    <t>Funcionario</t>
  </si>
  <si>
    <t>Dias de Trabalho</t>
  </si>
  <si>
    <t xml:space="preserve">Funcionario 1 </t>
  </si>
  <si>
    <t>Funcionario 2</t>
  </si>
  <si>
    <t>Funcionario 3</t>
  </si>
  <si>
    <t>Funcionario 4</t>
  </si>
  <si>
    <t>Funcionario 5</t>
  </si>
  <si>
    <t>Funcionario 6</t>
  </si>
  <si>
    <t>Funcionario 7</t>
  </si>
  <si>
    <t>Funcionario 8</t>
  </si>
  <si>
    <t>Funcionario 9</t>
  </si>
  <si>
    <t>Funcionario 10</t>
  </si>
  <si>
    <t>Funcionario 11</t>
  </si>
  <si>
    <t>Funcionario 12</t>
  </si>
  <si>
    <t>Funcionario 13</t>
  </si>
  <si>
    <t>Funcionario 14</t>
  </si>
  <si>
    <t>Funcionario 15</t>
  </si>
  <si>
    <t>Funcionario 16</t>
  </si>
  <si>
    <t>Nome do Fornecedor</t>
  </si>
  <si>
    <t>Produto4</t>
  </si>
  <si>
    <t>Total</t>
  </si>
  <si>
    <t>Fornecedor4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</si>
</sst>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6"/>
      <color theme="9"/>
      <name val="Calibri"/>
      <family val="2"/>
      <scheme val="minor"/>
    </font>
    <font>
      <b/>
      <sz val="14"/>
      <color theme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1" fillId="2" borderId="1" xfId="1" applyBorder="1"/>
    <xf numFmtId="0" fontId="0" fillId="4" borderId="0" xfId="0" applyFill="1"/>
    <xf numFmtId="0" fontId="5" fillId="4" borderId="0" xfId="0" applyFont="1" applyFill="1"/>
    <xf numFmtId="0" fontId="0" fillId="0" borderId="0" xfId="0" applyAlignment="1">
      <alignment horizontal="left"/>
    </xf>
    <xf numFmtId="0" fontId="0" fillId="4" borderId="0" xfId="0" applyFill="1" applyAlignment="1">
      <alignment horizontal="left"/>
    </xf>
    <xf numFmtId="0" fontId="6" fillId="0" borderId="2" xfId="0" applyFont="1" applyBorder="1"/>
    <xf numFmtId="0" fontId="1" fillId="3" borderId="3" xfId="2" applyBorder="1"/>
    <xf numFmtId="0" fontId="7" fillId="0" borderId="0" xfId="0" applyFont="1"/>
    <xf numFmtId="0" fontId="0" fillId="0" borderId="4" xfId="0" applyBorder="1"/>
    <xf numFmtId="44" fontId="0" fillId="0" borderId="4" xfId="3" applyFont="1" applyBorder="1"/>
    <xf numFmtId="0" fontId="4" fillId="0" borderId="0" xfId="0" applyFont="1"/>
    <xf numFmtId="0" fontId="3" fillId="4" borderId="0" xfId="0" applyFont="1" applyFill="1"/>
    <xf numFmtId="44" fontId="0" fillId="0" borderId="0" xfId="3" applyFont="1"/>
    <xf numFmtId="14" fontId="0" fillId="0" borderId="0" xfId="0" applyNumberFormat="1"/>
    <xf numFmtId="14" fontId="7" fillId="0" borderId="0" xfId="0" applyNumberFormat="1" applyFont="1"/>
    <xf numFmtId="0" fontId="4" fillId="0" borderId="0" xfId="0" applyFont="1" applyAlignment="1">
      <alignment horizontal="center"/>
    </xf>
    <xf numFmtId="0" fontId="0" fillId="0" borderId="0" xfId="3" applyNumberFormat="1" applyFont="1"/>
    <xf numFmtId="0" fontId="0" fillId="0" borderId="0" xfId="0" applyBorder="1"/>
    <xf numFmtId="9" fontId="0" fillId="0" borderId="0" xfId="4" applyFont="1"/>
    <xf numFmtId="0" fontId="0" fillId="0" borderId="0" xfId="0" applyNumberFormat="1" applyFont="1"/>
    <xf numFmtId="0" fontId="7" fillId="0" borderId="5" xfId="0" applyFont="1" applyBorder="1"/>
    <xf numFmtId="0" fontId="7" fillId="0" borderId="6" xfId="0" applyFont="1" applyBorder="1"/>
  </cellXfs>
  <cellStyles count="5">
    <cellStyle name="40% - Ênfase6" xfId="1" builtinId="51"/>
    <cellStyle name="60% - Ênfase6" xfId="2" builtinId="52"/>
    <cellStyle name="Moeda" xfId="3" builtinId="4"/>
    <cellStyle name="Normal" xfId="0" builtinId="0"/>
    <cellStyle name="Porcentagem" xfId="4" builtinId="5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&quot;R$&quot;\ #,##0.0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&quot;R$&quot;\ #,##0.00"/>
    </dxf>
    <dxf>
      <numFmt numFmtId="19" formatCode="dd/mm/yyyy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Cliente!A1"/><Relationship Id="rId2" Type="http://schemas.openxmlformats.org/officeDocument/2006/relationships/hyperlink" Target="#Geral!A1"/><Relationship Id="rId1" Type="http://schemas.openxmlformats.org/officeDocument/2006/relationships/image" Target="../media/image1.jpeg"/><Relationship Id="rId4" Type="http://schemas.openxmlformats.org/officeDocument/2006/relationships/hyperlink" Target="#Calendari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23</xdr:col>
      <xdr:colOff>121920</xdr:colOff>
      <xdr:row>33</xdr:row>
      <xdr:rowOff>152400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2D86E31A-F2DE-B528-183D-175EEA2849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272260" cy="6187440"/>
        </a:xfrm>
        <a:prstGeom prst="rect">
          <a:avLst/>
        </a:prstGeom>
      </xdr:spPr>
    </xdr:pic>
    <xdr:clientData/>
  </xdr:twoCellAnchor>
  <xdr:twoCellAnchor>
    <xdr:from>
      <xdr:col>2</xdr:col>
      <xdr:colOff>396240</xdr:colOff>
      <xdr:row>2</xdr:row>
      <xdr:rowOff>7620</xdr:rowOff>
    </xdr:from>
    <xdr:to>
      <xdr:col>5</xdr:col>
      <xdr:colOff>449580</xdr:colOff>
      <xdr:row>5</xdr:row>
      <xdr:rowOff>106680</xdr:rowOff>
    </xdr:to>
    <xdr:sp macro="" textlink="">
      <xdr:nvSpPr>
        <xdr:cNvPr id="2" name="Retângulo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8961711-5512-7EE7-9194-CAA223C81E73}"/>
            </a:ext>
          </a:extLst>
        </xdr:cNvPr>
        <xdr:cNvSpPr/>
      </xdr:nvSpPr>
      <xdr:spPr>
        <a:xfrm>
          <a:off x="1615440" y="373380"/>
          <a:ext cx="1912620" cy="647700"/>
        </a:xfrm>
        <a:prstGeom prst="rect">
          <a:avLst/>
        </a:prstGeom>
        <a:solidFill>
          <a:schemeClr val="bg1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n>
                <a:solidFill>
                  <a:schemeClr val="accent6">
                    <a:lumMod val="75000"/>
                  </a:schemeClr>
                </a:solidFill>
              </a:ln>
              <a:solidFill>
                <a:schemeClr val="accent6">
                  <a:lumMod val="75000"/>
                </a:schemeClr>
              </a:solidFill>
            </a:rPr>
            <a:t>Geral</a:t>
          </a:r>
        </a:p>
      </xdr:txBody>
    </xdr:sp>
    <xdr:clientData/>
  </xdr:twoCellAnchor>
  <xdr:twoCellAnchor>
    <xdr:from>
      <xdr:col>2</xdr:col>
      <xdr:colOff>388620</xdr:colOff>
      <xdr:row>13</xdr:row>
      <xdr:rowOff>152400</xdr:rowOff>
    </xdr:from>
    <xdr:to>
      <xdr:col>5</xdr:col>
      <xdr:colOff>441960</xdr:colOff>
      <xdr:row>17</xdr:row>
      <xdr:rowOff>68580</xdr:rowOff>
    </xdr:to>
    <xdr:sp macro="" textlink="">
      <xdr:nvSpPr>
        <xdr:cNvPr id="3" name="Retângulo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87FB7AF-77FC-4001-8BAE-E1C50766F970}"/>
            </a:ext>
          </a:extLst>
        </xdr:cNvPr>
        <xdr:cNvSpPr/>
      </xdr:nvSpPr>
      <xdr:spPr>
        <a:xfrm>
          <a:off x="1607820" y="2529840"/>
          <a:ext cx="1912620" cy="647700"/>
        </a:xfrm>
        <a:prstGeom prst="rect">
          <a:avLst/>
        </a:prstGeom>
        <a:solidFill>
          <a:schemeClr val="bg1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n>
                <a:solidFill>
                  <a:schemeClr val="accent6">
                    <a:lumMod val="75000"/>
                  </a:schemeClr>
                </a:solidFill>
              </a:ln>
              <a:solidFill>
                <a:schemeClr val="accent6">
                  <a:lumMod val="75000"/>
                </a:schemeClr>
              </a:solidFill>
            </a:rPr>
            <a:t>Cliente</a:t>
          </a:r>
        </a:p>
      </xdr:txBody>
    </xdr:sp>
    <xdr:clientData/>
  </xdr:twoCellAnchor>
  <xdr:twoCellAnchor>
    <xdr:from>
      <xdr:col>2</xdr:col>
      <xdr:colOff>381000</xdr:colOff>
      <xdr:row>7</xdr:row>
      <xdr:rowOff>137160</xdr:rowOff>
    </xdr:from>
    <xdr:to>
      <xdr:col>5</xdr:col>
      <xdr:colOff>434340</xdr:colOff>
      <xdr:row>11</xdr:row>
      <xdr:rowOff>53340</xdr:rowOff>
    </xdr:to>
    <xdr:sp macro="" textlink="">
      <xdr:nvSpPr>
        <xdr:cNvPr id="4" name="Retângulo 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44A2D51-2EFC-435F-A30D-2603CE2A7E97}"/>
            </a:ext>
          </a:extLst>
        </xdr:cNvPr>
        <xdr:cNvSpPr/>
      </xdr:nvSpPr>
      <xdr:spPr>
        <a:xfrm>
          <a:off x="1600200" y="1417320"/>
          <a:ext cx="1912620" cy="647700"/>
        </a:xfrm>
        <a:prstGeom prst="rect">
          <a:avLst/>
        </a:prstGeom>
        <a:solidFill>
          <a:schemeClr val="bg1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n>
                <a:solidFill>
                  <a:schemeClr val="accent6">
                    <a:lumMod val="75000"/>
                  </a:schemeClr>
                </a:solidFill>
              </a:ln>
              <a:solidFill>
                <a:schemeClr val="accent6">
                  <a:lumMod val="75000"/>
                </a:schemeClr>
              </a:solidFill>
            </a:rPr>
            <a:t>Calendario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22860</xdr:colOff>
      <xdr:row>4</xdr:row>
      <xdr:rowOff>15240</xdr:rowOff>
    </xdr:from>
    <xdr:to>
      <xdr:col>12</xdr:col>
      <xdr:colOff>251460</xdr:colOff>
      <xdr:row>6</xdr:row>
      <xdr:rowOff>167640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Fornecedor">
              <a:extLst>
                <a:ext uri="{FF2B5EF4-FFF2-40B4-BE49-F238E27FC236}">
                  <a16:creationId xmlns:a16="http://schemas.microsoft.com/office/drawing/2014/main" id="{03A5C5C0-A943-DEA9-8D9C-473461C900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nec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14260" y="586740"/>
              <a:ext cx="4937760" cy="670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>
    <xdr:from>
      <xdr:col>10</xdr:col>
      <xdr:colOff>868680</xdr:colOff>
      <xdr:row>1</xdr:row>
      <xdr:rowOff>45720</xdr:rowOff>
    </xdr:from>
    <xdr:to>
      <xdr:col>12</xdr:col>
      <xdr:colOff>144780</xdr:colOff>
      <xdr:row>3</xdr:row>
      <xdr:rowOff>7620</xdr:rowOff>
    </xdr:to>
    <xdr:sp macro="" textlink="">
      <xdr:nvSpPr>
        <xdr:cNvPr id="4" name="Retângulo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DD1867-D358-411C-9EA5-E5EBC946007C}"/>
            </a:ext>
          </a:extLst>
        </xdr:cNvPr>
        <xdr:cNvSpPr/>
      </xdr:nvSpPr>
      <xdr:spPr>
        <a:xfrm>
          <a:off x="11026140" y="228600"/>
          <a:ext cx="1219200" cy="289560"/>
        </a:xfrm>
        <a:prstGeom prst="rect">
          <a:avLst/>
        </a:prstGeom>
        <a:solidFill>
          <a:schemeClr val="accent6">
            <a:lumMod val="7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n>
                <a:solidFill>
                  <a:schemeClr val="bg1"/>
                </a:solidFill>
              </a:ln>
              <a:solidFill>
                <a:schemeClr val="bg1"/>
              </a:solidFill>
            </a:rPr>
            <a:t>Menu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1</xdr:row>
      <xdr:rowOff>175260</xdr:rowOff>
    </xdr:from>
    <xdr:to>
      <xdr:col>17</xdr:col>
      <xdr:colOff>38100</xdr:colOff>
      <xdr:row>3</xdr:row>
      <xdr:rowOff>53340</xdr:rowOff>
    </xdr:to>
    <xdr:sp macro="" textlink="">
      <xdr:nvSpPr>
        <xdr:cNvPr id="3" name="Retângul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55E490-C149-44D5-A2AB-5EE3FCED24F9}"/>
            </a:ext>
          </a:extLst>
        </xdr:cNvPr>
        <xdr:cNvSpPr/>
      </xdr:nvSpPr>
      <xdr:spPr>
        <a:xfrm>
          <a:off x="9928860" y="175260"/>
          <a:ext cx="1219200" cy="289560"/>
        </a:xfrm>
        <a:prstGeom prst="rect">
          <a:avLst/>
        </a:prstGeom>
        <a:solidFill>
          <a:schemeClr val="accent6">
            <a:lumMod val="7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n>
                <a:solidFill>
                  <a:schemeClr val="bg1"/>
                </a:solidFill>
              </a:ln>
              <a:solidFill>
                <a:schemeClr val="bg1"/>
              </a:solidFill>
            </a:rPr>
            <a:t>Menu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1188720</xdr:colOff>
      <xdr:row>2</xdr:row>
      <xdr:rowOff>0</xdr:rowOff>
    </xdr:from>
    <xdr:to>
      <xdr:col>10</xdr:col>
      <xdr:colOff>83820</xdr:colOff>
      <xdr:row>3</xdr:row>
      <xdr:rowOff>22860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FAA86D-91CB-4C35-9817-29D22C7A144E}"/>
            </a:ext>
          </a:extLst>
        </xdr:cNvPr>
        <xdr:cNvSpPr/>
      </xdr:nvSpPr>
      <xdr:spPr>
        <a:xfrm>
          <a:off x="9753600" y="243840"/>
          <a:ext cx="1219200" cy="289560"/>
        </a:xfrm>
        <a:prstGeom prst="rect">
          <a:avLst/>
        </a:prstGeom>
        <a:solidFill>
          <a:schemeClr val="accent6">
            <a:lumMod val="7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n>
                <a:solidFill>
                  <a:schemeClr val="bg1"/>
                </a:solidFill>
              </a:ln>
              <a:solidFill>
                <a:schemeClr val="bg1"/>
              </a:solidFill>
            </a:rPr>
            <a:t>Menu</a:t>
          </a:r>
        </a:p>
      </xdr:txBody>
    </xdr:sp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ornecedor" xr10:uid="{2B764E52-00DA-4ADC-ADD4-2DE1963B88FD}" sourceName="Fornecedor">
  <extLst>
    <x:ext xmlns:x15="http://schemas.microsoft.com/office/spreadsheetml/2010/11/main" uri="{2F2917AC-EB37-4324-AD4E-5DD8C200BD13}">
      <x15:tableSlicerCache tableId="1" column="3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ornecedor" xr10:uid="{4EFF8A97-3D5B-410B-A58D-8CBBE020ACDC}" cache="SegmentaçãodeDados_Fornecedor" caption="Fornecedor" columnCount="4" style="SlicerStyleLight6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25CD1B-3CA0-4B83-8CC0-02CC951523D8}" name="Tabela1" displayName="Tabela1" ref="A8:L16" totalsRowCount="1">
  <autoFilter ref="A8:L15" xr:uid="{9725CD1B-3CA0-4B83-8CC0-02CC951523D8}"/>
  <tableColumns count="12">
    <tableColumn id="1" xr3:uid="{A1D9E94C-39BE-40A4-BB69-34E16BDBD57F}" name="Ver" totalsRowLabel="Total"/>
    <tableColumn id="2" xr3:uid="{E08CA82C-81F3-43AB-8844-C6BFF3A415ED}" name="Nome" totalsRowFunction="count"/>
    <tableColumn id="3" xr3:uid="{DA3CBAFC-6C1D-47A4-8BB1-7BA72AD98301}" name="Fornecedor"/>
    <tableColumn id="4" xr3:uid="{4CBAE5D5-A28B-4188-9657-3611B5626C61}" name="Preço de venda" dataDxfId="18" totalsRowDxfId="14" dataCellStyle="Moeda"/>
    <tableColumn id="5" xr3:uid="{3F8FCCE7-0D70-4562-BCB1-3C12303ECA70}" name="Data de compra" dataDxfId="17"/>
    <tableColumn id="6" xr3:uid="{AD3B8D61-8035-407C-B918-FCC79AA8D04B}" name="Quantidade Comprada"/>
    <tableColumn id="7" xr3:uid="{987FBD6D-604D-440A-A5D3-A7C6616785B4}" name="Preco Vendido" dataDxfId="16" totalsRowDxfId="13" dataCellStyle="Moeda"/>
    <tableColumn id="8" xr3:uid="{ED9C6609-73F9-402E-A5D4-AD4B0883DC43}" name="Quantidade vendida"/>
    <tableColumn id="9" xr3:uid="{40422F5C-7948-41FC-8E7A-F1321C4D9B8A}" name="Estoque"/>
    <tableColumn id="10" xr3:uid="{BA801B39-1397-44AC-AE4C-0DDBB958A737}" name="Margem Lucro" dataDxfId="15" totalsRowDxfId="12" dataCellStyle="Porcentagem"/>
    <tableColumn id="11" xr3:uid="{5F51C623-3E07-4D7C-BB7F-EBB6BE582890}" name="Estoque Real"/>
    <tableColumn id="12" xr3:uid="{E024D89A-0781-4505-AE61-3A62C044F4B5}" name="Defasagem" totalsRowFunction="sum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7BCDA1-4B82-4CB5-A200-94FE7A3C7351}" name="Tabela2" displayName="Tabela2" ref="D9:K18">
  <autoFilter ref="D9:K18" xr:uid="{977BCDA1-4B82-4CB5-A200-94FE7A3C7351}"/>
  <tableColumns count="8">
    <tableColumn id="1" xr3:uid="{4E60C318-D1BE-415A-8AB8-642E11C75861}" name="Nome" totalsRowLabel="Total"/>
    <tableColumn id="2" xr3:uid="{2849BD77-12DD-40ED-B0BE-300CA0C539C0}" name="Telefone"/>
    <tableColumn id="3" xr3:uid="{DAC8B3BB-4FEC-423A-A406-8EA81510977D}" name="Email"/>
    <tableColumn id="4" xr3:uid="{92C5912A-DA82-47FB-9D16-7C4DEB8927F3}" name="Cidade"/>
    <tableColumn id="5" xr3:uid="{E49EC000-F8AE-41A6-994A-FFEF8CA52D28}" name="Tipo"/>
    <tableColumn id="6" xr3:uid="{1F181E15-6A4F-418D-9204-491B85FD85BF}" name="Penultima Compra" dataDxfId="11"/>
    <tableColumn id="7" xr3:uid="{3D71EA0C-5CD6-4697-90FD-65517252AF99}" name="Ultima Compra" dataDxfId="10"/>
    <tableColumn id="8" xr3:uid="{C1A08DC9-AD75-4708-B68C-471CC1B65DCC}" name="Fazer Contato" totalsRowFunction="count">
      <calculatedColumnFormula>IF(TODAY()-J10&gt;J10-I10,"sim","não")</calculatedColumnFormula>
    </tableColumn>
  </tableColumns>
  <tableStyleInfo name="TableStyleMedium14" showFirstColumn="1" showLastColumn="1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fulano8@gmail.com" TargetMode="External"/><Relationship Id="rId3" Type="http://schemas.openxmlformats.org/officeDocument/2006/relationships/hyperlink" Target="mailto:fulano3@gmail.com" TargetMode="External"/><Relationship Id="rId7" Type="http://schemas.openxmlformats.org/officeDocument/2006/relationships/hyperlink" Target="mailto:fulano7@gmail.com" TargetMode="External"/><Relationship Id="rId2" Type="http://schemas.openxmlformats.org/officeDocument/2006/relationships/hyperlink" Target="mailto:fulano2@gmail.com" TargetMode="External"/><Relationship Id="rId1" Type="http://schemas.openxmlformats.org/officeDocument/2006/relationships/hyperlink" Target="mailto:fulano1@gmail.com" TargetMode="External"/><Relationship Id="rId6" Type="http://schemas.openxmlformats.org/officeDocument/2006/relationships/hyperlink" Target="mailto:fulano6@gmail.com" TargetMode="External"/><Relationship Id="rId11" Type="http://schemas.openxmlformats.org/officeDocument/2006/relationships/table" Target="../tables/table2.xml"/><Relationship Id="rId5" Type="http://schemas.openxmlformats.org/officeDocument/2006/relationships/hyperlink" Target="mailto:fulano5@gmail.com" TargetMode="External"/><Relationship Id="rId10" Type="http://schemas.openxmlformats.org/officeDocument/2006/relationships/drawing" Target="../drawings/drawing4.xml"/><Relationship Id="rId4" Type="http://schemas.openxmlformats.org/officeDocument/2006/relationships/hyperlink" Target="mailto:fulano4@gmail.com" TargetMode="External"/><Relationship Id="rId9" Type="http://schemas.openxmlformats.org/officeDocument/2006/relationships/hyperlink" Target="mailto:fulano9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DEE19-C65A-409C-9372-58027149034B}">
  <dimension ref="A1"/>
  <sheetViews>
    <sheetView showGridLines="0" tabSelected="1" workbookViewId="0"/>
  </sheetViews>
  <sheetFormatPr defaultRowHeight="14.4" x14ac:dyDescent="0.3"/>
  <cols>
    <col min="5" max="5" width="9.33203125" bestFit="1" customWidth="1"/>
    <col min="11" max="11" width="10.33203125" bestFit="1" customWidth="1"/>
  </cols>
  <sheetData/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78AB6-72A4-49D4-AD28-387A285729B5}">
  <dimension ref="A2:BE21"/>
  <sheetViews>
    <sheetView showGridLines="0" zoomScaleNormal="100" workbookViewId="0"/>
  </sheetViews>
  <sheetFormatPr defaultRowHeight="14.4" x14ac:dyDescent="0.3"/>
  <cols>
    <col min="1" max="1" width="5.6640625" customWidth="1"/>
    <col min="2" max="2" width="8.88671875" bestFit="1" customWidth="1"/>
    <col min="3" max="3" width="13.77734375" bestFit="1" customWidth="1"/>
    <col min="4" max="4" width="17.88671875" bestFit="1" customWidth="1"/>
    <col min="5" max="5" width="18.44140625" bestFit="1" customWidth="1"/>
    <col min="6" max="6" width="26" bestFit="1" customWidth="1"/>
    <col min="7" max="7" width="17.109375" bestFit="1" customWidth="1"/>
    <col min="8" max="8" width="23.21875" bestFit="1" customWidth="1"/>
    <col min="9" max="9" width="9.88671875" hidden="1" customWidth="1"/>
    <col min="10" max="10" width="17.109375" bestFit="1" customWidth="1"/>
    <col min="11" max="11" width="15" bestFit="1" customWidth="1"/>
    <col min="12" max="12" width="13.33203125" bestFit="1" customWidth="1"/>
    <col min="13" max="13" width="17.109375" bestFit="1" customWidth="1"/>
    <col min="14" max="14" width="15" bestFit="1" customWidth="1"/>
    <col min="15" max="15" width="13.33203125" bestFit="1" customWidth="1"/>
  </cols>
  <sheetData>
    <row r="2" spans="1:57" ht="4.95" customHeigh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</row>
    <row r="3" spans="1:57" ht="21" x14ac:dyDescent="0.4">
      <c r="A3" s="2"/>
      <c r="B3" s="2"/>
      <c r="C3" s="3" t="s">
        <v>0</v>
      </c>
      <c r="D3" s="2"/>
      <c r="E3" s="2"/>
      <c r="F3" s="2"/>
      <c r="G3" s="2"/>
      <c r="H3" s="3"/>
      <c r="I3" s="3"/>
      <c r="J3" s="3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</row>
    <row r="4" spans="1:57" ht="4.95" customHeigh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</row>
    <row r="6" spans="1:57" ht="26.4" customHeight="1" x14ac:dyDescent="0.3"/>
    <row r="8" spans="1:57" ht="14.4" customHeight="1" x14ac:dyDescent="0.3">
      <c r="A8" t="s">
        <v>102</v>
      </c>
      <c r="B8" t="s">
        <v>1</v>
      </c>
      <c r="C8" t="s">
        <v>2</v>
      </c>
      <c r="D8" t="s">
        <v>3</v>
      </c>
      <c r="E8" t="s">
        <v>4</v>
      </c>
      <c r="F8" t="s">
        <v>11</v>
      </c>
      <c r="G8" t="s">
        <v>12</v>
      </c>
      <c r="H8" t="s">
        <v>13</v>
      </c>
      <c r="I8" t="s">
        <v>14</v>
      </c>
      <c r="J8" t="s">
        <v>15</v>
      </c>
      <c r="K8" t="s">
        <v>103</v>
      </c>
      <c r="L8" t="s">
        <v>104</v>
      </c>
    </row>
    <row r="9" spans="1:57" ht="14.4" customHeight="1" x14ac:dyDescent="0.3">
      <c r="B9" t="s">
        <v>5</v>
      </c>
      <c r="C9" t="s">
        <v>8</v>
      </c>
      <c r="D9" s="13">
        <v>4.5</v>
      </c>
      <c r="E9" s="14">
        <v>42024</v>
      </c>
      <c r="F9">
        <v>10</v>
      </c>
      <c r="G9" s="13">
        <f>D9+2.5</f>
        <v>7</v>
      </c>
      <c r="H9">
        <v>5</v>
      </c>
      <c r="I9">
        <f>F9-H9</f>
        <v>5</v>
      </c>
      <c r="J9" s="19">
        <f>(G9-D9)/G9</f>
        <v>0.35714285714285715</v>
      </c>
      <c r="K9">
        <v>5</v>
      </c>
      <c r="L9">
        <f>I9-K9</f>
        <v>0</v>
      </c>
    </row>
    <row r="10" spans="1:57" ht="14.4" customHeight="1" x14ac:dyDescent="0.3">
      <c r="B10" t="s">
        <v>6</v>
      </c>
      <c r="C10" t="s">
        <v>9</v>
      </c>
      <c r="D10" s="13">
        <v>7</v>
      </c>
      <c r="E10" s="14">
        <v>42025</v>
      </c>
      <c r="F10">
        <v>20</v>
      </c>
      <c r="G10" s="13">
        <f>D10+3</f>
        <v>10</v>
      </c>
      <c r="H10">
        <v>8</v>
      </c>
      <c r="I10">
        <f>F10-H10</f>
        <v>12</v>
      </c>
      <c r="J10" s="19">
        <f>(G10-D10)/G10</f>
        <v>0.3</v>
      </c>
      <c r="K10">
        <v>12</v>
      </c>
      <c r="L10">
        <f>I10-K10</f>
        <v>0</v>
      </c>
    </row>
    <row r="11" spans="1:57" ht="14.4" customHeight="1" x14ac:dyDescent="0.3">
      <c r="B11" t="s">
        <v>7</v>
      </c>
      <c r="C11" t="s">
        <v>10</v>
      </c>
      <c r="D11" s="13">
        <v>8</v>
      </c>
      <c r="E11" s="14">
        <v>42025</v>
      </c>
      <c r="F11">
        <v>25</v>
      </c>
      <c r="G11" s="13">
        <f>D11+6</f>
        <v>14</v>
      </c>
      <c r="H11">
        <v>17</v>
      </c>
      <c r="I11">
        <f>F11-H11</f>
        <v>8</v>
      </c>
      <c r="J11" s="19">
        <f>(G11-D11)/G11</f>
        <v>0.42857142857142855</v>
      </c>
      <c r="K11">
        <v>7</v>
      </c>
      <c r="L11">
        <f>I11-K11</f>
        <v>1</v>
      </c>
    </row>
    <row r="12" spans="1:57" ht="14.4" customHeight="1" x14ac:dyDescent="0.3">
      <c r="B12" t="s">
        <v>5</v>
      </c>
      <c r="C12" t="s">
        <v>8</v>
      </c>
      <c r="D12" s="13">
        <v>4.5</v>
      </c>
      <c r="E12" s="14">
        <v>42024</v>
      </c>
      <c r="F12">
        <v>10</v>
      </c>
      <c r="G12" s="13">
        <v>7</v>
      </c>
      <c r="H12">
        <v>5</v>
      </c>
      <c r="I12">
        <v>5</v>
      </c>
      <c r="J12" s="19">
        <v>0.35714285714285715</v>
      </c>
      <c r="K12">
        <v>5</v>
      </c>
      <c r="L12">
        <v>0</v>
      </c>
    </row>
    <row r="13" spans="1:57" ht="14.4" customHeight="1" x14ac:dyDescent="0.3">
      <c r="B13" t="s">
        <v>6</v>
      </c>
      <c r="C13" t="s">
        <v>9</v>
      </c>
      <c r="D13" s="13">
        <v>7</v>
      </c>
      <c r="E13" s="14">
        <v>42025</v>
      </c>
      <c r="F13">
        <v>20</v>
      </c>
      <c r="G13" s="13">
        <v>10</v>
      </c>
      <c r="H13">
        <v>8</v>
      </c>
      <c r="I13">
        <v>12</v>
      </c>
      <c r="J13" s="19">
        <v>0.3</v>
      </c>
      <c r="K13">
        <v>12</v>
      </c>
      <c r="L13">
        <v>0</v>
      </c>
    </row>
    <row r="14" spans="1:57" ht="14.4" customHeight="1" x14ac:dyDescent="0.3">
      <c r="B14" t="s">
        <v>7</v>
      </c>
      <c r="C14" t="s">
        <v>10</v>
      </c>
      <c r="D14" s="13">
        <v>8</v>
      </c>
      <c r="E14" s="14">
        <v>42025</v>
      </c>
      <c r="F14">
        <v>25</v>
      </c>
      <c r="G14" s="13">
        <v>14</v>
      </c>
      <c r="H14">
        <v>17</v>
      </c>
      <c r="I14">
        <v>8</v>
      </c>
      <c r="J14" s="19">
        <v>0.42857142857142855</v>
      </c>
      <c r="K14">
        <v>7</v>
      </c>
      <c r="L14">
        <v>1</v>
      </c>
    </row>
    <row r="15" spans="1:57" ht="14.4" customHeight="1" x14ac:dyDescent="0.3">
      <c r="B15" t="s">
        <v>151</v>
      </c>
      <c r="C15" t="s">
        <v>153</v>
      </c>
      <c r="D15" s="13"/>
      <c r="E15" s="14"/>
      <c r="G15" s="13"/>
      <c r="J15" s="19"/>
    </row>
    <row r="16" spans="1:57" ht="14.4" customHeight="1" x14ac:dyDescent="0.3">
      <c r="A16" t="s">
        <v>152</v>
      </c>
      <c r="B16">
        <f>SUBTOTAL(103,Tabela1[Nome])</f>
        <v>7</v>
      </c>
      <c r="D16" s="20"/>
      <c r="G16" s="20"/>
      <c r="J16" s="20"/>
      <c r="L16">
        <f>SUBTOTAL(109,Tabela1[Defasagem])</f>
        <v>2</v>
      </c>
    </row>
    <row r="17" spans="1:9" ht="14.4" customHeight="1" x14ac:dyDescent="0.3">
      <c r="I17">
        <f>F17-H17</f>
        <v>0</v>
      </c>
    </row>
    <row r="18" spans="1:9" ht="14.4" customHeight="1" x14ac:dyDescent="0.3">
      <c r="I18">
        <f>F18-H18</f>
        <v>0</v>
      </c>
    </row>
    <row r="19" spans="1:9" ht="14.4" customHeight="1" x14ac:dyDescent="0.3">
      <c r="I19">
        <f>F19-H19</f>
        <v>0</v>
      </c>
    </row>
    <row r="20" spans="1:9" x14ac:dyDescent="0.3">
      <c r="A20" s="18"/>
    </row>
    <row r="21" spans="1:9" x14ac:dyDescent="0.3">
      <c r="A21" s="18"/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064F4-724E-4CEC-AC20-910E8A1259CC}">
  <dimension ref="C1:O20"/>
  <sheetViews>
    <sheetView showGridLines="0" topLeftCell="A2" workbookViewId="0"/>
  </sheetViews>
  <sheetFormatPr defaultRowHeight="14.4" x14ac:dyDescent="0.3"/>
  <cols>
    <col min="3" max="3" width="13.44140625" bestFit="1" customWidth="1"/>
    <col min="6" max="6" width="10.33203125" bestFit="1" customWidth="1"/>
    <col min="7" max="7" width="15.44140625" bestFit="1" customWidth="1"/>
    <col min="8" max="8" width="12.109375" bestFit="1" customWidth="1"/>
    <col min="9" max="9" width="14.109375" bestFit="1" customWidth="1"/>
    <col min="10" max="10" width="13.5546875" bestFit="1" customWidth="1"/>
    <col min="11" max="11" width="12.109375" bestFit="1" customWidth="1"/>
    <col min="12" max="12" width="8.6640625" bestFit="1" customWidth="1"/>
    <col min="14" max="14" width="17" hidden="1" customWidth="1"/>
    <col min="15" max="15" width="0" hidden="1" customWidth="1"/>
  </cols>
  <sheetData>
    <row r="1" spans="3:15" hidden="1" x14ac:dyDescent="0.3"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</row>
    <row r="2" spans="3:15" ht="18.600000000000001" thickBot="1" x14ac:dyDescent="0.4">
      <c r="C2" s="21" t="s">
        <v>123</v>
      </c>
      <c r="D2" s="22">
        <f ca="1">MONTH(TODAY())</f>
        <v>5</v>
      </c>
      <c r="F2" s="8" t="s">
        <v>16</v>
      </c>
      <c r="G2" s="8" t="s">
        <v>17</v>
      </c>
      <c r="H2" s="8" t="s">
        <v>18</v>
      </c>
      <c r="I2" s="8" t="s">
        <v>19</v>
      </c>
      <c r="J2" s="8" t="s">
        <v>20</v>
      </c>
      <c r="K2" s="8" t="s">
        <v>21</v>
      </c>
      <c r="L2" s="8" t="s">
        <v>22</v>
      </c>
      <c r="N2" s="15">
        <f ca="1">DATE(YEAR(TODAY()),D2,1)</f>
        <v>45047</v>
      </c>
      <c r="O2" s="8" t="s">
        <v>124</v>
      </c>
    </row>
    <row r="3" spans="3:15" x14ac:dyDescent="0.3">
      <c r="F3" s="7"/>
      <c r="G3" s="7"/>
      <c r="H3" s="7"/>
      <c r="I3" s="7"/>
      <c r="J3" s="7"/>
      <c r="K3" s="7"/>
      <c r="L3" s="7"/>
      <c r="N3">
        <f ca="1">WEEKDAY(N2)</f>
        <v>2</v>
      </c>
      <c r="O3" t="s">
        <v>125</v>
      </c>
    </row>
    <row r="4" spans="3:15" x14ac:dyDescent="0.3">
      <c r="F4" s="1"/>
      <c r="G4" s="1"/>
      <c r="H4" s="1"/>
      <c r="I4" s="1"/>
      <c r="J4" s="1"/>
      <c r="K4" s="1"/>
      <c r="L4" s="1"/>
    </row>
    <row r="5" spans="3:15" ht="21" x14ac:dyDescent="0.4">
      <c r="F5" s="6" t="str">
        <f t="shared" ref="F5:L5" ca="1" si="0">IF(F1=$N$3,1,IF(E5&lt;&gt;"",E5+1,""))</f>
        <v/>
      </c>
      <c r="G5" s="6">
        <f t="shared" ca="1" si="0"/>
        <v>1</v>
      </c>
      <c r="H5" s="6">
        <f ca="1">IF(H1=$N$3,1,IF(G5&lt;&gt;"",G5+1,""))</f>
        <v>2</v>
      </c>
      <c r="I5" s="6">
        <f t="shared" ca="1" si="0"/>
        <v>3</v>
      </c>
      <c r="J5" s="6">
        <f t="shared" ca="1" si="0"/>
        <v>4</v>
      </c>
      <c r="K5" s="6">
        <f t="shared" ca="1" si="0"/>
        <v>5</v>
      </c>
      <c r="L5" s="6">
        <f t="shared" ca="1" si="0"/>
        <v>6</v>
      </c>
    </row>
    <row r="6" spans="3:15" x14ac:dyDescent="0.3">
      <c r="F6" s="7"/>
      <c r="G6" s="7"/>
      <c r="H6" s="7"/>
      <c r="I6" s="7"/>
      <c r="J6" s="7"/>
      <c r="K6" s="7"/>
      <c r="L6" s="7"/>
    </row>
    <row r="7" spans="3:15" x14ac:dyDescent="0.3">
      <c r="F7" s="1"/>
      <c r="G7" s="1"/>
      <c r="H7" s="1"/>
      <c r="I7" s="1"/>
      <c r="J7" s="1"/>
      <c r="K7" s="1"/>
      <c r="L7" s="1"/>
    </row>
    <row r="8" spans="3:15" ht="21" x14ac:dyDescent="0.4">
      <c r="F8" s="6">
        <f ca="1">IF(L5&gt;=31,"",L5+1)</f>
        <v>7</v>
      </c>
      <c r="G8" s="6">
        <f ca="1">IF(F8&gt;=31,"",F8+1)</f>
        <v>8</v>
      </c>
      <c r="H8" s="6">
        <f ca="1">IF(G8&gt;=31,"",G8+1)</f>
        <v>9</v>
      </c>
      <c r="I8" s="6">
        <f t="shared" ref="I8:L8" ca="1" si="1">IF(H8&gt;=31,"",H8+1)</f>
        <v>10</v>
      </c>
      <c r="J8" s="6">
        <f t="shared" ca="1" si="1"/>
        <v>11</v>
      </c>
      <c r="K8" s="6">
        <f t="shared" ca="1" si="1"/>
        <v>12</v>
      </c>
      <c r="L8" s="6">
        <f t="shared" ca="1" si="1"/>
        <v>13</v>
      </c>
    </row>
    <row r="9" spans="3:15" x14ac:dyDescent="0.3">
      <c r="F9" s="7"/>
      <c r="G9" s="7"/>
      <c r="H9" s="7"/>
      <c r="I9" s="7"/>
      <c r="J9" s="7"/>
      <c r="K9" s="7"/>
      <c r="L9" s="7"/>
    </row>
    <row r="10" spans="3:15" x14ac:dyDescent="0.3">
      <c r="F10" s="1"/>
      <c r="G10" s="1"/>
      <c r="H10" s="1"/>
      <c r="I10" s="1"/>
      <c r="J10" s="1"/>
      <c r="K10" s="1"/>
      <c r="L10" s="1"/>
    </row>
    <row r="11" spans="3:15" ht="21" x14ac:dyDescent="0.4">
      <c r="F11" s="6">
        <f ca="1">IF(L8&gt;=31,"",L8+1)</f>
        <v>14</v>
      </c>
      <c r="G11" s="6">
        <f ca="1">IF(F11&gt;=31,"",F11+1)</f>
        <v>15</v>
      </c>
      <c r="H11" s="6">
        <f ca="1">IF(G11&gt;=31,"",G11+1)</f>
        <v>16</v>
      </c>
      <c r="I11" s="6">
        <f t="shared" ref="I11:L11" ca="1" si="2">IF(H11&gt;=31,"",H11+1)</f>
        <v>17</v>
      </c>
      <c r="J11" s="6">
        <f t="shared" ca="1" si="2"/>
        <v>18</v>
      </c>
      <c r="K11" s="6">
        <f t="shared" ca="1" si="2"/>
        <v>19</v>
      </c>
      <c r="L11" s="6">
        <f t="shared" ca="1" si="2"/>
        <v>20</v>
      </c>
    </row>
    <row r="12" spans="3:15" x14ac:dyDescent="0.3">
      <c r="F12" s="7"/>
      <c r="G12" s="7"/>
      <c r="H12" s="7"/>
      <c r="I12" s="7"/>
      <c r="J12" s="7"/>
      <c r="K12" s="7"/>
      <c r="L12" s="7"/>
    </row>
    <row r="13" spans="3:15" x14ac:dyDescent="0.3">
      <c r="F13" s="1"/>
      <c r="G13" s="1"/>
      <c r="H13" s="1"/>
      <c r="I13" s="1"/>
      <c r="J13" s="1"/>
      <c r="K13" s="1"/>
      <c r="L13" s="1"/>
    </row>
    <row r="14" spans="3:15" ht="21" x14ac:dyDescent="0.4">
      <c r="F14" s="6">
        <f ca="1">IF(L11&gt;=31,"",L11+1)</f>
        <v>21</v>
      </c>
      <c r="G14" s="6">
        <f ca="1">IF(F14&gt;=31,"",F14+1)</f>
        <v>22</v>
      </c>
      <c r="H14" s="6">
        <f ca="1">IF(G14&gt;=31,"",G14+1)</f>
        <v>23</v>
      </c>
      <c r="I14" s="6">
        <f t="shared" ref="I14:L14" ca="1" si="3">IF(H14&gt;=31,"",H14+1)</f>
        <v>24</v>
      </c>
      <c r="J14" s="6">
        <f t="shared" ca="1" si="3"/>
        <v>25</v>
      </c>
      <c r="K14" s="6">
        <f t="shared" ca="1" si="3"/>
        <v>26</v>
      </c>
      <c r="L14" s="6">
        <f t="shared" ca="1" si="3"/>
        <v>27</v>
      </c>
    </row>
    <row r="15" spans="3:15" x14ac:dyDescent="0.3">
      <c r="F15" s="7"/>
      <c r="G15" s="7"/>
      <c r="H15" s="7"/>
      <c r="I15" s="7"/>
      <c r="J15" s="7"/>
      <c r="K15" s="7"/>
      <c r="L15" s="7"/>
    </row>
    <row r="16" spans="3:15" x14ac:dyDescent="0.3">
      <c r="F16" s="1"/>
      <c r="G16" s="1"/>
      <c r="H16" s="1"/>
      <c r="I16" s="1"/>
      <c r="J16" s="1"/>
      <c r="K16" s="1"/>
      <c r="L16" s="1"/>
    </row>
    <row r="17" spans="6:12" ht="21" x14ac:dyDescent="0.4">
      <c r="F17" s="6">
        <f ca="1">IF(L14&gt;=31,"",L14+1)</f>
        <v>28</v>
      </c>
      <c r="G17" s="6">
        <f ca="1">IF(F17&gt;=31,"",F17+1)</f>
        <v>29</v>
      </c>
      <c r="H17" s="6">
        <f ca="1">IF(G17&gt;=31,"",G17+1)</f>
        <v>30</v>
      </c>
      <c r="I17" s="6">
        <f t="shared" ref="I17:L17" ca="1" si="4">IF(H17&gt;=31,"",H17+1)</f>
        <v>31</v>
      </c>
      <c r="J17" s="6" t="str">
        <f t="shared" ca="1" si="4"/>
        <v/>
      </c>
      <c r="K17" s="6" t="str">
        <f t="shared" ca="1" si="4"/>
        <v/>
      </c>
      <c r="L17" s="6" t="str">
        <f t="shared" ca="1" si="4"/>
        <v/>
      </c>
    </row>
    <row r="18" spans="6:12" x14ac:dyDescent="0.3">
      <c r="F18" s="7"/>
      <c r="G18" s="7"/>
      <c r="H18" s="7"/>
      <c r="I18" s="7"/>
      <c r="J18" s="7"/>
      <c r="K18" s="7"/>
      <c r="L18" s="7"/>
    </row>
    <row r="19" spans="6:12" x14ac:dyDescent="0.3">
      <c r="F19" s="1"/>
      <c r="G19" s="1"/>
      <c r="H19" s="1"/>
      <c r="I19" s="1"/>
      <c r="J19" s="1"/>
      <c r="K19" s="1"/>
      <c r="L19" s="1"/>
    </row>
    <row r="20" spans="6:12" ht="21" x14ac:dyDescent="0.4">
      <c r="F20" s="6" t="str">
        <f ca="1">IF(L17&gt;=31,"",L17+1)</f>
        <v/>
      </c>
      <c r="G20" s="6" t="str">
        <f ca="1">IF(F20&gt;=31,"",F20+1)</f>
        <v/>
      </c>
      <c r="H20" s="6" t="str">
        <f ca="1">IF(G20&gt;=31,"",G20+1)</f>
        <v/>
      </c>
      <c r="I20" s="6" t="str">
        <f t="shared" ref="I20:L20" ca="1" si="5">IF(H20&gt;=31,"",H20+1)</f>
        <v/>
      </c>
      <c r="J20" s="6" t="str">
        <f t="shared" ca="1" si="5"/>
        <v/>
      </c>
      <c r="K20" s="6" t="str">
        <f t="shared" ca="1" si="5"/>
        <v/>
      </c>
      <c r="L20" s="6" t="str">
        <f t="shared" ca="1" si="5"/>
        <v/>
      </c>
    </row>
  </sheetData>
  <phoneticPr fontId="2" type="noConversion"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F2215-E849-4149-862A-D2BFEB964741}">
  <dimension ref="A2:BE18"/>
  <sheetViews>
    <sheetView showGridLines="0" workbookViewId="0"/>
  </sheetViews>
  <sheetFormatPr defaultRowHeight="14.4" x14ac:dyDescent="0.3"/>
  <cols>
    <col min="4" max="5" width="18.6640625" customWidth="1"/>
    <col min="6" max="6" width="18.6640625" style="4" customWidth="1"/>
    <col min="7" max="7" width="23.5546875" customWidth="1"/>
    <col min="8" max="9" width="18.6640625" customWidth="1"/>
    <col min="10" max="10" width="15.21875" customWidth="1"/>
    <col min="11" max="11" width="14.33203125" customWidth="1"/>
  </cols>
  <sheetData>
    <row r="2" spans="1:57" ht="4.95" customHeight="1" x14ac:dyDescent="0.3">
      <c r="A2" s="2"/>
      <c r="B2" s="2"/>
      <c r="C2" s="2"/>
      <c r="D2" s="2"/>
      <c r="E2" s="2"/>
      <c r="F2" s="5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</row>
    <row r="3" spans="1:57" ht="21" x14ac:dyDescent="0.4">
      <c r="A3" s="2"/>
      <c r="B3" s="2"/>
      <c r="C3" s="3" t="s">
        <v>23</v>
      </c>
      <c r="D3" s="2"/>
      <c r="E3" s="2"/>
      <c r="F3" s="5"/>
      <c r="G3" s="12" t="s">
        <v>105</v>
      </c>
      <c r="H3" s="12">
        <f>COUNTBLANK(D10:I18)</f>
        <v>0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  <row r="4" spans="1:57" ht="4.95" customHeight="1" x14ac:dyDescent="0.3">
      <c r="A4" s="2"/>
      <c r="B4" s="2"/>
      <c r="C4" s="2"/>
      <c r="D4" s="2"/>
      <c r="E4" s="2"/>
      <c r="F4" s="5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</row>
    <row r="6" spans="1:57" hidden="1" x14ac:dyDescent="0.3">
      <c r="J6" s="14">
        <v>42030</v>
      </c>
    </row>
    <row r="7" spans="1:57" x14ac:dyDescent="0.3">
      <c r="J7" s="14"/>
    </row>
    <row r="9" spans="1:57" x14ac:dyDescent="0.3">
      <c r="D9" t="s">
        <v>1</v>
      </c>
      <c r="E9" t="s">
        <v>24</v>
      </c>
      <c r="F9" t="s">
        <v>25</v>
      </c>
      <c r="G9" t="s">
        <v>26</v>
      </c>
      <c r="H9" t="s">
        <v>27</v>
      </c>
      <c r="I9" t="s">
        <v>121</v>
      </c>
      <c r="J9" t="s">
        <v>28</v>
      </c>
      <c r="K9" t="s">
        <v>122</v>
      </c>
    </row>
    <row r="10" spans="1:57" x14ac:dyDescent="0.3">
      <c r="D10" t="s">
        <v>29</v>
      </c>
      <c r="E10" t="s">
        <v>38</v>
      </c>
      <c r="F10" t="s">
        <v>47</v>
      </c>
      <c r="G10" t="s">
        <v>56</v>
      </c>
      <c r="H10" t="s">
        <v>57</v>
      </c>
      <c r="I10" s="14">
        <v>41684</v>
      </c>
      <c r="J10" s="14">
        <v>41957</v>
      </c>
      <c r="K10" t="str">
        <f ca="1">IF(TODAY()-J10&gt;J10-I10,"sim","não")</f>
        <v>sim</v>
      </c>
    </row>
    <row r="11" spans="1:57" x14ac:dyDescent="0.3">
      <c r="D11" t="s">
        <v>30</v>
      </c>
      <c r="E11" t="s">
        <v>39</v>
      </c>
      <c r="F11" t="s">
        <v>48</v>
      </c>
      <c r="G11" t="s">
        <v>59</v>
      </c>
      <c r="H11" t="s">
        <v>57</v>
      </c>
      <c r="I11" s="14">
        <v>41684</v>
      </c>
      <c r="J11" s="14">
        <v>41712</v>
      </c>
      <c r="K11" t="str">
        <f t="shared" ref="K11:K18" ca="1" si="0">IF(TODAY()-J11&gt;J11-I11,"sim","não")</f>
        <v>sim</v>
      </c>
    </row>
    <row r="12" spans="1:57" x14ac:dyDescent="0.3">
      <c r="D12" t="s">
        <v>31</v>
      </c>
      <c r="E12" t="s">
        <v>40</v>
      </c>
      <c r="F12" t="s">
        <v>49</v>
      </c>
      <c r="G12" t="s">
        <v>60</v>
      </c>
      <c r="H12" t="s">
        <v>57</v>
      </c>
      <c r="I12" s="14">
        <v>41684</v>
      </c>
      <c r="J12" s="14">
        <v>41712</v>
      </c>
      <c r="K12" t="str">
        <f t="shared" ca="1" si="0"/>
        <v>sim</v>
      </c>
    </row>
    <row r="13" spans="1:57" x14ac:dyDescent="0.3">
      <c r="D13" t="s">
        <v>32</v>
      </c>
      <c r="E13" t="s">
        <v>41</v>
      </c>
      <c r="F13" t="s">
        <v>50</v>
      </c>
      <c r="G13" t="s">
        <v>61</v>
      </c>
      <c r="H13" t="s">
        <v>57</v>
      </c>
      <c r="I13" s="14">
        <v>41684</v>
      </c>
      <c r="J13" s="14">
        <v>41712</v>
      </c>
      <c r="K13" t="str">
        <f t="shared" ca="1" si="0"/>
        <v>sim</v>
      </c>
    </row>
    <row r="14" spans="1:57" x14ac:dyDescent="0.3">
      <c r="D14" t="s">
        <v>33</v>
      </c>
      <c r="E14" t="s">
        <v>42</v>
      </c>
      <c r="F14" t="s">
        <v>51</v>
      </c>
      <c r="G14" t="s">
        <v>62</v>
      </c>
      <c r="H14" t="s">
        <v>57</v>
      </c>
      <c r="I14" s="14">
        <v>41684</v>
      </c>
      <c r="J14" s="14">
        <v>41712</v>
      </c>
      <c r="K14" t="str">
        <f t="shared" ca="1" si="0"/>
        <v>sim</v>
      </c>
    </row>
    <row r="15" spans="1:57" x14ac:dyDescent="0.3">
      <c r="D15" t="s">
        <v>34</v>
      </c>
      <c r="E15" t="s">
        <v>43</v>
      </c>
      <c r="F15" t="s">
        <v>52</v>
      </c>
      <c r="G15" t="s">
        <v>60</v>
      </c>
      <c r="H15" t="s">
        <v>57</v>
      </c>
      <c r="I15" s="14">
        <v>41684</v>
      </c>
      <c r="J15" s="14">
        <v>41712</v>
      </c>
      <c r="K15" t="str">
        <f t="shared" ca="1" si="0"/>
        <v>sim</v>
      </c>
    </row>
    <row r="16" spans="1:57" x14ac:dyDescent="0.3">
      <c r="D16" t="s">
        <v>35</v>
      </c>
      <c r="E16" t="s">
        <v>44</v>
      </c>
      <c r="F16" t="s">
        <v>53</v>
      </c>
      <c r="G16" t="s">
        <v>61</v>
      </c>
      <c r="H16" t="s">
        <v>58</v>
      </c>
      <c r="I16" s="14">
        <v>41684</v>
      </c>
      <c r="J16" s="14">
        <v>41712</v>
      </c>
      <c r="K16" t="str">
        <f t="shared" ca="1" si="0"/>
        <v>sim</v>
      </c>
    </row>
    <row r="17" spans="4:11" x14ac:dyDescent="0.3">
      <c r="D17" t="s">
        <v>36</v>
      </c>
      <c r="E17" t="s">
        <v>45</v>
      </c>
      <c r="F17" t="s">
        <v>54</v>
      </c>
      <c r="G17" t="s">
        <v>62</v>
      </c>
      <c r="H17" t="s">
        <v>58</v>
      </c>
      <c r="I17" s="14">
        <v>41684</v>
      </c>
      <c r="J17" s="14">
        <v>41712</v>
      </c>
      <c r="K17" t="str">
        <f t="shared" ca="1" si="0"/>
        <v>sim</v>
      </c>
    </row>
    <row r="18" spans="4:11" x14ac:dyDescent="0.3">
      <c r="D18" t="s">
        <v>37</v>
      </c>
      <c r="E18" t="s">
        <v>46</v>
      </c>
      <c r="F18" t="s">
        <v>55</v>
      </c>
      <c r="G18" t="s">
        <v>60</v>
      </c>
      <c r="H18" t="s">
        <v>58</v>
      </c>
      <c r="I18" s="14">
        <v>41684</v>
      </c>
      <c r="J18" s="14">
        <v>41712</v>
      </c>
      <c r="K18" t="str">
        <f t="shared" ca="1" si="0"/>
        <v>sim</v>
      </c>
    </row>
  </sheetData>
  <phoneticPr fontId="2" type="noConversion"/>
  <hyperlinks>
    <hyperlink ref="F10" r:id="rId1" xr:uid="{1BD9472D-B40E-4CB3-A0A4-88F82E752ECA}"/>
    <hyperlink ref="F11" r:id="rId2" xr:uid="{CFE9F890-EFC2-4F4B-BFB4-F6F52D3B48AF}"/>
    <hyperlink ref="F12" r:id="rId3" xr:uid="{2A094610-8218-45A6-A9C5-0DEA80E0D6CF}"/>
    <hyperlink ref="F13" r:id="rId4" xr:uid="{8CBF6F76-0C77-46F9-B8C9-95B0A0AF57D8}"/>
    <hyperlink ref="F14" r:id="rId5" xr:uid="{E26CAB35-D9A2-424D-9906-843F46B7972E}"/>
    <hyperlink ref="F15" r:id="rId6" xr:uid="{162F27BD-8A9F-43AA-94F5-E5EC4A8D6EA3}"/>
    <hyperlink ref="F16" r:id="rId7" xr:uid="{4F1CE9C6-32D3-4332-9167-1244573A3175}"/>
    <hyperlink ref="F17" r:id="rId8" xr:uid="{76AC6AE8-B7E3-4BA9-B8A3-1117845734DE}"/>
    <hyperlink ref="F18" r:id="rId9" xr:uid="{F3CA74DE-B03C-4BCE-A106-B1069C77B84A}"/>
  </hyperlinks>
  <pageMargins left="0.511811024" right="0.511811024" top="0.78740157499999996" bottom="0.78740157499999996" header="0.31496062000000002" footer="0.31496062000000002"/>
  <drawing r:id="rId10"/>
  <tableParts count="1">
    <tablePart r:id="rId1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1075A-F056-4B20-A6AB-9F3355E687C0}">
  <dimension ref="A4:G22"/>
  <sheetViews>
    <sheetView workbookViewId="0">
      <selection activeCell="A5" sqref="A5:G5"/>
    </sheetView>
  </sheetViews>
  <sheetFormatPr defaultRowHeight="14.4" x14ac:dyDescent="0.3"/>
  <cols>
    <col min="1" max="2" width="10.5546875" customWidth="1"/>
    <col min="3" max="3" width="4.6640625" customWidth="1"/>
    <col min="4" max="4" width="19" bestFit="1" customWidth="1"/>
    <col min="5" max="5" width="6.33203125" customWidth="1"/>
    <col min="6" max="6" width="13.109375" bestFit="1" customWidth="1"/>
    <col min="7" max="7" width="14.6640625" bestFit="1" customWidth="1"/>
  </cols>
  <sheetData>
    <row r="4" spans="1:7" x14ac:dyDescent="0.3">
      <c r="A4" s="16" t="s">
        <v>63</v>
      </c>
      <c r="B4" s="16"/>
      <c r="D4" s="11" t="s">
        <v>81</v>
      </c>
      <c r="F4" s="16" t="s">
        <v>131</v>
      </c>
      <c r="G4" s="16"/>
    </row>
    <row r="5" spans="1:7" x14ac:dyDescent="0.3">
      <c r="A5" s="9" t="s">
        <v>0</v>
      </c>
      <c r="B5" s="9" t="s">
        <v>64</v>
      </c>
      <c r="D5" s="9" t="s">
        <v>150</v>
      </c>
      <c r="F5" s="9" t="s">
        <v>132</v>
      </c>
      <c r="G5" s="9" t="s">
        <v>133</v>
      </c>
    </row>
    <row r="6" spans="1:7" x14ac:dyDescent="0.3">
      <c r="A6" s="9" t="s">
        <v>65</v>
      </c>
      <c r="B6" s="10">
        <v>1</v>
      </c>
      <c r="D6" s="9" t="s">
        <v>82</v>
      </c>
      <c r="F6" s="9" t="s">
        <v>134</v>
      </c>
      <c r="G6" s="9"/>
    </row>
    <row r="7" spans="1:7" x14ac:dyDescent="0.3">
      <c r="A7" s="9" t="s">
        <v>66</v>
      </c>
      <c r="B7" s="10">
        <v>2</v>
      </c>
      <c r="D7" s="9" t="s">
        <v>83</v>
      </c>
      <c r="F7" s="9" t="s">
        <v>135</v>
      </c>
      <c r="G7" s="9"/>
    </row>
    <row r="8" spans="1:7" x14ac:dyDescent="0.3">
      <c r="A8" s="9" t="s">
        <v>67</v>
      </c>
      <c r="B8" s="10">
        <v>3</v>
      </c>
      <c r="D8" s="9" t="s">
        <v>84</v>
      </c>
      <c r="F8" s="9" t="s">
        <v>136</v>
      </c>
      <c r="G8" s="9"/>
    </row>
    <row r="9" spans="1:7" x14ac:dyDescent="0.3">
      <c r="A9" s="9" t="s">
        <v>68</v>
      </c>
      <c r="B9" s="10">
        <v>4</v>
      </c>
      <c r="D9" s="9" t="s">
        <v>85</v>
      </c>
      <c r="F9" s="9" t="s">
        <v>137</v>
      </c>
      <c r="G9" s="9"/>
    </row>
    <row r="10" spans="1:7" x14ac:dyDescent="0.3">
      <c r="A10" s="9" t="s">
        <v>69</v>
      </c>
      <c r="B10" s="10">
        <v>5</v>
      </c>
      <c r="D10" s="9" t="s">
        <v>86</v>
      </c>
      <c r="F10" s="9" t="s">
        <v>138</v>
      </c>
      <c r="G10" s="9"/>
    </row>
    <row r="11" spans="1:7" x14ac:dyDescent="0.3">
      <c r="A11" s="9" t="s">
        <v>70</v>
      </c>
      <c r="B11" s="10">
        <v>6</v>
      </c>
      <c r="D11" s="9" t="s">
        <v>87</v>
      </c>
      <c r="F11" s="9" t="s">
        <v>139</v>
      </c>
      <c r="G11" s="9"/>
    </row>
    <row r="12" spans="1:7" x14ac:dyDescent="0.3">
      <c r="A12" s="9" t="s">
        <v>71</v>
      </c>
      <c r="B12" s="10">
        <v>7</v>
      </c>
      <c r="D12" s="9" t="s">
        <v>88</v>
      </c>
      <c r="F12" s="9" t="s">
        <v>140</v>
      </c>
      <c r="G12" s="9"/>
    </row>
    <row r="13" spans="1:7" x14ac:dyDescent="0.3">
      <c r="A13" s="9" t="s">
        <v>72</v>
      </c>
      <c r="B13" s="10">
        <v>8</v>
      </c>
      <c r="D13" s="9" t="s">
        <v>89</v>
      </c>
      <c r="F13" s="9" t="s">
        <v>141</v>
      </c>
      <c r="G13" s="9"/>
    </row>
    <row r="14" spans="1:7" x14ac:dyDescent="0.3">
      <c r="A14" s="9" t="s">
        <v>73</v>
      </c>
      <c r="B14" s="10">
        <v>9</v>
      </c>
      <c r="D14" s="9" t="s">
        <v>90</v>
      </c>
      <c r="F14" s="9" t="s">
        <v>142</v>
      </c>
      <c r="G14" s="9"/>
    </row>
    <row r="15" spans="1:7" x14ac:dyDescent="0.3">
      <c r="A15" s="9" t="s">
        <v>74</v>
      </c>
      <c r="B15" s="10">
        <v>10</v>
      </c>
      <c r="D15" s="9" t="s">
        <v>91</v>
      </c>
      <c r="F15" s="9" t="s">
        <v>143</v>
      </c>
      <c r="G15" s="9"/>
    </row>
    <row r="16" spans="1:7" x14ac:dyDescent="0.3">
      <c r="A16" s="9" t="s">
        <v>75</v>
      </c>
      <c r="B16" s="10">
        <v>11</v>
      </c>
      <c r="D16" s="9" t="s">
        <v>92</v>
      </c>
      <c r="F16" s="9" t="s">
        <v>144</v>
      </c>
      <c r="G16" s="9"/>
    </row>
    <row r="17" spans="1:7" x14ac:dyDescent="0.3">
      <c r="A17" s="9" t="s">
        <v>76</v>
      </c>
      <c r="B17" s="10">
        <v>12</v>
      </c>
      <c r="D17" s="9" t="s">
        <v>93</v>
      </c>
      <c r="F17" s="9" t="s">
        <v>145</v>
      </c>
      <c r="G17" s="9"/>
    </row>
    <row r="18" spans="1:7" x14ac:dyDescent="0.3">
      <c r="A18" s="9" t="s">
        <v>77</v>
      </c>
      <c r="B18" s="10">
        <v>13</v>
      </c>
      <c r="D18" s="9" t="s">
        <v>94</v>
      </c>
      <c r="F18" s="9" t="s">
        <v>146</v>
      </c>
      <c r="G18" s="9"/>
    </row>
    <row r="19" spans="1:7" x14ac:dyDescent="0.3">
      <c r="A19" s="9" t="s">
        <v>78</v>
      </c>
      <c r="B19" s="10">
        <v>14</v>
      </c>
      <c r="D19" s="9" t="s">
        <v>95</v>
      </c>
      <c r="F19" s="9" t="s">
        <v>147</v>
      </c>
      <c r="G19" s="9"/>
    </row>
    <row r="20" spans="1:7" x14ac:dyDescent="0.3">
      <c r="A20" s="9" t="s">
        <v>79</v>
      </c>
      <c r="B20" s="10">
        <v>15</v>
      </c>
      <c r="D20" s="9" t="s">
        <v>96</v>
      </c>
      <c r="F20" s="9" t="s">
        <v>148</v>
      </c>
      <c r="G20" s="9"/>
    </row>
    <row r="21" spans="1:7" x14ac:dyDescent="0.3">
      <c r="A21" s="9" t="s">
        <v>80</v>
      </c>
      <c r="B21" s="10">
        <v>16</v>
      </c>
      <c r="D21" s="9" t="s">
        <v>97</v>
      </c>
      <c r="F21" s="9" t="s">
        <v>149</v>
      </c>
      <c r="G21" s="9"/>
    </row>
    <row r="22" spans="1:7" x14ac:dyDescent="0.3">
      <c r="D22" s="9" t="s">
        <v>98</v>
      </c>
    </row>
  </sheetData>
  <autoFilter ref="A5:G5" xr:uid="{37C1075A-F056-4B20-A6AB-9F3355E687C0}"/>
  <mergeCells count="2">
    <mergeCell ref="A4:B4"/>
    <mergeCell ref="F4:G4"/>
  </mergeCells>
  <phoneticPr fontId="2" type="noConversion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3E804-4C0C-483F-BC66-271D46E8B680}">
  <dimension ref="B1:L22"/>
  <sheetViews>
    <sheetView workbookViewId="0">
      <selection activeCell="E6" sqref="E6"/>
    </sheetView>
  </sheetViews>
  <sheetFormatPr defaultRowHeight="14.4" x14ac:dyDescent="0.3"/>
  <cols>
    <col min="5" max="5" width="9.33203125" bestFit="1" customWidth="1"/>
    <col min="11" max="11" width="10.33203125" bestFit="1" customWidth="1"/>
  </cols>
  <sheetData>
    <row r="1" spans="2:12" x14ac:dyDescent="0.3">
      <c r="K1" t="s">
        <v>126</v>
      </c>
      <c r="L1" t="s">
        <v>127</v>
      </c>
    </row>
    <row r="2" spans="2:12" x14ac:dyDescent="0.3">
      <c r="E2" s="17">
        <v>1</v>
      </c>
      <c r="K2">
        <v>15</v>
      </c>
      <c r="L2" t="s">
        <v>109</v>
      </c>
    </row>
    <row r="3" spans="2:12" x14ac:dyDescent="0.3">
      <c r="E3" s="17">
        <v>2</v>
      </c>
      <c r="K3">
        <v>2</v>
      </c>
      <c r="L3" t="s">
        <v>128</v>
      </c>
    </row>
    <row r="4" spans="2:12" x14ac:dyDescent="0.3">
      <c r="E4" s="17">
        <v>3</v>
      </c>
      <c r="K4">
        <v>3</v>
      </c>
      <c r="L4" t="s">
        <v>111</v>
      </c>
    </row>
    <row r="5" spans="2:12" x14ac:dyDescent="0.3">
      <c r="B5">
        <v>12</v>
      </c>
      <c r="E5" s="17">
        <v>4</v>
      </c>
      <c r="K5">
        <v>4</v>
      </c>
      <c r="L5" t="s">
        <v>114</v>
      </c>
    </row>
    <row r="6" spans="2:12" x14ac:dyDescent="0.3">
      <c r="B6">
        <v>5</v>
      </c>
      <c r="E6" s="17">
        <v>5</v>
      </c>
      <c r="K6">
        <v>5</v>
      </c>
      <c r="L6" t="s">
        <v>129</v>
      </c>
    </row>
    <row r="7" spans="2:12" x14ac:dyDescent="0.3">
      <c r="E7" s="17">
        <v>6</v>
      </c>
      <c r="K7">
        <v>100</v>
      </c>
      <c r="L7" t="s">
        <v>130</v>
      </c>
    </row>
    <row r="8" spans="2:12" x14ac:dyDescent="0.3">
      <c r="E8" s="17">
        <v>7</v>
      </c>
      <c r="G8" t="s">
        <v>100</v>
      </c>
      <c r="H8">
        <v>12</v>
      </c>
      <c r="K8">
        <v>7</v>
      </c>
    </row>
    <row r="9" spans="2:12" x14ac:dyDescent="0.3">
      <c r="E9" s="17">
        <v>8</v>
      </c>
      <c r="G9" t="s">
        <v>101</v>
      </c>
      <c r="H9">
        <v>10</v>
      </c>
      <c r="K9">
        <v>8</v>
      </c>
    </row>
    <row r="10" spans="2:12" x14ac:dyDescent="0.3">
      <c r="E10" s="17">
        <v>9</v>
      </c>
      <c r="G10" t="s">
        <v>99</v>
      </c>
      <c r="H10">
        <f>SUM(H8:H9)</f>
        <v>22</v>
      </c>
      <c r="K10">
        <v>9</v>
      </c>
    </row>
    <row r="11" spans="2:12" x14ac:dyDescent="0.3">
      <c r="E11" s="17">
        <v>10</v>
      </c>
      <c r="K11">
        <v>10</v>
      </c>
    </row>
    <row r="12" spans="2:12" x14ac:dyDescent="0.3">
      <c r="E12" s="17">
        <v>11</v>
      </c>
      <c r="K12">
        <v>11</v>
      </c>
    </row>
    <row r="13" spans="2:12" x14ac:dyDescent="0.3">
      <c r="E13" s="17">
        <v>12</v>
      </c>
      <c r="K13">
        <v>12</v>
      </c>
    </row>
    <row r="14" spans="2:12" x14ac:dyDescent="0.3">
      <c r="E14" s="17">
        <v>13</v>
      </c>
      <c r="K14">
        <v>13</v>
      </c>
    </row>
    <row r="15" spans="2:12" x14ac:dyDescent="0.3">
      <c r="E15" s="17">
        <v>14</v>
      </c>
      <c r="K15">
        <v>14</v>
      </c>
    </row>
    <row r="16" spans="2:12" x14ac:dyDescent="0.3">
      <c r="E16" s="17">
        <v>15</v>
      </c>
      <c r="K16">
        <v>15</v>
      </c>
    </row>
    <row r="17" spans="5:11" x14ac:dyDescent="0.3">
      <c r="E17" s="17">
        <v>16</v>
      </c>
      <c r="K17">
        <v>16</v>
      </c>
    </row>
    <row r="18" spans="5:11" x14ac:dyDescent="0.3">
      <c r="E18" s="17">
        <v>17</v>
      </c>
      <c r="K18">
        <v>17</v>
      </c>
    </row>
    <row r="19" spans="5:11" x14ac:dyDescent="0.3">
      <c r="E19" s="17">
        <v>18</v>
      </c>
      <c r="K19">
        <v>18</v>
      </c>
    </row>
    <row r="20" spans="5:11" x14ac:dyDescent="0.3">
      <c r="E20" s="17">
        <v>19</v>
      </c>
      <c r="K20">
        <v>19</v>
      </c>
    </row>
    <row r="21" spans="5:11" x14ac:dyDescent="0.3">
      <c r="E21" s="17">
        <v>20</v>
      </c>
      <c r="K21">
        <v>20</v>
      </c>
    </row>
    <row r="22" spans="5:11" x14ac:dyDescent="0.3">
      <c r="K22">
        <v>21</v>
      </c>
    </row>
  </sheetData>
  <autoFilter ref="K1:L22" xr:uid="{865DEE19-C65A-409C-9372-58027149034B}"/>
  <conditionalFormatting sqref="E2:E21">
    <cfRule type="colorScale" priority="1">
      <colorScale>
        <cfvo type="min"/>
        <cfvo type="max"/>
        <color rgb="FFFCFCFF"/>
        <color rgb="FFF8696B"/>
      </colorScale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{AAC80576-7EA9-46F8-9F66-0B0DD067D82E}</x14:id>
        </ext>
      </extLst>
    </cfRule>
    <cfRule type="cellIs" dxfId="3" priority="3" operator="lessThan">
      <formula>$B$6</formula>
    </cfRule>
    <cfRule type="cellIs" dxfId="2" priority="4" operator="lessThan">
      <formula>$B$5</formula>
    </cfRule>
    <cfRule type="cellIs" dxfId="1" priority="5" operator="greaterThan">
      <formula>"&lt;$B$5"</formula>
    </cfRule>
    <cfRule type="cellIs" dxfId="0" priority="6" operator="lessThan">
      <formula>-$B$5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AC80576-7EA9-46F8-9F66-0B0DD067D8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E2:E21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75C30-53F3-438A-977C-B468216CA53F}">
  <dimension ref="C2:H8"/>
  <sheetViews>
    <sheetView workbookViewId="0">
      <selection activeCell="E6" sqref="E6"/>
    </sheetView>
  </sheetViews>
  <sheetFormatPr defaultRowHeight="14.4" x14ac:dyDescent="0.3"/>
  <cols>
    <col min="4" max="4" width="14.21875" bestFit="1" customWidth="1"/>
    <col min="5" max="5" width="15.6640625" bestFit="1" customWidth="1"/>
    <col min="7" max="8" width="10.33203125" bestFit="1" customWidth="1"/>
  </cols>
  <sheetData>
    <row r="2" spans="3:8" x14ac:dyDescent="0.3">
      <c r="C2" t="s">
        <v>106</v>
      </c>
      <c r="D2" t="s">
        <v>107</v>
      </c>
      <c r="E2" s="11" t="s">
        <v>108</v>
      </c>
      <c r="G2" s="11" t="s">
        <v>115</v>
      </c>
      <c r="H2" s="11" t="s">
        <v>116</v>
      </c>
    </row>
    <row r="3" spans="3:8" x14ac:dyDescent="0.3">
      <c r="C3" t="s">
        <v>109</v>
      </c>
      <c r="D3" s="13">
        <v>100</v>
      </c>
      <c r="E3" t="str">
        <f>IF(AND(D3&gt;=$G$3,D3&lt;$H$3),"Ganha Bonus","Não Ganha Bonus")</f>
        <v>Ganha Bonus</v>
      </c>
      <c r="G3" s="13">
        <v>50</v>
      </c>
      <c r="H3" s="13">
        <v>200</v>
      </c>
    </row>
    <row r="4" spans="3:8" x14ac:dyDescent="0.3">
      <c r="C4" t="s">
        <v>110</v>
      </c>
      <c r="D4" s="13">
        <v>250</v>
      </c>
      <c r="E4" t="str">
        <f t="shared" ref="E4:E8" si="0">IF(AND(D4&gt;=$G$3,D4&lt;$H$3),"Ganha Bonus","Não Ganha Bonus")</f>
        <v>Não Ganha Bonus</v>
      </c>
    </row>
    <row r="5" spans="3:8" x14ac:dyDescent="0.3">
      <c r="C5" t="s">
        <v>111</v>
      </c>
      <c r="D5" s="13">
        <v>300</v>
      </c>
      <c r="E5" t="str">
        <f t="shared" si="0"/>
        <v>Não Ganha Bonus</v>
      </c>
    </row>
    <row r="6" spans="3:8" x14ac:dyDescent="0.3">
      <c r="C6" t="s">
        <v>112</v>
      </c>
      <c r="D6" s="13">
        <v>26</v>
      </c>
      <c r="E6" t="str">
        <f t="shared" si="0"/>
        <v>Não Ganha Bonus</v>
      </c>
    </row>
    <row r="7" spans="3:8" x14ac:dyDescent="0.3">
      <c r="C7" t="s">
        <v>113</v>
      </c>
      <c r="D7" s="13">
        <v>55</v>
      </c>
      <c r="E7" t="str">
        <f t="shared" si="0"/>
        <v>Ganha Bonus</v>
      </c>
    </row>
    <row r="8" spans="3:8" x14ac:dyDescent="0.3">
      <c r="C8" t="s">
        <v>114</v>
      </c>
      <c r="D8" s="13">
        <v>79</v>
      </c>
      <c r="E8" t="str">
        <f t="shared" si="0"/>
        <v>Ganha Bonus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9452E-F74B-41A9-A6F7-8E5E2809B500}">
  <dimension ref="C3:H9"/>
  <sheetViews>
    <sheetView workbookViewId="0">
      <selection activeCell="E6" sqref="E6"/>
    </sheetView>
  </sheetViews>
  <sheetFormatPr defaultRowHeight="14.4" x14ac:dyDescent="0.3"/>
  <cols>
    <col min="4" max="4" width="14.21875" bestFit="1" customWidth="1"/>
    <col min="5" max="5" width="10.33203125" bestFit="1" customWidth="1"/>
    <col min="7" max="7" width="11.5546875" bestFit="1" customWidth="1"/>
    <col min="8" max="8" width="10.33203125" bestFit="1" customWidth="1"/>
  </cols>
  <sheetData>
    <row r="3" spans="3:8" x14ac:dyDescent="0.3">
      <c r="C3" t="s">
        <v>106</v>
      </c>
      <c r="D3" t="s">
        <v>107</v>
      </c>
      <c r="E3" s="11" t="s">
        <v>108</v>
      </c>
      <c r="G3" t="s">
        <v>117</v>
      </c>
    </row>
    <row r="4" spans="3:8" x14ac:dyDescent="0.3">
      <c r="C4" t="s">
        <v>109</v>
      </c>
      <c r="D4" s="13">
        <v>100</v>
      </c>
      <c r="E4" s="13">
        <f>IF(D4&lt;100,0,IF(D4&lt;200,500,750))</f>
        <v>500</v>
      </c>
      <c r="G4" t="s">
        <v>118</v>
      </c>
      <c r="H4" s="13">
        <v>0</v>
      </c>
    </row>
    <row r="5" spans="3:8" x14ac:dyDescent="0.3">
      <c r="C5" t="s">
        <v>110</v>
      </c>
      <c r="D5" s="13">
        <v>175</v>
      </c>
      <c r="E5" s="13">
        <f t="shared" ref="E5:E9" si="0">IF(D5&lt;100,0,IF(D5&lt;200,500,750))</f>
        <v>500</v>
      </c>
      <c r="G5" t="s">
        <v>119</v>
      </c>
      <c r="H5" s="13">
        <v>500</v>
      </c>
    </row>
    <row r="6" spans="3:8" x14ac:dyDescent="0.3">
      <c r="C6" t="s">
        <v>111</v>
      </c>
      <c r="D6" s="13">
        <v>300</v>
      </c>
      <c r="E6" s="13">
        <f t="shared" si="0"/>
        <v>750</v>
      </c>
      <c r="G6" t="s">
        <v>120</v>
      </c>
      <c r="H6" s="13">
        <v>750</v>
      </c>
    </row>
    <row r="7" spans="3:8" x14ac:dyDescent="0.3">
      <c r="C7" t="s">
        <v>112</v>
      </c>
      <c r="D7" s="13">
        <v>26</v>
      </c>
      <c r="E7" s="13">
        <f t="shared" si="0"/>
        <v>0</v>
      </c>
    </row>
    <row r="8" spans="3:8" x14ac:dyDescent="0.3">
      <c r="C8" t="s">
        <v>113</v>
      </c>
      <c r="D8" s="13">
        <v>55</v>
      </c>
      <c r="E8" s="13">
        <f t="shared" si="0"/>
        <v>0</v>
      </c>
    </row>
    <row r="9" spans="3:8" x14ac:dyDescent="0.3">
      <c r="C9" t="s">
        <v>114</v>
      </c>
      <c r="D9" s="13">
        <v>79</v>
      </c>
      <c r="E9" s="13">
        <f t="shared" si="0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Menu</vt:lpstr>
      <vt:lpstr>Geral</vt:lpstr>
      <vt:lpstr>Calendario</vt:lpstr>
      <vt:lpstr>Cliente</vt:lpstr>
      <vt:lpstr>Calculos</vt:lpstr>
      <vt:lpstr>Formulas</vt:lpstr>
      <vt:lpstr>FormulaSE</vt:lpstr>
      <vt:lpstr>FomulaSE2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Kiko</dc:creator>
  <cp:lastModifiedBy>Kiko</cp:lastModifiedBy>
  <dcterms:created xsi:type="dcterms:W3CDTF">2023-05-04T13:03:28Z</dcterms:created>
  <dcterms:modified xsi:type="dcterms:W3CDTF">2023-05-10T15:26:43Z</dcterms:modified>
</cp:coreProperties>
</file>