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052526A1-19EC-43E5-977C-D03A647B1ABD}" xr6:coauthVersionLast="47" xr6:coauthVersionMax="47" xr10:uidLastSave="{00000000-0000-0000-0000-000000000000}"/>
  <bookViews>
    <workbookView xWindow="-108" yWindow="-108" windowWidth="23256" windowHeight="12576" tabRatio="862" firstSheet="3" activeTab="10" xr2:uid="{00000000-000D-0000-FFFF-FFFF00000000}"/>
  </bookViews>
  <sheets>
    <sheet name="Início" sheetId="1" r:id="rId1"/>
    <sheet name="Trancamento Parcial" sheetId="7" r:id="rId2"/>
    <sheet name="Base Dólar" sheetId="11" r:id="rId3"/>
    <sheet name="Despesas" sheetId="21" r:id="rId4"/>
    <sheet name="Planilha Vendas" sheetId="12" r:id="rId5"/>
    <sheet name="Resumo Vendas" sheetId="22" r:id="rId6"/>
    <sheet name="SEERRO" sheetId="13" r:id="rId7"/>
    <sheet name="SE &amp; PROCV &amp; ÍNDICE e CORRESP" sheetId="3" r:id="rId8"/>
    <sheet name="Matrículas_Janeiro" sheetId="24" r:id="rId9"/>
    <sheet name="Matrículas_Fevereiro" sheetId="25" r:id="rId10"/>
    <sheet name="Relatório Matrículas" sheetId="26" r:id="rId11"/>
    <sheet name="Ranking com Desempate" sheetId="23" state="hidden" r:id="rId12"/>
  </sheets>
  <definedNames>
    <definedName name="_xlnm._FilterDatabase" localSheetId="3" hidden="1">Despesas!$A$1:$F$39</definedName>
    <definedName name="_xlnm._FilterDatabase" localSheetId="4" hidden="1">'Planilha Vendas'!$A$1:$J$289</definedName>
    <definedName name="_xlnm._FilterDatabase" localSheetId="11" hidden="1">'Ranking com Desempate'!$A$1:$C$169</definedName>
    <definedName name="_xlnm._FilterDatabase" localSheetId="7" hidden="1">'SE &amp; PROCV &amp; ÍNDICE e CORRESP'!$B$6:$G$37</definedName>
    <definedName name="_xlnm._FilterDatabase" localSheetId="6" hidden="1">SEERRO!$A$1:$E$169</definedName>
    <definedName name="Brasil">'Planilha Vendas'!$E$2:$E$289</definedName>
    <definedName name="Chile">'Planilha Vendas'!$I$2:$I$289</definedName>
    <definedName name="EUA">'Planilha Vendas'!$G$2:$G$289</definedName>
    <definedName name="Japão">'Planilha Vendas'!$F$2:$F$289</definedName>
    <definedName name="Mexico">'Planilha Vendas'!$D$2:$D$289</definedName>
    <definedName name="Peru">'Planilha Vendas'!$H$2:$H$289</definedName>
    <definedName name="Portugal">'Planilha Vendas'!$J$2:$J$289</definedName>
    <definedName name="Resultad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6" l="1"/>
  <c r="D4" i="26"/>
  <c r="D3" i="26"/>
  <c r="C3" i="26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7" i="3"/>
  <c r="H3" i="13"/>
  <c r="H4" i="13"/>
  <c r="H5" i="13"/>
  <c r="H6" i="13"/>
  <c r="H7" i="13"/>
  <c r="H8" i="13"/>
  <c r="H9" i="13"/>
  <c r="H2" i="13"/>
  <c r="H12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C10" i="22"/>
  <c r="C11" i="22"/>
  <c r="C12" i="22"/>
  <c r="C13" i="22"/>
  <c r="C14" i="22"/>
  <c r="C15" i="22"/>
  <c r="C16" i="22"/>
  <c r="C17" i="22"/>
  <c r="C18" i="22"/>
  <c r="C19" i="22"/>
  <c r="C20" i="22"/>
  <c r="C9" i="2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" i="12"/>
  <c r="C4" i="22"/>
  <c r="D4" i="22"/>
  <c r="E4" i="22"/>
  <c r="F4" i="22"/>
  <c r="G4" i="22"/>
  <c r="H4" i="22"/>
  <c r="I4" i="22"/>
  <c r="C5" i="22"/>
  <c r="D5" i="22"/>
  <c r="E5" i="22"/>
  <c r="F5" i="22"/>
  <c r="G5" i="22"/>
  <c r="H5" i="22"/>
  <c r="I5" i="22"/>
  <c r="D3" i="22"/>
  <c r="E3" i="22"/>
  <c r="F3" i="22"/>
  <c r="G3" i="22"/>
  <c r="H3" i="22"/>
  <c r="I3" i="22"/>
  <c r="C3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2" i="21"/>
  <c r="G22" i="7"/>
  <c r="E21" i="7"/>
  <c r="E20" i="7"/>
  <c r="D19" i="7"/>
  <c r="C20" i="7"/>
  <c r="D20" i="7"/>
  <c r="F20" i="7"/>
  <c r="G20" i="7"/>
  <c r="H20" i="7"/>
  <c r="I20" i="7"/>
  <c r="J20" i="7"/>
  <c r="K20" i="7"/>
  <c r="L20" i="7"/>
  <c r="M20" i="7"/>
  <c r="N20" i="7"/>
  <c r="C21" i="7"/>
  <c r="D21" i="7"/>
  <c r="F21" i="7"/>
  <c r="G21" i="7"/>
  <c r="H21" i="7"/>
  <c r="I21" i="7"/>
  <c r="J21" i="7"/>
  <c r="K21" i="7"/>
  <c r="L21" i="7"/>
  <c r="M21" i="7"/>
  <c r="N21" i="7"/>
  <c r="C22" i="7"/>
  <c r="D22" i="7"/>
  <c r="E22" i="7"/>
  <c r="F22" i="7"/>
  <c r="H22" i="7"/>
  <c r="I22" i="7"/>
  <c r="J22" i="7"/>
  <c r="K22" i="7"/>
  <c r="L22" i="7"/>
  <c r="M22" i="7"/>
  <c r="N22" i="7"/>
  <c r="E19" i="7"/>
  <c r="F19" i="7"/>
  <c r="G19" i="7"/>
  <c r="H19" i="7"/>
  <c r="I19" i="7"/>
  <c r="J19" i="7"/>
  <c r="K19" i="7"/>
  <c r="L19" i="7"/>
  <c r="M19" i="7"/>
  <c r="N19" i="7"/>
  <c r="C19" i="7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2" i="21"/>
</calcChain>
</file>

<file path=xl/sharedStrings.xml><?xml version="1.0" encoding="utf-8"?>
<sst xmlns="http://schemas.openxmlformats.org/spreadsheetml/2006/main" count="824" uniqueCount="242">
  <si>
    <t>Janeiro</t>
  </si>
  <si>
    <t>Fevereiro</t>
  </si>
  <si>
    <t>Março</t>
  </si>
  <si>
    <t>Abril</t>
  </si>
  <si>
    <t>Exercícios de Fixação</t>
  </si>
  <si>
    <t>O que você vai encontrar neste arquivo:</t>
  </si>
  <si>
    <t>Nome</t>
  </si>
  <si>
    <t>Junho</t>
  </si>
  <si>
    <t>Julho</t>
  </si>
  <si>
    <t>Agosto</t>
  </si>
  <si>
    <t>Salário</t>
  </si>
  <si>
    <t>Maio</t>
  </si>
  <si>
    <t>HL1001</t>
  </si>
  <si>
    <t>HL1002</t>
  </si>
  <si>
    <t>HL1003</t>
  </si>
  <si>
    <t>HL1004</t>
  </si>
  <si>
    <t>HL1005</t>
  </si>
  <si>
    <t>HL1006</t>
  </si>
  <si>
    <t>HL1007</t>
  </si>
  <si>
    <t>HL1008</t>
  </si>
  <si>
    <t>HL1009</t>
  </si>
  <si>
    <t>HL1010</t>
  </si>
  <si>
    <t>HL1011</t>
  </si>
  <si>
    <t>HL1012</t>
  </si>
  <si>
    <t>HL1013</t>
  </si>
  <si>
    <t>HL1014</t>
  </si>
  <si>
    <t>HL1015</t>
  </si>
  <si>
    <t>Setembro</t>
  </si>
  <si>
    <t>Outubro</t>
  </si>
  <si>
    <t>Novembro</t>
  </si>
  <si>
    <t>Dezembro</t>
  </si>
  <si>
    <t>SKU</t>
  </si>
  <si>
    <t>Loja</t>
  </si>
  <si>
    <t>HL1021</t>
  </si>
  <si>
    <t>HL1019</t>
  </si>
  <si>
    <t>Guarulhos</t>
  </si>
  <si>
    <t>HL1023</t>
  </si>
  <si>
    <t>Campinas</t>
  </si>
  <si>
    <t>HL1016</t>
  </si>
  <si>
    <t>HL1022</t>
  </si>
  <si>
    <t>São Paulo</t>
  </si>
  <si>
    <t>HL1018</t>
  </si>
  <si>
    <t>HL1024</t>
  </si>
  <si>
    <t>HL1017</t>
  </si>
  <si>
    <t>Rio de Janeiro</t>
  </si>
  <si>
    <t>HL1020</t>
  </si>
  <si>
    <t>Faturamento</t>
  </si>
  <si>
    <t>Sthefeson Pereira</t>
  </si>
  <si>
    <t>Antonio Manhães</t>
  </si>
  <si>
    <t>Bianca Paz</t>
  </si>
  <si>
    <t>Silvio Fahrnholz</t>
  </si>
  <si>
    <t>Luiza Cabral</t>
  </si>
  <si>
    <t>Ana Silva</t>
  </si>
  <si>
    <t>Natalia Marinho</t>
  </si>
  <si>
    <t>Leonardo Ferreira</t>
  </si>
  <si>
    <t>Chan Santos</t>
  </si>
  <si>
    <t>Fernanda Ferreira</t>
  </si>
  <si>
    <t>Raissa Negrelli</t>
  </si>
  <si>
    <t>Arthur Rocha</t>
  </si>
  <si>
    <t>Eduardo Silva</t>
  </si>
  <si>
    <t>João Aires</t>
  </si>
  <si>
    <t>Caio Caldas</t>
  </si>
  <si>
    <t>Tiago Pereira</t>
  </si>
  <si>
    <t>Julia Penteado</t>
  </si>
  <si>
    <t>Bernardo Botelho</t>
  </si>
  <si>
    <t>Victor Ferreira</t>
  </si>
  <si>
    <t>Thays Castro</t>
  </si>
  <si>
    <t>Ruan Lopes</t>
  </si>
  <si>
    <t>Mariana Baptista</t>
  </si>
  <si>
    <t>Alexandre Rodriguez</t>
  </si>
  <si>
    <t>Natalia Guedes</t>
  </si>
  <si>
    <t>Manuela Merege</t>
  </si>
  <si>
    <t>Bruna Ramos</t>
  </si>
  <si>
    <t>Caio Vianna</t>
  </si>
  <si>
    <t>Bernardo Nauenberg</t>
  </si>
  <si>
    <t>Rodrigo Bruno</t>
  </si>
  <si>
    <t>Pedro Macckione</t>
  </si>
  <si>
    <t>Giuseppe Bhering</t>
  </si>
  <si>
    <t>Cargo</t>
  </si>
  <si>
    <t>Estagiário</t>
  </si>
  <si>
    <t>Coordenador</t>
  </si>
  <si>
    <t>Analista</t>
  </si>
  <si>
    <t>Percentual de Bônus</t>
  </si>
  <si>
    <t>Salário com Bônus (SE)</t>
  </si>
  <si>
    <t>Salário com Bônus (PROCV)</t>
  </si>
  <si>
    <t>Impostos a Pagar</t>
  </si>
  <si>
    <t>ICMS</t>
  </si>
  <si>
    <t>PIS</t>
  </si>
  <si>
    <t>COFINS</t>
  </si>
  <si>
    <t>IR</t>
  </si>
  <si>
    <t>Impostos</t>
  </si>
  <si>
    <t>Mês</t>
  </si>
  <si>
    <t>Vendas</t>
  </si>
  <si>
    <t>Dólar Médio</t>
  </si>
  <si>
    <t>Data</t>
  </si>
  <si>
    <t>Classificação</t>
  </si>
  <si>
    <t>Documento</t>
  </si>
  <si>
    <t>Centro de Custos</t>
  </si>
  <si>
    <t>Valor</t>
  </si>
  <si>
    <t>Investimentos</t>
  </si>
  <si>
    <t>Operacional</t>
  </si>
  <si>
    <t>NF 9942</t>
  </si>
  <si>
    <t>Comercial</t>
  </si>
  <si>
    <t>Financeiro</t>
  </si>
  <si>
    <t>NF 9517</t>
  </si>
  <si>
    <t>Marketing</t>
  </si>
  <si>
    <t>Despesas administrativas</t>
  </si>
  <si>
    <t>NF 9522</t>
  </si>
  <si>
    <t>Administrativo</t>
  </si>
  <si>
    <t>NF 6843</t>
  </si>
  <si>
    <t>NF 8431</t>
  </si>
  <si>
    <t>NF 3582</t>
  </si>
  <si>
    <t>NF 3730</t>
  </si>
  <si>
    <t>Despesa com produtos</t>
  </si>
  <si>
    <t>NF 7715</t>
  </si>
  <si>
    <t>NF 7680</t>
  </si>
  <si>
    <t>Despesas financeiras</t>
  </si>
  <si>
    <t>NF 3277</t>
  </si>
  <si>
    <t>NF 3521</t>
  </si>
  <si>
    <t>NF 8895</t>
  </si>
  <si>
    <t>NF 7871</t>
  </si>
  <si>
    <t>NF 2792</t>
  </si>
  <si>
    <t>NF 5426</t>
  </si>
  <si>
    <t>NF 5853</t>
  </si>
  <si>
    <t>NF 3655</t>
  </si>
  <si>
    <t>NF 4059</t>
  </si>
  <si>
    <t>NF 5566</t>
  </si>
  <si>
    <t>NF 7325</t>
  </si>
  <si>
    <t>NF 2980</t>
  </si>
  <si>
    <t>NF 3357</t>
  </si>
  <si>
    <t>NF 9483</t>
  </si>
  <si>
    <t>NF 6882</t>
  </si>
  <si>
    <t>NF 7003</t>
  </si>
  <si>
    <t>NF 2568</t>
  </si>
  <si>
    <t>NF 6060</t>
  </si>
  <si>
    <t>Despesa com pessoal</t>
  </si>
  <si>
    <t>Retirada de sócios</t>
  </si>
  <si>
    <t>NF 7485</t>
  </si>
  <si>
    <t>NF 6025</t>
  </si>
  <si>
    <t>NF 9791</t>
  </si>
  <si>
    <t>NF 1329</t>
  </si>
  <si>
    <t>NF 9532</t>
  </si>
  <si>
    <t>NF 7861</t>
  </si>
  <si>
    <t>NF 1691</t>
  </si>
  <si>
    <t>NF 1807</t>
  </si>
  <si>
    <t>NF 4136</t>
  </si>
  <si>
    <t>NF 9990</t>
  </si>
  <si>
    <t>NF 6889</t>
  </si>
  <si>
    <t>Despesas de vendas</t>
  </si>
  <si>
    <t>Despesas de serviços</t>
  </si>
  <si>
    <t>Outras Despesas</t>
  </si>
  <si>
    <t>Moeda</t>
  </si>
  <si>
    <t>USD</t>
  </si>
  <si>
    <t>Valor em BRL</t>
  </si>
  <si>
    <t>Dica: Você deve procurar pelo preço do dolar através da data da despesa</t>
  </si>
  <si>
    <t>para retornar qual foi o dólar médio daquele mês</t>
  </si>
  <si>
    <t>Mexico</t>
  </si>
  <si>
    <t>Brasil</t>
  </si>
  <si>
    <t>Japão</t>
  </si>
  <si>
    <t>EUA</t>
  </si>
  <si>
    <t>Peru</t>
  </si>
  <si>
    <t>Chile</t>
  </si>
  <si>
    <t>Portugal</t>
  </si>
  <si>
    <t>Ano</t>
  </si>
  <si>
    <t>Categoria</t>
  </si>
  <si>
    <t>Televisão</t>
  </si>
  <si>
    <t>Celular</t>
  </si>
  <si>
    <t>Smart Watch</t>
  </si>
  <si>
    <t>Câmera</t>
  </si>
  <si>
    <t>Notebook</t>
  </si>
  <si>
    <t>Tablet</t>
  </si>
  <si>
    <t>SKU Subtituto 1</t>
  </si>
  <si>
    <t>SKU Subtituto 2</t>
  </si>
  <si>
    <t>HL1025</t>
  </si>
  <si>
    <t>HL1026</t>
  </si>
  <si>
    <t>HL1027</t>
  </si>
  <si>
    <t>HL1028</t>
  </si>
  <si>
    <t>HL1029</t>
  </si>
  <si>
    <t>HL1030</t>
  </si>
  <si>
    <t>HL1031</t>
  </si>
  <si>
    <t>HL1032</t>
  </si>
  <si>
    <t>HL1033</t>
  </si>
  <si>
    <t>HL1034</t>
  </si>
  <si>
    <t>HL1035</t>
  </si>
  <si>
    <t>HL1036</t>
  </si>
  <si>
    <t>HL1037</t>
  </si>
  <si>
    <t>HL1038</t>
  </si>
  <si>
    <t>Número de Vendas</t>
  </si>
  <si>
    <t>Top</t>
  </si>
  <si>
    <t>5. SOMASES</t>
  </si>
  <si>
    <t>Salário com Bônus (ÍNDICE e CORRESP)</t>
  </si>
  <si>
    <t>Dia</t>
  </si>
  <si>
    <t>Bárbara Rodrigues</t>
  </si>
  <si>
    <t>Feminino</t>
  </si>
  <si>
    <t>R. Luíz Faccini, 212 - Centro, Guarulhos - SP, 07110-000</t>
  </si>
  <si>
    <t>Bárbara Spenchutt Vieira</t>
  </si>
  <si>
    <t>R. Brasílio Itiberê, 3279 - Água Verde, Curitiba - PR, 80250-160</t>
  </si>
  <si>
    <t>Camila Regis Ivo</t>
  </si>
  <si>
    <t>R. Teodoro Sampaio, 954 - Pinheiros, São Paulo - SP, 05406-050</t>
  </si>
  <si>
    <t>Gabriela e Alves</t>
  </si>
  <si>
    <t>Av. Barão Homem de Melo, 1389 - Nova Granada, Belo Horizonte - MG, 30431-425</t>
  </si>
  <si>
    <t xml:space="preserve">Guilherme Lopes da Silveira </t>
  </si>
  <si>
    <t>Masculino</t>
  </si>
  <si>
    <t>R. Visc. de Pirajá, 136 - Ipanema, Rio de Janeiro - RJ, 22410-000</t>
  </si>
  <si>
    <t>Jeferson Ramos</t>
  </si>
  <si>
    <t>Rua Quinze de Novembro, 8 - Loja 301a Loja 301b - Centro, Niterói - RJ, 24020-125</t>
  </si>
  <si>
    <t>Jéssica de Morais Silva</t>
  </si>
  <si>
    <t>Shopping Barra - Av. Centenário, 2992 - Barra, Salvador - BA, 40155-150</t>
  </si>
  <si>
    <t>João Monteiro</t>
  </si>
  <si>
    <t>Av. Goiás Norte, 3.592 - quadra 2.1 - St. Mal. Rondon, Goiânia - GO, 74063-010</t>
  </si>
  <si>
    <t>João Resinente</t>
  </si>
  <si>
    <t>José do Vale Lisboa</t>
  </si>
  <si>
    <t>Rua Antônio Lumack do Monte, 203 - 1 - Boa Viagem, Recife - PE, 51020-350</t>
  </si>
  <si>
    <t>Juan Fernandes de Araújo</t>
  </si>
  <si>
    <t>Av. Dom Luís, 500 - Aldeota, Fortaleza - CE, 60160-230</t>
  </si>
  <si>
    <t>Julia Freitas</t>
  </si>
  <si>
    <t>Av. Mal. Floriano Peixoto, 2248-2258 - Centro, Nova Iguaçu - RJ, 26210-000</t>
  </si>
  <si>
    <t>Lígia Fernandes Filardi</t>
  </si>
  <si>
    <t>Lucas Luca Lima Barbosa</t>
  </si>
  <si>
    <t>Av. Borges de Medeiros, 3120 - Praia de Belas, Porto Alegre - RS, 90110-150</t>
  </si>
  <si>
    <t>Luize da Costa</t>
  </si>
  <si>
    <t>Manuela Abreu Braga Martins</t>
  </si>
  <si>
    <t>Mariana Schwenck Gullo</t>
  </si>
  <si>
    <t>Marianna Pereira da Silva</t>
  </si>
  <si>
    <t>Matheus Matta Marques</t>
  </si>
  <si>
    <t>Nome Completo</t>
  </si>
  <si>
    <t>Sexo</t>
  </si>
  <si>
    <t>Data de Nascimento</t>
  </si>
  <si>
    <t>Endereço</t>
  </si>
  <si>
    <t>Total</t>
  </si>
  <si>
    <t>1. Trancamento</t>
  </si>
  <si>
    <t>2. SE</t>
  </si>
  <si>
    <t>3. PROCV</t>
  </si>
  <si>
    <t>4. SEERRO</t>
  </si>
  <si>
    <t>6. CONT.SES</t>
  </si>
  <si>
    <t>Funções Mercado de Trabalho</t>
  </si>
  <si>
    <t>7. ÍNDICE</t>
  </si>
  <si>
    <t>8. CORRESP</t>
  </si>
  <si>
    <t>9. DESLOC</t>
  </si>
  <si>
    <t>10. INDIRETO</t>
  </si>
  <si>
    <t>Matrículas_Janeiro</t>
  </si>
  <si>
    <t>Matrículas_Fevereiro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</si>
</sst>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"/>
    <numFmt numFmtId="165" formatCode="_-[$R$-416]\ * #,##0.00_-;\-[$R$-416]\ * #,##0.00_-;_-[$R$-416]\ * &quot;-&quot;??_-;_-@_-"/>
    <numFmt numFmtId="166" formatCode="_-&quot;R$&quot;* #,##0.00_-;\-&quot;R$&quot;* #,##0.00_-;_-&quot;R$&quot;* &quot;-&quot;??_-;_-@_-"/>
    <numFmt numFmtId="167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165" fontId="0" fillId="0" borderId="0" xfId="0" applyNumberFormat="1"/>
    <xf numFmtId="0" fontId="7" fillId="0" borderId="0" xfId="0" applyFont="1"/>
    <xf numFmtId="0" fontId="9" fillId="0" borderId="0" xfId="2" applyFont="1" applyAlignment="1" applyProtection="1">
      <alignment horizontal="left"/>
      <protection hidden="1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4" xfId="0" applyNumberFormat="1" applyBorder="1" applyAlignment="1">
      <alignment horizontal="center"/>
    </xf>
    <xf numFmtId="8" fontId="0" fillId="0" borderId="5" xfId="0" applyNumberFormat="1" applyBorder="1" applyAlignment="1">
      <alignment horizontal="center"/>
    </xf>
    <xf numFmtId="9" fontId="0" fillId="0" borderId="6" xfId="0" applyNumberFormat="1" applyBorder="1"/>
    <xf numFmtId="10" fontId="0" fillId="0" borderId="6" xfId="0" applyNumberFormat="1" applyBorder="1"/>
    <xf numFmtId="9" fontId="0" fillId="0" borderId="5" xfId="0" applyNumberFormat="1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9" fillId="3" borderId="1" xfId="2" applyFont="1" applyFill="1" applyBorder="1" applyAlignment="1" applyProtection="1">
      <alignment horizontal="center"/>
      <protection hidden="1"/>
    </xf>
    <xf numFmtId="0" fontId="9" fillId="5" borderId="1" xfId="2" applyFont="1" applyFill="1" applyBorder="1" applyAlignment="1" applyProtection="1">
      <alignment horizontal="center"/>
      <protection hidden="1"/>
    </xf>
    <xf numFmtId="0" fontId="9" fillId="4" borderId="1" xfId="2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>
      <alignment horizontal="center"/>
    </xf>
    <xf numFmtId="0" fontId="9" fillId="6" borderId="1" xfId="2" applyFont="1" applyFill="1" applyBorder="1" applyAlignment="1" applyProtection="1">
      <alignment horizontal="center"/>
      <protection hidden="1"/>
    </xf>
    <xf numFmtId="3" fontId="7" fillId="5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3" fillId="5" borderId="1" xfId="0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/>
    </xf>
    <xf numFmtId="3" fontId="7" fillId="5" borderId="15" xfId="0" applyNumberFormat="1" applyFont="1" applyFill="1" applyBorder="1" applyAlignment="1">
      <alignment horizontal="center" vertical="center"/>
    </xf>
    <xf numFmtId="3" fontId="7" fillId="5" borderId="17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2" fontId="0" fillId="0" borderId="19" xfId="0" applyNumberFormat="1" applyBorder="1"/>
    <xf numFmtId="17" fontId="0" fillId="0" borderId="20" xfId="0" applyNumberFormat="1" applyBorder="1" applyAlignment="1">
      <alignment horizontal="center"/>
    </xf>
    <xf numFmtId="2" fontId="0" fillId="0" borderId="21" xfId="0" applyNumberFormat="1" applyBorder="1"/>
    <xf numFmtId="17" fontId="0" fillId="0" borderId="22" xfId="0" applyNumberFormat="1" applyBorder="1" applyAlignment="1">
      <alignment horizontal="center"/>
    </xf>
    <xf numFmtId="2" fontId="0" fillId="0" borderId="23" xfId="0" applyNumberFormat="1" applyBorder="1"/>
    <xf numFmtId="0" fontId="12" fillId="8" borderId="3" xfId="0" applyFont="1" applyFill="1" applyBorder="1"/>
    <xf numFmtId="165" fontId="12" fillId="8" borderId="24" xfId="0" applyNumberFormat="1" applyFont="1" applyFill="1" applyBorder="1"/>
    <xf numFmtId="0" fontId="12" fillId="0" borderId="3" xfId="0" applyFont="1" applyBorder="1"/>
    <xf numFmtId="0" fontId="12" fillId="0" borderId="2" xfId="0" applyFont="1" applyBorder="1"/>
    <xf numFmtId="8" fontId="12" fillId="8" borderId="24" xfId="0" applyNumberFormat="1" applyFont="1" applyFill="1" applyBorder="1"/>
    <xf numFmtId="8" fontId="12" fillId="0" borderId="24" xfId="0" applyNumberFormat="1" applyFont="1" applyBorder="1"/>
    <xf numFmtId="0" fontId="9" fillId="8" borderId="28" xfId="2" applyFont="1" applyFill="1" applyBorder="1" applyAlignment="1">
      <alignment horizontal="left"/>
    </xf>
    <xf numFmtId="0" fontId="7" fillId="8" borderId="28" xfId="0" applyFont="1" applyFill="1" applyBorder="1"/>
    <xf numFmtId="164" fontId="7" fillId="8" borderId="29" xfId="0" applyNumberFormat="1" applyFont="1" applyFill="1" applyBorder="1"/>
    <xf numFmtId="0" fontId="9" fillId="0" borderId="30" xfId="2" applyFont="1" applyBorder="1" applyAlignment="1">
      <alignment horizontal="left"/>
    </xf>
    <xf numFmtId="0" fontId="7" fillId="0" borderId="30" xfId="0" applyFont="1" applyBorder="1"/>
    <xf numFmtId="164" fontId="7" fillId="0" borderId="31" xfId="0" applyNumberFormat="1" applyFont="1" applyBorder="1"/>
    <xf numFmtId="0" fontId="9" fillId="8" borderId="30" xfId="2" applyFont="1" applyFill="1" applyBorder="1" applyAlignment="1">
      <alignment horizontal="left"/>
    </xf>
    <xf numFmtId="0" fontId="7" fillId="8" borderId="30" xfId="0" applyFont="1" applyFill="1" applyBorder="1"/>
    <xf numFmtId="164" fontId="7" fillId="8" borderId="31" xfId="0" applyNumberFormat="1" applyFont="1" applyFill="1" applyBorder="1"/>
    <xf numFmtId="0" fontId="9" fillId="0" borderId="25" xfId="2" applyFont="1" applyBorder="1" applyAlignment="1">
      <alignment horizontal="left"/>
    </xf>
    <xf numFmtId="0" fontId="7" fillId="0" borderId="25" xfId="0" applyFont="1" applyBorder="1"/>
    <xf numFmtId="164" fontId="7" fillId="0" borderId="26" xfId="0" applyNumberFormat="1" applyFont="1" applyBorder="1"/>
    <xf numFmtId="0" fontId="11" fillId="0" borderId="3" xfId="0" applyFont="1" applyBorder="1" applyAlignment="1">
      <alignment horizontal="center"/>
    </xf>
    <xf numFmtId="4" fontId="11" fillId="0" borderId="3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14" fontId="12" fillId="8" borderId="3" xfId="0" applyNumberFormat="1" applyFont="1" applyFill="1" applyBorder="1"/>
    <xf numFmtId="0" fontId="12" fillId="8" borderId="3" xfId="0" applyFont="1" applyFill="1" applyBorder="1" applyAlignment="1">
      <alignment horizontal="center"/>
    </xf>
    <xf numFmtId="4" fontId="12" fillId="8" borderId="3" xfId="1" applyNumberFormat="1" applyFont="1" applyFill="1" applyBorder="1"/>
    <xf numFmtId="165" fontId="12" fillId="8" borderId="24" xfId="1" applyNumberFormat="1" applyFont="1" applyFill="1" applyBorder="1"/>
    <xf numFmtId="14" fontId="12" fillId="0" borderId="3" xfId="0" applyNumberFormat="1" applyFont="1" applyBorder="1"/>
    <xf numFmtId="0" fontId="12" fillId="0" borderId="3" xfId="0" applyFont="1" applyBorder="1" applyAlignment="1">
      <alignment horizontal="center"/>
    </xf>
    <xf numFmtId="4" fontId="12" fillId="0" borderId="3" xfId="1" applyNumberFormat="1" applyFont="1" applyBorder="1"/>
    <xf numFmtId="14" fontId="12" fillId="0" borderId="2" xfId="0" applyNumberFormat="1" applyFont="1" applyBorder="1"/>
    <xf numFmtId="0" fontId="12" fillId="0" borderId="2" xfId="0" applyFont="1" applyBorder="1" applyAlignment="1">
      <alignment horizontal="center"/>
    </xf>
    <xf numFmtId="4" fontId="12" fillId="0" borderId="2" xfId="1" applyNumberFormat="1" applyFont="1" applyBorder="1"/>
    <xf numFmtId="0" fontId="2" fillId="7" borderId="1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24" xfId="0" applyFont="1" applyFill="1" applyBorder="1"/>
    <xf numFmtId="165" fontId="2" fillId="7" borderId="27" xfId="0" applyNumberFormat="1" applyFont="1" applyFill="1" applyBorder="1"/>
    <xf numFmtId="0" fontId="10" fillId="7" borderId="0" xfId="0" applyFont="1" applyFill="1"/>
    <xf numFmtId="165" fontId="2" fillId="7" borderId="0" xfId="0" applyNumberFormat="1" applyFont="1" applyFill="1" applyAlignment="1">
      <alignment horizontal="center"/>
    </xf>
    <xf numFmtId="0" fontId="2" fillId="7" borderId="1" xfId="0" applyFont="1" applyFill="1" applyBorder="1"/>
    <xf numFmtId="3" fontId="7" fillId="5" borderId="1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0" fontId="12" fillId="2" borderId="0" xfId="0" applyFont="1" applyFill="1"/>
    <xf numFmtId="167" fontId="0" fillId="0" borderId="0" xfId="0" applyNumberFormat="1"/>
    <xf numFmtId="167" fontId="0" fillId="0" borderId="1" xfId="4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</cellXfs>
  <cellStyles count="5">
    <cellStyle name="Cancel 2" xfId="2" xr:uid="{150ABA6D-DB56-4220-9119-B3C43C3A92C3}"/>
    <cellStyle name="Moeda" xfId="1" builtinId="4"/>
    <cellStyle name="Moeda 2" xfId="3" xr:uid="{745940ED-F5F9-41C2-9D4B-9C11FC95B34F}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C40000"/>
      <color rgb="FFFF33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3" name="Seta para a Direita 4">
          <a:extLst>
            <a:ext uri="{FF2B5EF4-FFF2-40B4-BE49-F238E27FC236}">
              <a16:creationId xmlns:a16="http://schemas.microsoft.com/office/drawing/2014/main" id="{34399DCB-C2FA-4121-A74B-8576F85E0C76}"/>
            </a:ext>
          </a:extLst>
        </xdr:cNvPr>
        <xdr:cNvSpPr/>
      </xdr:nvSpPr>
      <xdr:spPr>
        <a:xfrm>
          <a:off x="4500217" y="2821607"/>
          <a:ext cx="774801" cy="443999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321B-C2C3-475B-A721-D30A7321030F}"/>
            </a:ext>
          </a:extLst>
        </xdr:cNvPr>
        <xdr:cNvSpPr txBox="1"/>
      </xdr:nvSpPr>
      <xdr:spPr>
        <a:xfrm>
          <a:off x="2136913" y="2785717"/>
          <a:ext cx="2029241" cy="46106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99D354A-BDEE-4DE7-AC83-D58E32B0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045"/>
          <a:ext cx="1639957" cy="734068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155A011-504E-49D2-9384-ADA65401077E}"/>
            </a:ext>
          </a:extLst>
        </xdr:cNvPr>
        <xdr:cNvSpPr/>
      </xdr:nvSpPr>
      <xdr:spPr>
        <a:xfrm>
          <a:off x="44173" y="60739"/>
          <a:ext cx="8315740" cy="3213652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513516</xdr:colOff>
      <xdr:row>2</xdr:row>
      <xdr:rowOff>38653</xdr:rowOff>
    </xdr:from>
    <xdr:to>
      <xdr:col>9</xdr:col>
      <xdr:colOff>424070</xdr:colOff>
      <xdr:row>4</xdr:row>
      <xdr:rowOff>176695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A9A9030-1442-4E3E-B76C-D7F30533FD7B}"/>
            </a:ext>
          </a:extLst>
        </xdr:cNvPr>
        <xdr:cNvSpPr txBox="1"/>
      </xdr:nvSpPr>
      <xdr:spPr>
        <a:xfrm>
          <a:off x="593029" y="244062"/>
          <a:ext cx="8153406" cy="509103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total de cada imposto a ser pago pela empresa em cada mês seguindo os percentuais da tabela 'Impostos'.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a fórmula na célula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D19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use 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trancamento parcial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reaproveitar a fórmula pro restante da tabela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139259</xdr:colOff>
      <xdr:row>2</xdr:row>
      <xdr:rowOff>2625</xdr:rowOff>
    </xdr:from>
    <xdr:to>
      <xdr:col>1</xdr:col>
      <xdr:colOff>778565</xdr:colOff>
      <xdr:row>5</xdr:row>
      <xdr:rowOff>47577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7CB494D-433B-46C2-89A7-A06D225B5F9F}"/>
            </a:ext>
          </a:extLst>
        </xdr:cNvPr>
        <xdr:cNvSpPr/>
      </xdr:nvSpPr>
      <xdr:spPr>
        <a:xfrm>
          <a:off x="216563" y="217973"/>
          <a:ext cx="639306" cy="59160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70959</xdr:colOff>
      <xdr:row>1</xdr:row>
      <xdr:rowOff>14257</xdr:rowOff>
    </xdr:from>
    <xdr:to>
      <xdr:col>11</xdr:col>
      <xdr:colOff>159406</xdr:colOff>
      <xdr:row>3</xdr:row>
      <xdr:rowOff>146620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E71108-E070-48CD-9560-38CA730C16F4}"/>
            </a:ext>
          </a:extLst>
        </xdr:cNvPr>
        <xdr:cNvSpPr txBox="1"/>
      </xdr:nvSpPr>
      <xdr:spPr>
        <a:xfrm>
          <a:off x="2109967" y="198188"/>
          <a:ext cx="4958240" cy="500225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tem o valor médio do dólar por mês. Baseado nesse valor, 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converta os gastos da próxima planilha de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dólar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real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usando </a:t>
          </a:r>
          <a:r>
            <a:rPr lang="pt-BR" sz="11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</a:t>
          </a:r>
          <a:endParaRPr lang="pt-BR" b="1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2</xdr:col>
      <xdr:colOff>307730</xdr:colOff>
      <xdr:row>0</xdr:row>
      <xdr:rowOff>164600</xdr:rowOff>
    </xdr:from>
    <xdr:to>
      <xdr:col>3</xdr:col>
      <xdr:colOff>334579</xdr:colOff>
      <xdr:row>4</xdr:row>
      <xdr:rowOff>13348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FAD61469-A639-4AEF-A568-4E970CCDBFF7}"/>
            </a:ext>
          </a:extLst>
        </xdr:cNvPr>
        <xdr:cNvSpPr/>
      </xdr:nvSpPr>
      <xdr:spPr>
        <a:xfrm>
          <a:off x="1738013" y="164600"/>
          <a:ext cx="635574" cy="584472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131886</xdr:colOff>
      <xdr:row>1</xdr:row>
      <xdr:rowOff>108554</xdr:rowOff>
    </xdr:from>
    <xdr:to>
      <xdr:col>15</xdr:col>
      <xdr:colOff>96608</xdr:colOff>
      <xdr:row>4</xdr:row>
      <xdr:rowOff>72722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0E2E0-1DD5-43B5-94A8-BEF935489412}"/>
            </a:ext>
          </a:extLst>
        </xdr:cNvPr>
        <xdr:cNvSpPr txBox="1"/>
      </xdr:nvSpPr>
      <xdr:spPr>
        <a:xfrm>
          <a:off x="5698427" y="176871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país em cada ano</a:t>
          </a:r>
        </a:p>
      </xdr:txBody>
    </xdr:sp>
    <xdr:clientData/>
  </xdr:twoCellAnchor>
  <xdr:twoCellAnchor editAs="absolute">
    <xdr:from>
      <xdr:col>9</xdr:col>
      <xdr:colOff>382314</xdr:colOff>
      <xdr:row>1</xdr:row>
      <xdr:rowOff>63063</xdr:rowOff>
    </xdr:from>
    <xdr:to>
      <xdr:col>10</xdr:col>
      <xdr:colOff>324093</xdr:colOff>
      <xdr:row>4</xdr:row>
      <xdr:rowOff>99820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28F15999-1D66-4592-A994-4C516C061D28}"/>
            </a:ext>
          </a:extLst>
        </xdr:cNvPr>
        <xdr:cNvSpPr/>
      </xdr:nvSpPr>
      <xdr:spPr>
        <a:xfrm>
          <a:off x="5318235" y="1313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10</xdr:col>
      <xdr:colOff>152912</xdr:colOff>
      <xdr:row>8</xdr:row>
      <xdr:rowOff>39711</xdr:rowOff>
    </xdr:from>
    <xdr:to>
      <xdr:col>15</xdr:col>
      <xdr:colOff>117634</xdr:colOff>
      <xdr:row>11</xdr:row>
      <xdr:rowOff>4931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644A8D6-FCB5-4A44-A81B-66FFD8A074AF}"/>
            </a:ext>
          </a:extLst>
        </xdr:cNvPr>
        <xdr:cNvSpPr txBox="1"/>
      </xdr:nvSpPr>
      <xdr:spPr>
        <a:xfrm>
          <a:off x="5719453" y="1338264"/>
          <a:ext cx="311782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Crie um Resumo Gerencial com o total                                          vendido</a:t>
          </a:r>
          <a:r>
            <a:rPr lang="pt-BR" sz="1200" b="0" baseline="0">
              <a:solidFill>
                <a:srgbClr val="C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 mês em cada ano</a:t>
          </a:r>
        </a:p>
      </xdr:txBody>
    </xdr:sp>
    <xdr:clientData/>
  </xdr:twoCellAnchor>
  <xdr:twoCellAnchor editAs="absolute">
    <xdr:from>
      <xdr:col>9</xdr:col>
      <xdr:colOff>403340</xdr:colOff>
      <xdr:row>7</xdr:row>
      <xdr:rowOff>178151</xdr:rowOff>
    </xdr:from>
    <xdr:to>
      <xdr:col>10</xdr:col>
      <xdr:colOff>345119</xdr:colOff>
      <xdr:row>11</xdr:row>
      <xdr:rowOff>33868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4C35E77-B6E8-44BB-8FA8-CE75204CEF4F}"/>
            </a:ext>
          </a:extLst>
        </xdr:cNvPr>
        <xdr:cNvSpPr/>
      </xdr:nvSpPr>
      <xdr:spPr>
        <a:xfrm>
          <a:off x="5339261" y="1292773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10</xdr:col>
      <xdr:colOff>179188</xdr:colOff>
      <xdr:row>14</xdr:row>
      <xdr:rowOff>81749</xdr:rowOff>
    </xdr:from>
    <xdr:to>
      <xdr:col>17</xdr:col>
      <xdr:colOff>224659</xdr:colOff>
      <xdr:row>17</xdr:row>
      <xdr:rowOff>48808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EAF89C8-C7BE-41BF-9EF3-3CA99B9830F6}"/>
            </a:ext>
          </a:extLst>
        </xdr:cNvPr>
        <xdr:cNvSpPr txBox="1"/>
      </xdr:nvSpPr>
      <xdr:spPr>
        <a:xfrm>
          <a:off x="5745729" y="2420826"/>
          <a:ext cx="4459816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Use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DESLOC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CORRESP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preencher a célula H12 com o valor vendido no mês e ano especificados nas células H9 e H10.</a:t>
          </a:r>
        </a:p>
      </xdr:txBody>
    </xdr:sp>
    <xdr:clientData/>
  </xdr:twoCellAnchor>
  <xdr:twoCellAnchor editAs="absolute">
    <xdr:from>
      <xdr:col>9</xdr:col>
      <xdr:colOff>429616</xdr:colOff>
      <xdr:row>14</xdr:row>
      <xdr:rowOff>36258</xdr:rowOff>
    </xdr:from>
    <xdr:to>
      <xdr:col>10</xdr:col>
      <xdr:colOff>371395</xdr:colOff>
      <xdr:row>17</xdr:row>
      <xdr:rowOff>75906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5B5C57B8-3C44-44F3-8974-2BE5D852668E}"/>
            </a:ext>
          </a:extLst>
        </xdr:cNvPr>
        <xdr:cNvSpPr/>
      </xdr:nvSpPr>
      <xdr:spPr>
        <a:xfrm>
          <a:off x="5365537" y="2375335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190246</xdr:colOff>
      <xdr:row>1</xdr:row>
      <xdr:rowOff>33588</xdr:rowOff>
    </xdr:from>
    <xdr:to>
      <xdr:col>17</xdr:col>
      <xdr:colOff>29410</xdr:colOff>
      <xdr:row>4</xdr:row>
      <xdr:rowOff>122115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0364E2B-3BC6-4A73-A1F2-D503134A6BE7}"/>
            </a:ext>
          </a:extLst>
        </xdr:cNvPr>
        <xdr:cNvSpPr txBox="1"/>
      </xdr:nvSpPr>
      <xdr:spPr>
        <a:xfrm>
          <a:off x="8778377" y="219203"/>
          <a:ext cx="4958240" cy="645374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Nessa planilha você deve preencher retornar o valor de vendas de cada SKU</a:t>
          </a:r>
        </a:p>
        <a:p>
          <a:pPr marL="0" lvl="0" indent="0"/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Fique atento pois o código desejado pode ser um código substituto, então você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irá precisar de uma fórmula que procure os códigos nas colunas A, B e C</a:t>
          </a:r>
          <a:endParaRPr lang="pt-BR">
            <a:effectLst/>
          </a:endParaRPr>
        </a:p>
        <a:p>
          <a:pPr marL="0" lvl="0" indent="0"/>
          <a:endParaRPr lang="pt-BR" sz="11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8</xdr:col>
      <xdr:colOff>329103</xdr:colOff>
      <xdr:row>1</xdr:row>
      <xdr:rowOff>12969</xdr:rowOff>
    </xdr:from>
    <xdr:to>
      <xdr:col>9</xdr:col>
      <xdr:colOff>448314</xdr:colOff>
      <xdr:row>4</xdr:row>
      <xdr:rowOff>161192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25768B4-559D-47BA-A9E4-129991563CC8}"/>
            </a:ext>
          </a:extLst>
        </xdr:cNvPr>
        <xdr:cNvSpPr/>
      </xdr:nvSpPr>
      <xdr:spPr>
        <a:xfrm>
          <a:off x="8277349" y="198584"/>
          <a:ext cx="766716" cy="70507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379770</xdr:colOff>
      <xdr:row>0</xdr:row>
      <xdr:rowOff>154610</xdr:rowOff>
    </xdr:from>
    <xdr:to>
      <xdr:col>5</xdr:col>
      <xdr:colOff>618435</xdr:colOff>
      <xdr:row>3</xdr:row>
      <xdr:rowOff>82826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C015253-F69A-4A18-A849-DC06DA84AFFA}"/>
            </a:ext>
          </a:extLst>
        </xdr:cNvPr>
        <xdr:cNvSpPr txBox="1"/>
      </xdr:nvSpPr>
      <xdr:spPr>
        <a:xfrm>
          <a:off x="468118" y="154610"/>
          <a:ext cx="5749360" cy="47486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Calcule o salário total de cada funcionário (Salário + Bônus em cima do salário).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Faça primeiro usando 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fórmula SE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depois refaça com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PROCV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ÍNDICE e CORRESP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26473</xdr:colOff>
      <xdr:row>0</xdr:row>
      <xdr:rowOff>99392</xdr:rowOff>
    </xdr:from>
    <xdr:to>
      <xdr:col>1</xdr:col>
      <xdr:colOff>645947</xdr:colOff>
      <xdr:row>3</xdr:row>
      <xdr:rowOff>110436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95B747F7-95B4-439F-A1BA-D54A28B728E4}"/>
            </a:ext>
          </a:extLst>
        </xdr:cNvPr>
        <xdr:cNvSpPr/>
      </xdr:nvSpPr>
      <xdr:spPr>
        <a:xfrm>
          <a:off x="114821" y="99392"/>
          <a:ext cx="619474" cy="557696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277098</xdr:colOff>
      <xdr:row>1</xdr:row>
      <xdr:rowOff>66941</xdr:rowOff>
    </xdr:from>
    <xdr:to>
      <xdr:col>15</xdr:col>
      <xdr:colOff>169985</xdr:colOff>
      <xdr:row>4</xdr:row>
      <xdr:rowOff>139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6A7AB9C-92F8-4E53-86D9-9AB0120B3F4B}"/>
            </a:ext>
          </a:extLst>
        </xdr:cNvPr>
        <xdr:cNvSpPr txBox="1"/>
      </xdr:nvSpPr>
      <xdr:spPr>
        <a:xfrm>
          <a:off x="3840913" y="248649"/>
          <a:ext cx="5988887" cy="478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Utilize as funções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INDIRETO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CONT.SES 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retornar a contagem de alunos matriculados por mês e por sexo. Use as bases das abas Matrículas Janeiro e Matrículas Fevereiro.</a:t>
          </a:r>
          <a:endParaRPr lang="pt-BR" sz="1200" b="1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463062</xdr:colOff>
      <xdr:row>1</xdr:row>
      <xdr:rowOff>0</xdr:rowOff>
    </xdr:from>
    <xdr:to>
      <xdr:col>5</xdr:col>
      <xdr:colOff>472936</xdr:colOff>
      <xdr:row>4</xdr:row>
      <xdr:rowOff>16759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792C95-33E8-4074-A06A-B04C0CC962DD}"/>
            </a:ext>
          </a:extLst>
        </xdr:cNvPr>
        <xdr:cNvSpPr/>
      </xdr:nvSpPr>
      <xdr:spPr>
        <a:xfrm>
          <a:off x="3419475" y="180975"/>
          <a:ext cx="619474" cy="559684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H13"/>
  <sheetViews>
    <sheetView showGridLines="0" zoomScale="115" zoomScaleNormal="115" workbookViewId="0">
      <selection activeCell="G12" sqref="G12"/>
    </sheetView>
  </sheetViews>
  <sheetFormatPr defaultColWidth="9.21875" defaultRowHeight="14.4" x14ac:dyDescent="0.3"/>
  <cols>
    <col min="1" max="1" width="0.44140625" style="1" customWidth="1"/>
    <col min="2" max="16384" width="9.21875" style="1"/>
  </cols>
  <sheetData>
    <row r="1" spans="5:8" ht="4.05" customHeight="1" x14ac:dyDescent="0.3"/>
    <row r="2" spans="5:8" ht="36.6" x14ac:dyDescent="0.7">
      <c r="E2" s="2" t="s">
        <v>235</v>
      </c>
    </row>
    <row r="4" spans="5:8" x14ac:dyDescent="0.3">
      <c r="E4" s="4" t="s">
        <v>4</v>
      </c>
    </row>
    <row r="5" spans="5:8" ht="7.5" customHeight="1" x14ac:dyDescent="0.3"/>
    <row r="6" spans="5:8" x14ac:dyDescent="0.3">
      <c r="E6" s="3" t="s">
        <v>5</v>
      </c>
    </row>
    <row r="7" spans="5:8" ht="9.6" customHeight="1" x14ac:dyDescent="0.3"/>
    <row r="8" spans="5:8" x14ac:dyDescent="0.3">
      <c r="E8" s="94" t="s">
        <v>230</v>
      </c>
      <c r="F8" s="94"/>
      <c r="G8" s="94" t="s">
        <v>234</v>
      </c>
      <c r="H8" s="94"/>
    </row>
    <row r="9" spans="5:8" x14ac:dyDescent="0.3">
      <c r="E9" s="94" t="s">
        <v>231</v>
      </c>
      <c r="F9" s="94"/>
      <c r="G9" s="94" t="s">
        <v>236</v>
      </c>
      <c r="H9" s="94"/>
    </row>
    <row r="10" spans="5:8" x14ac:dyDescent="0.3">
      <c r="E10" s="94" t="s">
        <v>232</v>
      </c>
      <c r="F10" s="94"/>
      <c r="G10" s="94" t="s">
        <v>237</v>
      </c>
      <c r="H10" s="94"/>
    </row>
    <row r="11" spans="5:8" x14ac:dyDescent="0.3">
      <c r="E11" s="94" t="s">
        <v>233</v>
      </c>
      <c r="F11" s="94"/>
      <c r="G11" s="94" t="s">
        <v>238</v>
      </c>
      <c r="H11" s="94"/>
    </row>
    <row r="12" spans="5:8" x14ac:dyDescent="0.3">
      <c r="E12" s="94" t="s">
        <v>189</v>
      </c>
      <c r="F12" s="94"/>
      <c r="G12" s="94" t="s">
        <v>239</v>
      </c>
      <c r="H12" s="94"/>
    </row>
    <row r="13" spans="5:8" x14ac:dyDescent="0.3">
      <c r="E13" s="94"/>
      <c r="F13" s="94"/>
      <c r="G13" s="94"/>
      <c r="H13" s="9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B900-35EC-4105-B586-5DC19BB26270}">
  <sheetPr>
    <tabColor theme="5" tint="-0.249977111117893"/>
  </sheetPr>
  <dimension ref="A1:D12"/>
  <sheetViews>
    <sheetView showGridLines="0" workbookViewId="0"/>
  </sheetViews>
  <sheetFormatPr defaultRowHeight="14.4" x14ac:dyDescent="0.3"/>
  <cols>
    <col min="1" max="1" width="25.5546875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1" t="s">
        <v>225</v>
      </c>
      <c r="B1" s="91" t="s">
        <v>226</v>
      </c>
      <c r="C1" s="91" t="s">
        <v>227</v>
      </c>
      <c r="D1" s="91" t="s">
        <v>228</v>
      </c>
    </row>
    <row r="2" spans="1:4" x14ac:dyDescent="0.3">
      <c r="A2" s="39" t="s">
        <v>210</v>
      </c>
      <c r="B2" s="39" t="s">
        <v>202</v>
      </c>
      <c r="C2" s="39">
        <v>35323</v>
      </c>
      <c r="D2" s="39" t="s">
        <v>209</v>
      </c>
    </row>
    <row r="3" spans="1:4" x14ac:dyDescent="0.3">
      <c r="A3" s="39" t="s">
        <v>211</v>
      </c>
      <c r="B3" s="39" t="s">
        <v>202</v>
      </c>
      <c r="C3" s="39">
        <v>32830</v>
      </c>
      <c r="D3" s="39" t="s">
        <v>212</v>
      </c>
    </row>
    <row r="4" spans="1:4" x14ac:dyDescent="0.3">
      <c r="A4" s="39" t="s">
        <v>213</v>
      </c>
      <c r="B4" s="39" t="s">
        <v>202</v>
      </c>
      <c r="C4" s="39">
        <v>28509</v>
      </c>
      <c r="D4" s="39" t="s">
        <v>214</v>
      </c>
    </row>
    <row r="5" spans="1:4" x14ac:dyDescent="0.3">
      <c r="A5" s="39" t="s">
        <v>215</v>
      </c>
      <c r="B5" s="39" t="s">
        <v>193</v>
      </c>
      <c r="C5" s="39">
        <v>35335</v>
      </c>
      <c r="D5" s="39" t="s">
        <v>216</v>
      </c>
    </row>
    <row r="6" spans="1:4" x14ac:dyDescent="0.3">
      <c r="A6" s="39" t="s">
        <v>217</v>
      </c>
      <c r="B6" s="39" t="s">
        <v>193</v>
      </c>
      <c r="C6" s="39">
        <v>35052</v>
      </c>
      <c r="D6" s="39" t="s">
        <v>214</v>
      </c>
    </row>
    <row r="7" spans="1:4" x14ac:dyDescent="0.3">
      <c r="A7" s="39" t="s">
        <v>218</v>
      </c>
      <c r="B7" s="39" t="s">
        <v>202</v>
      </c>
      <c r="C7" s="39">
        <v>34960</v>
      </c>
      <c r="D7" s="39" t="s">
        <v>219</v>
      </c>
    </row>
    <row r="8" spans="1:4" x14ac:dyDescent="0.3">
      <c r="A8" s="39" t="s">
        <v>220</v>
      </c>
      <c r="B8" s="39" t="s">
        <v>193</v>
      </c>
      <c r="C8" s="39">
        <v>29553</v>
      </c>
      <c r="D8" s="39" t="s">
        <v>203</v>
      </c>
    </row>
    <row r="9" spans="1:4" x14ac:dyDescent="0.3">
      <c r="A9" s="39" t="s">
        <v>221</v>
      </c>
      <c r="B9" s="39" t="s">
        <v>193</v>
      </c>
      <c r="C9" s="39">
        <v>30989</v>
      </c>
      <c r="D9" s="39" t="s">
        <v>219</v>
      </c>
    </row>
    <row r="10" spans="1:4" x14ac:dyDescent="0.3">
      <c r="A10" s="39" t="s">
        <v>222</v>
      </c>
      <c r="B10" s="39" t="s">
        <v>193</v>
      </c>
      <c r="C10" s="39">
        <v>34749</v>
      </c>
      <c r="D10" s="39" t="s">
        <v>200</v>
      </c>
    </row>
    <row r="11" spans="1:4" x14ac:dyDescent="0.3">
      <c r="A11" s="39" t="s">
        <v>223</v>
      </c>
      <c r="B11" s="39" t="s">
        <v>193</v>
      </c>
      <c r="C11" s="39">
        <v>35709</v>
      </c>
      <c r="D11" s="39" t="s">
        <v>205</v>
      </c>
    </row>
    <row r="12" spans="1:4" x14ac:dyDescent="0.3">
      <c r="A12" s="39" t="s">
        <v>224</v>
      </c>
      <c r="B12" s="39" t="s">
        <v>202</v>
      </c>
      <c r="C12" s="39">
        <v>32151</v>
      </c>
      <c r="D12" s="39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89DB-669C-45A9-982C-B04913C05A2A}">
  <sheetPr>
    <tabColor theme="5" tint="-0.249977111117893"/>
  </sheetPr>
  <dimension ref="B2:D4"/>
  <sheetViews>
    <sheetView showGridLines="0" tabSelected="1" zoomScale="115" zoomScaleNormal="115" workbookViewId="0">
      <selection activeCell="C3" sqref="C3:D4"/>
    </sheetView>
  </sheetViews>
  <sheetFormatPr defaultRowHeight="14.4" x14ac:dyDescent="0.3"/>
  <cols>
    <col min="1" max="1" width="3.21875" customWidth="1"/>
    <col min="2" max="2" width="20.33203125" customWidth="1"/>
    <col min="3" max="4" width="9.77734375" customWidth="1"/>
  </cols>
  <sheetData>
    <row r="2" spans="2:4" x14ac:dyDescent="0.3">
      <c r="C2" s="91" t="s">
        <v>202</v>
      </c>
      <c r="D2" s="91" t="s">
        <v>193</v>
      </c>
    </row>
    <row r="3" spans="2:4" x14ac:dyDescent="0.3">
      <c r="B3" s="91" t="s">
        <v>240</v>
      </c>
      <c r="C3" s="98">
        <f ca="1">COUNTIFS(INDIRECT($B3&amp;"!$B:$B"),'Relatório Matrículas'!C$2)</f>
        <v>3</v>
      </c>
      <c r="D3" s="98">
        <f ca="1">COUNTIFS(INDIRECT($B3&amp;"!$B:$B"),'Relatório Matrículas'!D$2)</f>
        <v>5</v>
      </c>
    </row>
    <row r="4" spans="2:4" x14ac:dyDescent="0.3">
      <c r="B4" s="91" t="s">
        <v>241</v>
      </c>
      <c r="C4" s="98">
        <f ca="1">COUNTIFS(INDIRECT($B4&amp;"!$B:$B"),'Relatório Matrículas'!C$2)</f>
        <v>5</v>
      </c>
      <c r="D4" s="98">
        <f ca="1">COUNTIFS(INDIRECT($B4&amp;"!$B:$B"),'Relatório Matrículas'!D$2)</f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95C2-6061-41A7-815A-322A2DFF58FB}">
  <sheetPr>
    <tabColor theme="1"/>
  </sheetPr>
  <dimension ref="A1:H169"/>
  <sheetViews>
    <sheetView showGridLines="0" zoomScale="130" zoomScaleNormal="130" workbookViewId="0"/>
  </sheetViews>
  <sheetFormatPr defaultColWidth="9.21875" defaultRowHeight="13.8" x14ac:dyDescent="0.3"/>
  <cols>
    <col min="1" max="1" width="18.44140625" style="6" bestFit="1" customWidth="1"/>
    <col min="2" max="2" width="19.77734375" style="6" customWidth="1"/>
    <col min="3" max="3" width="20.77734375" style="6" bestFit="1" customWidth="1"/>
    <col min="4" max="4" width="19.77734375" style="6" customWidth="1"/>
    <col min="5" max="6" width="9.21875" style="6"/>
    <col min="7" max="7" width="13.21875" style="6" bestFit="1" customWidth="1"/>
    <col min="8" max="16384" width="9.21875" style="6"/>
  </cols>
  <sheetData>
    <row r="1" spans="1:8" ht="14.4" x14ac:dyDescent="0.3">
      <c r="A1" s="11" t="s">
        <v>6</v>
      </c>
      <c r="B1" s="11" t="s">
        <v>32</v>
      </c>
      <c r="C1" s="12" t="s">
        <v>46</v>
      </c>
      <c r="D1" s="11" t="s">
        <v>187</v>
      </c>
    </row>
    <row r="2" spans="1:8" ht="14.4" x14ac:dyDescent="0.3">
      <c r="A2" s="8" t="s">
        <v>47</v>
      </c>
      <c r="B2" s="8" t="s">
        <v>40</v>
      </c>
      <c r="C2" s="9">
        <v>10550</v>
      </c>
      <c r="D2" s="8">
        <v>166</v>
      </c>
      <c r="F2" s="31" t="s">
        <v>188</v>
      </c>
      <c r="G2" s="32" t="s">
        <v>46</v>
      </c>
      <c r="H2" s="31" t="s">
        <v>6</v>
      </c>
    </row>
    <row r="3" spans="1:8" ht="14.4" x14ac:dyDescent="0.3">
      <c r="A3" s="8" t="s">
        <v>48</v>
      </c>
      <c r="B3" s="8" t="s">
        <v>44</v>
      </c>
      <c r="C3" s="9">
        <v>1600</v>
      </c>
      <c r="D3" s="8">
        <v>23</v>
      </c>
      <c r="F3" s="33">
        <v>1</v>
      </c>
      <c r="G3" s="33"/>
      <c r="H3" s="33"/>
    </row>
    <row r="4" spans="1:8" ht="14.4" x14ac:dyDescent="0.3">
      <c r="A4" s="8" t="s">
        <v>49</v>
      </c>
      <c r="B4" s="8" t="s">
        <v>40</v>
      </c>
      <c r="C4" s="9">
        <v>9750</v>
      </c>
      <c r="D4" s="8">
        <v>177</v>
      </c>
      <c r="F4" s="33">
        <v>2</v>
      </c>
      <c r="G4" s="33"/>
      <c r="H4" s="33"/>
    </row>
    <row r="5" spans="1:8" ht="14.4" x14ac:dyDescent="0.3">
      <c r="A5" s="8" t="s">
        <v>50</v>
      </c>
      <c r="B5" s="8" t="s">
        <v>35</v>
      </c>
      <c r="C5" s="9">
        <v>2000</v>
      </c>
      <c r="D5" s="8">
        <v>24</v>
      </c>
      <c r="F5" s="33">
        <v>3</v>
      </c>
      <c r="G5" s="33"/>
      <c r="H5" s="33"/>
    </row>
    <row r="6" spans="1:8" ht="14.4" x14ac:dyDescent="0.3">
      <c r="A6" s="8" t="s">
        <v>51</v>
      </c>
      <c r="B6" s="8" t="s">
        <v>44</v>
      </c>
      <c r="C6" s="9">
        <v>2000</v>
      </c>
      <c r="D6" s="8">
        <v>29</v>
      </c>
      <c r="F6" s="33">
        <v>4</v>
      </c>
      <c r="G6" s="33"/>
      <c r="H6" s="33"/>
    </row>
    <row r="7" spans="1:8" ht="14.4" x14ac:dyDescent="0.3">
      <c r="A7" s="8" t="s">
        <v>52</v>
      </c>
      <c r="B7" s="8" t="s">
        <v>44</v>
      </c>
      <c r="C7" s="9">
        <v>4650</v>
      </c>
      <c r="D7" s="8">
        <v>48</v>
      </c>
      <c r="F7" s="33">
        <v>5</v>
      </c>
      <c r="G7" s="33"/>
      <c r="H7" s="33"/>
    </row>
    <row r="8" spans="1:8" ht="14.4" x14ac:dyDescent="0.3">
      <c r="A8" s="8" t="s">
        <v>53</v>
      </c>
      <c r="B8" s="8" t="s">
        <v>35</v>
      </c>
      <c r="C8" s="9">
        <v>3450</v>
      </c>
      <c r="D8" s="8">
        <v>45</v>
      </c>
    </row>
    <row r="9" spans="1:8" ht="14.4" x14ac:dyDescent="0.3">
      <c r="A9" s="8" t="s">
        <v>54</v>
      </c>
      <c r="B9" s="8" t="s">
        <v>44</v>
      </c>
      <c r="C9" s="9">
        <v>2850</v>
      </c>
      <c r="D9" s="8">
        <v>29</v>
      </c>
    </row>
    <row r="10" spans="1:8" ht="14.4" x14ac:dyDescent="0.3">
      <c r="A10" s="8" t="s">
        <v>55</v>
      </c>
      <c r="B10" s="8" t="s">
        <v>35</v>
      </c>
      <c r="C10" s="9">
        <v>8100</v>
      </c>
      <c r="D10" s="8">
        <v>115</v>
      </c>
    </row>
    <row r="11" spans="1:8" ht="14.4" x14ac:dyDescent="0.3">
      <c r="A11" s="8" t="s">
        <v>56</v>
      </c>
      <c r="B11" s="8" t="s">
        <v>35</v>
      </c>
      <c r="C11" s="9">
        <v>7500</v>
      </c>
      <c r="D11" s="8">
        <v>89</v>
      </c>
    </row>
    <row r="12" spans="1:8" ht="14.4" x14ac:dyDescent="0.3">
      <c r="A12" s="8" t="s">
        <v>57</v>
      </c>
      <c r="B12" s="8" t="s">
        <v>44</v>
      </c>
      <c r="C12" s="9">
        <v>2000</v>
      </c>
      <c r="D12" s="8">
        <v>20</v>
      </c>
    </row>
    <row r="13" spans="1:8" ht="14.4" x14ac:dyDescent="0.3">
      <c r="A13" s="8" t="s">
        <v>58</v>
      </c>
      <c r="B13" s="8" t="s">
        <v>40</v>
      </c>
      <c r="C13" s="9">
        <v>7200</v>
      </c>
      <c r="D13" s="8">
        <v>85</v>
      </c>
    </row>
    <row r="14" spans="1:8" ht="14.4" x14ac:dyDescent="0.3">
      <c r="A14" s="8" t="s">
        <v>59</v>
      </c>
      <c r="B14" s="8" t="s">
        <v>44</v>
      </c>
      <c r="C14" s="9">
        <v>7850</v>
      </c>
      <c r="D14" s="8">
        <v>83</v>
      </c>
    </row>
    <row r="15" spans="1:8" ht="14.4" x14ac:dyDescent="0.3">
      <c r="A15" s="8" t="s">
        <v>60</v>
      </c>
      <c r="B15" s="8" t="s">
        <v>35</v>
      </c>
      <c r="C15" s="9">
        <v>2850</v>
      </c>
      <c r="D15" s="8">
        <v>42</v>
      </c>
    </row>
    <row r="16" spans="1:8" ht="14.4" x14ac:dyDescent="0.3">
      <c r="A16" s="8" t="s">
        <v>61</v>
      </c>
      <c r="B16" s="8" t="s">
        <v>35</v>
      </c>
      <c r="C16" s="9">
        <v>2850</v>
      </c>
      <c r="D16" s="8">
        <v>34</v>
      </c>
    </row>
    <row r="17" spans="1:4" ht="14.4" x14ac:dyDescent="0.3">
      <c r="A17" s="8" t="s">
        <v>62</v>
      </c>
      <c r="B17" s="8" t="s">
        <v>35</v>
      </c>
      <c r="C17" s="9">
        <v>2000</v>
      </c>
      <c r="D17" s="8">
        <v>21</v>
      </c>
    </row>
    <row r="18" spans="1:4" ht="14.4" x14ac:dyDescent="0.3">
      <c r="A18" s="8" t="s">
        <v>63</v>
      </c>
      <c r="B18" s="8" t="s">
        <v>40</v>
      </c>
      <c r="C18" s="9">
        <v>3700</v>
      </c>
      <c r="D18" s="8">
        <v>53</v>
      </c>
    </row>
    <row r="19" spans="1:4" ht="14.4" x14ac:dyDescent="0.3">
      <c r="A19" s="8" t="s">
        <v>64</v>
      </c>
      <c r="B19" s="8" t="s">
        <v>44</v>
      </c>
      <c r="C19" s="9">
        <v>7200</v>
      </c>
      <c r="D19" s="8">
        <v>89</v>
      </c>
    </row>
    <row r="20" spans="1:4" ht="14.4" x14ac:dyDescent="0.3">
      <c r="A20" s="8" t="s">
        <v>65</v>
      </c>
      <c r="B20" s="8" t="s">
        <v>37</v>
      </c>
      <c r="C20" s="9">
        <v>3700</v>
      </c>
      <c r="D20" s="8">
        <v>44</v>
      </c>
    </row>
    <row r="21" spans="1:4" ht="14.4" x14ac:dyDescent="0.3">
      <c r="A21" s="8" t="s">
        <v>66</v>
      </c>
      <c r="B21" s="8" t="s">
        <v>37</v>
      </c>
      <c r="C21" s="9">
        <v>2850</v>
      </c>
      <c r="D21" s="8">
        <v>105</v>
      </c>
    </row>
    <row r="22" spans="1:4" ht="14.4" x14ac:dyDescent="0.3">
      <c r="A22" s="8" t="s">
        <v>67</v>
      </c>
      <c r="B22" s="8" t="s">
        <v>40</v>
      </c>
      <c r="C22" s="9">
        <v>2850</v>
      </c>
      <c r="D22" s="8">
        <v>33</v>
      </c>
    </row>
    <row r="23" spans="1:4" ht="14.4" x14ac:dyDescent="0.3">
      <c r="A23" s="8" t="s">
        <v>68</v>
      </c>
      <c r="B23" s="8" t="s">
        <v>35</v>
      </c>
      <c r="C23" s="9">
        <v>7200</v>
      </c>
      <c r="D23" s="8">
        <v>99</v>
      </c>
    </row>
    <row r="24" spans="1:4" ht="14.4" x14ac:dyDescent="0.3">
      <c r="A24" s="8" t="s">
        <v>69</v>
      </c>
      <c r="B24" s="8" t="s">
        <v>37</v>
      </c>
      <c r="C24" s="9">
        <v>1600</v>
      </c>
      <c r="D24" s="8">
        <v>20</v>
      </c>
    </row>
    <row r="25" spans="1:4" ht="14.4" x14ac:dyDescent="0.3">
      <c r="A25" s="8" t="s">
        <v>70</v>
      </c>
      <c r="B25" s="8" t="s">
        <v>40</v>
      </c>
      <c r="C25" s="9">
        <v>3550</v>
      </c>
      <c r="D25" s="8">
        <v>120</v>
      </c>
    </row>
    <row r="26" spans="1:4" ht="14.4" x14ac:dyDescent="0.3">
      <c r="A26" s="8" t="s">
        <v>71</v>
      </c>
      <c r="B26" s="8" t="s">
        <v>35</v>
      </c>
      <c r="C26" s="9">
        <v>9450</v>
      </c>
      <c r="D26" s="8">
        <v>123</v>
      </c>
    </row>
    <row r="27" spans="1:4" ht="14.4" x14ac:dyDescent="0.3">
      <c r="A27" s="8" t="s">
        <v>72</v>
      </c>
      <c r="B27" s="8" t="s">
        <v>37</v>
      </c>
      <c r="C27" s="9">
        <v>4650</v>
      </c>
      <c r="D27" s="8">
        <v>48</v>
      </c>
    </row>
    <row r="28" spans="1:4" ht="14.4" x14ac:dyDescent="0.3">
      <c r="A28" s="8" t="s">
        <v>73</v>
      </c>
      <c r="B28" s="8" t="s">
        <v>35</v>
      </c>
      <c r="C28" s="9">
        <v>3700</v>
      </c>
      <c r="D28" s="8">
        <v>47</v>
      </c>
    </row>
    <row r="29" spans="1:4" ht="14.4" x14ac:dyDescent="0.3">
      <c r="A29" s="8" t="s">
        <v>74</v>
      </c>
      <c r="B29" s="8" t="s">
        <v>35</v>
      </c>
      <c r="C29" s="9">
        <v>8100</v>
      </c>
      <c r="D29" s="8">
        <v>93</v>
      </c>
    </row>
    <row r="30" spans="1:4" ht="14.4" x14ac:dyDescent="0.3">
      <c r="A30" s="8" t="s">
        <v>75</v>
      </c>
      <c r="B30" s="8" t="s">
        <v>40</v>
      </c>
      <c r="C30" s="9">
        <v>5750</v>
      </c>
      <c r="D30" s="8">
        <v>143</v>
      </c>
    </row>
    <row r="31" spans="1:4" ht="14.4" x14ac:dyDescent="0.3">
      <c r="A31" s="8" t="s">
        <v>76</v>
      </c>
      <c r="B31" s="8" t="s">
        <v>35</v>
      </c>
      <c r="C31" s="9">
        <v>4850</v>
      </c>
      <c r="D31" s="8">
        <v>160</v>
      </c>
    </row>
    <row r="32" spans="1:4" ht="14.4" x14ac:dyDescent="0.3">
      <c r="A32" s="8" t="s">
        <v>77</v>
      </c>
      <c r="B32" s="8" t="s">
        <v>44</v>
      </c>
      <c r="C32" s="9">
        <v>4650</v>
      </c>
      <c r="D32" s="8">
        <v>48</v>
      </c>
    </row>
    <row r="33" spans="1:4" x14ac:dyDescent="0.3">
      <c r="A33" s="7"/>
      <c r="B33" s="7"/>
      <c r="C33" s="7"/>
      <c r="D33" s="7"/>
    </row>
    <row r="34" spans="1:4" x14ac:dyDescent="0.3">
      <c r="A34" s="7"/>
      <c r="B34" s="7"/>
      <c r="C34" s="7"/>
      <c r="D34" s="7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  <row r="38" spans="1:4" x14ac:dyDescent="0.3">
      <c r="A38" s="7"/>
      <c r="B38" s="7"/>
      <c r="C38" s="7"/>
      <c r="D38" s="7"/>
    </row>
    <row r="39" spans="1:4" x14ac:dyDescent="0.3">
      <c r="A39" s="7"/>
      <c r="B39" s="7"/>
      <c r="C39" s="7"/>
      <c r="D39" s="7"/>
    </row>
    <row r="40" spans="1:4" x14ac:dyDescent="0.3">
      <c r="A40" s="7"/>
      <c r="B40" s="7"/>
      <c r="C40" s="7"/>
      <c r="D40" s="7"/>
    </row>
    <row r="41" spans="1:4" x14ac:dyDescent="0.3">
      <c r="A41" s="7"/>
      <c r="B41" s="7"/>
      <c r="C41" s="7"/>
      <c r="D41" s="7"/>
    </row>
    <row r="42" spans="1:4" x14ac:dyDescent="0.3">
      <c r="A42" s="7"/>
      <c r="B42" s="7"/>
      <c r="C42" s="7"/>
      <c r="D42" s="7"/>
    </row>
    <row r="43" spans="1:4" x14ac:dyDescent="0.3">
      <c r="A43" s="7"/>
      <c r="B43" s="7"/>
      <c r="C43" s="7"/>
      <c r="D43" s="7"/>
    </row>
    <row r="44" spans="1:4" x14ac:dyDescent="0.3">
      <c r="A44" s="7"/>
      <c r="B44" s="7"/>
      <c r="C44" s="7"/>
      <c r="D44" s="7"/>
    </row>
    <row r="45" spans="1:4" x14ac:dyDescent="0.3">
      <c r="A45" s="7"/>
      <c r="B45" s="7"/>
      <c r="C45" s="7"/>
      <c r="D45" s="7"/>
    </row>
    <row r="46" spans="1:4" x14ac:dyDescent="0.3">
      <c r="A46" s="7"/>
      <c r="B46" s="7"/>
      <c r="C46" s="7"/>
      <c r="D46" s="7"/>
    </row>
    <row r="47" spans="1:4" x14ac:dyDescent="0.3">
      <c r="A47" s="7"/>
      <c r="B47" s="7"/>
      <c r="C47" s="7"/>
      <c r="D47" s="7"/>
    </row>
    <row r="48" spans="1:4" x14ac:dyDescent="0.3">
      <c r="A48" s="7"/>
      <c r="B48" s="7"/>
      <c r="C48" s="7"/>
      <c r="D48" s="7"/>
    </row>
    <row r="49" spans="1:4" x14ac:dyDescent="0.3">
      <c r="A49" s="7"/>
      <c r="B49" s="7"/>
      <c r="C49" s="7"/>
      <c r="D49" s="7"/>
    </row>
    <row r="50" spans="1:4" x14ac:dyDescent="0.3">
      <c r="A50" s="7"/>
      <c r="B50" s="7"/>
      <c r="C50" s="7"/>
      <c r="D50" s="7"/>
    </row>
    <row r="51" spans="1:4" x14ac:dyDescent="0.3">
      <c r="A51" s="7"/>
      <c r="B51" s="7"/>
      <c r="C51" s="7"/>
      <c r="D51" s="7"/>
    </row>
    <row r="52" spans="1:4" x14ac:dyDescent="0.3">
      <c r="A52" s="7"/>
      <c r="B52" s="7"/>
      <c r="C52" s="7"/>
      <c r="D52" s="7"/>
    </row>
    <row r="53" spans="1:4" x14ac:dyDescent="0.3">
      <c r="A53" s="7"/>
      <c r="B53" s="7"/>
      <c r="C53" s="7"/>
      <c r="D53" s="7"/>
    </row>
    <row r="54" spans="1:4" x14ac:dyDescent="0.3">
      <c r="A54" s="7"/>
      <c r="B54" s="7"/>
      <c r="C54" s="7"/>
      <c r="D54" s="7"/>
    </row>
    <row r="55" spans="1:4" x14ac:dyDescent="0.3">
      <c r="A55" s="7"/>
      <c r="B55" s="7"/>
      <c r="C55" s="7"/>
      <c r="D55" s="7"/>
    </row>
    <row r="56" spans="1:4" x14ac:dyDescent="0.3">
      <c r="A56" s="7"/>
      <c r="B56" s="7"/>
      <c r="C56" s="7"/>
      <c r="D56" s="7"/>
    </row>
    <row r="57" spans="1:4" x14ac:dyDescent="0.3">
      <c r="A57" s="7"/>
      <c r="B57" s="7"/>
      <c r="C57" s="7"/>
      <c r="D57" s="7"/>
    </row>
    <row r="58" spans="1:4" x14ac:dyDescent="0.3">
      <c r="A58" s="7"/>
      <c r="B58" s="7"/>
      <c r="C58" s="7"/>
      <c r="D58" s="7"/>
    </row>
    <row r="59" spans="1:4" x14ac:dyDescent="0.3">
      <c r="A59" s="7"/>
      <c r="B59" s="7"/>
      <c r="C59" s="7"/>
      <c r="D59" s="7"/>
    </row>
    <row r="60" spans="1:4" x14ac:dyDescent="0.3">
      <c r="A60" s="7"/>
      <c r="B60" s="7"/>
      <c r="C60" s="7"/>
      <c r="D60" s="7"/>
    </row>
    <row r="61" spans="1:4" x14ac:dyDescent="0.3">
      <c r="A61" s="7"/>
      <c r="B61" s="7"/>
      <c r="C61" s="7"/>
      <c r="D61" s="7"/>
    </row>
    <row r="62" spans="1:4" x14ac:dyDescent="0.3">
      <c r="A62" s="7"/>
      <c r="B62" s="7"/>
      <c r="C62" s="7"/>
      <c r="D62" s="7"/>
    </row>
    <row r="63" spans="1:4" x14ac:dyDescent="0.3">
      <c r="A63" s="7"/>
      <c r="B63" s="7"/>
      <c r="C63" s="7"/>
      <c r="D63" s="7"/>
    </row>
    <row r="64" spans="1:4" x14ac:dyDescent="0.3">
      <c r="A64" s="7"/>
      <c r="B64" s="7"/>
      <c r="C64" s="7"/>
      <c r="D64" s="7"/>
    </row>
    <row r="65" spans="1:4" x14ac:dyDescent="0.3">
      <c r="A65" s="7"/>
      <c r="B65" s="7"/>
      <c r="C65" s="7"/>
      <c r="D65" s="7"/>
    </row>
    <row r="66" spans="1:4" x14ac:dyDescent="0.3">
      <c r="A66" s="7"/>
      <c r="B66" s="7"/>
      <c r="C66" s="7"/>
      <c r="D66" s="7"/>
    </row>
    <row r="67" spans="1:4" x14ac:dyDescent="0.3">
      <c r="A67" s="7"/>
      <c r="B67" s="7"/>
      <c r="C67" s="7"/>
      <c r="D67" s="7"/>
    </row>
    <row r="68" spans="1:4" x14ac:dyDescent="0.3">
      <c r="A68" s="7"/>
      <c r="B68" s="7"/>
      <c r="C68" s="7"/>
      <c r="D68" s="7"/>
    </row>
    <row r="69" spans="1:4" x14ac:dyDescent="0.3">
      <c r="A69" s="7"/>
      <c r="B69" s="7"/>
      <c r="C69" s="7"/>
      <c r="D69" s="7"/>
    </row>
    <row r="70" spans="1:4" x14ac:dyDescent="0.3">
      <c r="A70" s="7"/>
      <c r="B70" s="7"/>
      <c r="C70" s="7"/>
      <c r="D70" s="7"/>
    </row>
    <row r="71" spans="1:4" x14ac:dyDescent="0.3">
      <c r="A71" s="7"/>
      <c r="B71" s="7"/>
      <c r="C71" s="7"/>
      <c r="D71" s="7"/>
    </row>
    <row r="72" spans="1:4" x14ac:dyDescent="0.3">
      <c r="A72" s="7"/>
      <c r="B72" s="7"/>
      <c r="C72" s="7"/>
      <c r="D72" s="7"/>
    </row>
    <row r="73" spans="1:4" x14ac:dyDescent="0.3">
      <c r="A73" s="7"/>
      <c r="B73" s="7"/>
      <c r="C73" s="7"/>
      <c r="D73" s="7"/>
    </row>
    <row r="74" spans="1:4" x14ac:dyDescent="0.3">
      <c r="A74" s="7"/>
      <c r="B74" s="7"/>
      <c r="C74" s="7"/>
      <c r="D74" s="7"/>
    </row>
    <row r="75" spans="1:4" x14ac:dyDescent="0.3">
      <c r="A75" s="7"/>
      <c r="B75" s="7"/>
      <c r="C75" s="7"/>
      <c r="D75" s="7"/>
    </row>
    <row r="76" spans="1:4" x14ac:dyDescent="0.3">
      <c r="A76" s="7"/>
      <c r="B76" s="7"/>
      <c r="C76" s="7"/>
      <c r="D76" s="7"/>
    </row>
    <row r="77" spans="1:4" x14ac:dyDescent="0.3">
      <c r="A77" s="7"/>
      <c r="B77" s="7"/>
      <c r="C77" s="7"/>
      <c r="D77" s="7"/>
    </row>
    <row r="78" spans="1:4" x14ac:dyDescent="0.3">
      <c r="A78" s="7"/>
      <c r="B78" s="7"/>
      <c r="C78" s="7"/>
      <c r="D78" s="7"/>
    </row>
    <row r="79" spans="1:4" x14ac:dyDescent="0.3">
      <c r="A79" s="7"/>
      <c r="B79" s="7"/>
      <c r="C79" s="7"/>
      <c r="D79" s="7"/>
    </row>
    <row r="80" spans="1:4" x14ac:dyDescent="0.3">
      <c r="A80" s="7"/>
      <c r="B80" s="7"/>
      <c r="C80" s="7"/>
      <c r="D80" s="7"/>
    </row>
    <row r="81" spans="1:4" x14ac:dyDescent="0.3">
      <c r="A81" s="7"/>
      <c r="B81" s="7"/>
      <c r="C81" s="7"/>
      <c r="D81" s="7"/>
    </row>
    <row r="82" spans="1:4" x14ac:dyDescent="0.3">
      <c r="A82" s="7"/>
      <c r="B82" s="7"/>
      <c r="C82" s="7"/>
      <c r="D82" s="7"/>
    </row>
    <row r="83" spans="1:4" x14ac:dyDescent="0.3">
      <c r="A83" s="7"/>
      <c r="B83" s="7"/>
      <c r="C83" s="7"/>
      <c r="D83" s="7"/>
    </row>
    <row r="84" spans="1:4" x14ac:dyDescent="0.3">
      <c r="A84" s="7"/>
      <c r="B84" s="7"/>
      <c r="C84" s="7"/>
      <c r="D84" s="7"/>
    </row>
    <row r="85" spans="1:4" x14ac:dyDescent="0.3">
      <c r="A85" s="7"/>
      <c r="B85" s="7"/>
      <c r="D85" s="7"/>
    </row>
    <row r="86" spans="1:4" x14ac:dyDescent="0.3">
      <c r="A86" s="7"/>
      <c r="B86" s="7"/>
      <c r="D86" s="7"/>
    </row>
    <row r="87" spans="1:4" x14ac:dyDescent="0.3">
      <c r="A87" s="7"/>
      <c r="B87" s="7"/>
      <c r="C87" s="7"/>
      <c r="D87" s="7"/>
    </row>
    <row r="88" spans="1:4" x14ac:dyDescent="0.3">
      <c r="A88" s="7"/>
      <c r="B88" s="7"/>
      <c r="C88" s="7"/>
      <c r="D88" s="7"/>
    </row>
    <row r="89" spans="1:4" x14ac:dyDescent="0.3">
      <c r="A89" s="7"/>
      <c r="B89" s="7"/>
      <c r="C89" s="7"/>
      <c r="D89" s="7"/>
    </row>
    <row r="90" spans="1:4" x14ac:dyDescent="0.3">
      <c r="A90" s="7"/>
      <c r="B90" s="7"/>
      <c r="C90" s="7"/>
      <c r="D90" s="7"/>
    </row>
    <row r="91" spans="1:4" x14ac:dyDescent="0.3">
      <c r="A91" s="7"/>
      <c r="B91" s="7"/>
      <c r="C91" s="7"/>
      <c r="D91" s="7"/>
    </row>
    <row r="92" spans="1:4" x14ac:dyDescent="0.3">
      <c r="A92" s="7"/>
      <c r="B92" s="7"/>
      <c r="C92" s="7"/>
      <c r="D92" s="7"/>
    </row>
    <row r="93" spans="1:4" x14ac:dyDescent="0.3">
      <c r="A93" s="7"/>
      <c r="B93" s="7"/>
      <c r="C93" s="7"/>
      <c r="D93" s="7"/>
    </row>
    <row r="94" spans="1:4" x14ac:dyDescent="0.3">
      <c r="A94" s="7"/>
      <c r="B94" s="7"/>
      <c r="C94" s="7"/>
      <c r="D94" s="7"/>
    </row>
    <row r="95" spans="1:4" x14ac:dyDescent="0.3">
      <c r="A95" s="7"/>
      <c r="B95" s="7"/>
      <c r="C95" s="7"/>
      <c r="D95" s="7"/>
    </row>
    <row r="96" spans="1:4" x14ac:dyDescent="0.3">
      <c r="A96" s="7"/>
      <c r="B96" s="7"/>
      <c r="C96" s="7"/>
      <c r="D96" s="7"/>
    </row>
    <row r="97" spans="1:4" x14ac:dyDescent="0.3">
      <c r="A97" s="7"/>
      <c r="B97" s="7"/>
      <c r="C97" s="7"/>
      <c r="D97" s="7"/>
    </row>
    <row r="98" spans="1:4" x14ac:dyDescent="0.3">
      <c r="A98" s="7"/>
      <c r="B98" s="7"/>
      <c r="C98" s="7"/>
      <c r="D98" s="7"/>
    </row>
    <row r="99" spans="1:4" x14ac:dyDescent="0.3">
      <c r="A99" s="7"/>
      <c r="B99" s="7"/>
      <c r="C99" s="7"/>
      <c r="D99" s="7"/>
    </row>
    <row r="100" spans="1:4" x14ac:dyDescent="0.3">
      <c r="A100" s="7"/>
      <c r="B100" s="7"/>
      <c r="C100" s="7"/>
      <c r="D100" s="7"/>
    </row>
    <row r="101" spans="1:4" x14ac:dyDescent="0.3">
      <c r="A101" s="7"/>
      <c r="B101" s="7"/>
      <c r="C101" s="7"/>
      <c r="D101" s="7"/>
    </row>
    <row r="102" spans="1:4" x14ac:dyDescent="0.3">
      <c r="A102" s="7"/>
      <c r="B102" s="7"/>
      <c r="C102" s="7"/>
      <c r="D102" s="7"/>
    </row>
    <row r="103" spans="1:4" x14ac:dyDescent="0.3">
      <c r="A103" s="7"/>
      <c r="B103" s="7"/>
      <c r="C103" s="7"/>
      <c r="D103" s="7"/>
    </row>
    <row r="104" spans="1:4" x14ac:dyDescent="0.3">
      <c r="A104" s="7"/>
      <c r="B104" s="7"/>
      <c r="C104" s="7"/>
      <c r="D104" s="7"/>
    </row>
    <row r="105" spans="1:4" x14ac:dyDescent="0.3">
      <c r="A105" s="7"/>
      <c r="B105" s="7"/>
      <c r="C105" s="7"/>
      <c r="D105" s="7"/>
    </row>
    <row r="106" spans="1:4" x14ac:dyDescent="0.3">
      <c r="A106" s="7"/>
      <c r="B106" s="7"/>
      <c r="C106" s="7"/>
      <c r="D106" s="7"/>
    </row>
    <row r="107" spans="1:4" x14ac:dyDescent="0.3">
      <c r="A107" s="7"/>
      <c r="B107" s="7"/>
      <c r="C107" s="7"/>
      <c r="D107" s="7"/>
    </row>
    <row r="108" spans="1:4" x14ac:dyDescent="0.3">
      <c r="A108" s="7"/>
      <c r="B108" s="7"/>
      <c r="C108" s="7"/>
      <c r="D108" s="7"/>
    </row>
    <row r="109" spans="1:4" x14ac:dyDescent="0.3">
      <c r="A109" s="7"/>
      <c r="B109" s="7"/>
      <c r="C109" s="7"/>
      <c r="D109" s="7"/>
    </row>
    <row r="110" spans="1:4" x14ac:dyDescent="0.3">
      <c r="A110" s="7"/>
      <c r="B110" s="7"/>
      <c r="C110" s="7"/>
      <c r="D110" s="7"/>
    </row>
    <row r="111" spans="1:4" x14ac:dyDescent="0.3">
      <c r="A111" s="7"/>
      <c r="B111" s="7"/>
      <c r="C111" s="7"/>
      <c r="D111" s="7"/>
    </row>
    <row r="112" spans="1:4" x14ac:dyDescent="0.3">
      <c r="A112" s="7"/>
      <c r="B112" s="7"/>
      <c r="C112" s="7"/>
      <c r="D112" s="7"/>
    </row>
    <row r="113" spans="1:4" x14ac:dyDescent="0.3">
      <c r="A113" s="7"/>
      <c r="B113" s="7"/>
      <c r="C113" s="7"/>
      <c r="D113" s="7"/>
    </row>
    <row r="114" spans="1:4" x14ac:dyDescent="0.3">
      <c r="A114" s="7"/>
      <c r="B114" s="7"/>
      <c r="C114" s="7"/>
      <c r="D114" s="7"/>
    </row>
    <row r="115" spans="1:4" x14ac:dyDescent="0.3">
      <c r="A115" s="7"/>
      <c r="B115" s="7"/>
      <c r="C115" s="7"/>
      <c r="D115" s="7"/>
    </row>
    <row r="116" spans="1:4" x14ac:dyDescent="0.3">
      <c r="A116" s="7"/>
      <c r="B116" s="7"/>
      <c r="C116" s="7"/>
      <c r="D116" s="7"/>
    </row>
    <row r="117" spans="1:4" x14ac:dyDescent="0.3">
      <c r="A117" s="7"/>
      <c r="B117" s="7"/>
      <c r="C117" s="7"/>
      <c r="D117" s="7"/>
    </row>
    <row r="118" spans="1:4" x14ac:dyDescent="0.3">
      <c r="A118" s="7"/>
      <c r="B118" s="7"/>
      <c r="C118" s="7"/>
      <c r="D118" s="7"/>
    </row>
    <row r="119" spans="1:4" x14ac:dyDescent="0.3">
      <c r="A119" s="7"/>
      <c r="B119" s="7"/>
      <c r="C119" s="7"/>
      <c r="D119" s="7"/>
    </row>
    <row r="120" spans="1:4" x14ac:dyDescent="0.3">
      <c r="A120" s="7"/>
      <c r="B120" s="7"/>
      <c r="C120" s="7"/>
      <c r="D120" s="7"/>
    </row>
    <row r="121" spans="1:4" x14ac:dyDescent="0.3">
      <c r="A121" s="7"/>
      <c r="B121" s="7"/>
      <c r="C121" s="7"/>
      <c r="D121" s="7"/>
    </row>
    <row r="122" spans="1:4" x14ac:dyDescent="0.3">
      <c r="A122" s="7"/>
      <c r="B122" s="7"/>
      <c r="C122" s="7"/>
      <c r="D122" s="7"/>
    </row>
    <row r="123" spans="1:4" x14ac:dyDescent="0.3">
      <c r="A123" s="7"/>
      <c r="B123" s="7"/>
      <c r="C123" s="7"/>
      <c r="D123" s="7"/>
    </row>
    <row r="124" spans="1:4" x14ac:dyDescent="0.3">
      <c r="A124" s="7"/>
      <c r="B124" s="7"/>
      <c r="C124" s="7"/>
      <c r="D124" s="7"/>
    </row>
    <row r="125" spans="1:4" x14ac:dyDescent="0.3">
      <c r="A125" s="7"/>
      <c r="B125" s="7"/>
      <c r="C125" s="7"/>
      <c r="D125" s="7"/>
    </row>
    <row r="126" spans="1:4" x14ac:dyDescent="0.3">
      <c r="A126" s="7"/>
      <c r="B126" s="7"/>
      <c r="C126" s="7"/>
      <c r="D126" s="7"/>
    </row>
    <row r="127" spans="1:4" x14ac:dyDescent="0.3">
      <c r="A127" s="7"/>
      <c r="B127" s="7"/>
      <c r="C127" s="7"/>
      <c r="D127" s="7"/>
    </row>
    <row r="128" spans="1:4" x14ac:dyDescent="0.3">
      <c r="A128" s="7"/>
      <c r="B128" s="7"/>
      <c r="C128" s="7"/>
      <c r="D128" s="7"/>
    </row>
    <row r="129" spans="1:4" x14ac:dyDescent="0.3">
      <c r="A129" s="7"/>
      <c r="B129" s="7"/>
      <c r="C129" s="7"/>
      <c r="D129" s="7"/>
    </row>
    <row r="130" spans="1:4" x14ac:dyDescent="0.3">
      <c r="A130" s="7"/>
      <c r="B130" s="7"/>
      <c r="C130" s="7"/>
      <c r="D130" s="7"/>
    </row>
    <row r="131" spans="1:4" x14ac:dyDescent="0.3">
      <c r="A131" s="7"/>
      <c r="B131" s="7"/>
      <c r="C131" s="7"/>
      <c r="D131" s="7"/>
    </row>
    <row r="132" spans="1:4" x14ac:dyDescent="0.3">
      <c r="A132" s="7"/>
      <c r="B132" s="7"/>
      <c r="C132" s="7"/>
      <c r="D132" s="7"/>
    </row>
    <row r="133" spans="1:4" x14ac:dyDescent="0.3">
      <c r="A133" s="7"/>
      <c r="B133" s="7"/>
      <c r="C133" s="7"/>
      <c r="D133" s="7"/>
    </row>
    <row r="134" spans="1:4" x14ac:dyDescent="0.3">
      <c r="A134" s="7"/>
      <c r="B134" s="7"/>
      <c r="C134" s="7"/>
      <c r="D134" s="7"/>
    </row>
    <row r="135" spans="1:4" x14ac:dyDescent="0.3">
      <c r="A135" s="7"/>
      <c r="B135" s="7"/>
      <c r="C135" s="7"/>
      <c r="D135" s="7"/>
    </row>
    <row r="136" spans="1:4" x14ac:dyDescent="0.3">
      <c r="A136" s="7"/>
      <c r="B136" s="7"/>
      <c r="C136" s="7"/>
      <c r="D136" s="7"/>
    </row>
    <row r="137" spans="1:4" x14ac:dyDescent="0.3">
      <c r="A137" s="7"/>
      <c r="B137" s="7"/>
      <c r="C137" s="7"/>
      <c r="D137" s="7"/>
    </row>
    <row r="138" spans="1:4" x14ac:dyDescent="0.3">
      <c r="A138" s="7"/>
      <c r="B138" s="7"/>
      <c r="C138" s="7"/>
      <c r="D138" s="7"/>
    </row>
    <row r="139" spans="1:4" x14ac:dyDescent="0.3">
      <c r="A139" s="7"/>
      <c r="B139" s="7"/>
      <c r="C139" s="7"/>
      <c r="D139" s="7"/>
    </row>
    <row r="140" spans="1:4" x14ac:dyDescent="0.3">
      <c r="A140" s="7"/>
      <c r="B140" s="7"/>
      <c r="C140" s="7"/>
      <c r="D140" s="7"/>
    </row>
    <row r="141" spans="1:4" x14ac:dyDescent="0.3">
      <c r="A141" s="7"/>
      <c r="B141" s="7"/>
      <c r="C141" s="7"/>
      <c r="D141" s="7"/>
    </row>
    <row r="142" spans="1:4" x14ac:dyDescent="0.3">
      <c r="A142" s="7"/>
      <c r="B142" s="7"/>
      <c r="C142" s="7"/>
      <c r="D142" s="7"/>
    </row>
    <row r="143" spans="1:4" x14ac:dyDescent="0.3">
      <c r="A143" s="7"/>
      <c r="B143" s="7"/>
      <c r="C143" s="7"/>
      <c r="D143" s="7"/>
    </row>
    <row r="144" spans="1:4" x14ac:dyDescent="0.3">
      <c r="A144" s="7"/>
      <c r="B144" s="7"/>
      <c r="C144" s="7"/>
      <c r="D144" s="7"/>
    </row>
    <row r="145" spans="1:4" x14ac:dyDescent="0.3">
      <c r="A145" s="7"/>
      <c r="B145" s="7"/>
      <c r="C145" s="7"/>
      <c r="D145" s="7"/>
    </row>
    <row r="146" spans="1:4" x14ac:dyDescent="0.3">
      <c r="A146" s="7"/>
      <c r="B146" s="7"/>
      <c r="C146" s="7"/>
      <c r="D146" s="7"/>
    </row>
    <row r="147" spans="1:4" x14ac:dyDescent="0.3">
      <c r="A147" s="7"/>
      <c r="B147" s="7"/>
      <c r="C147" s="7"/>
      <c r="D147" s="7"/>
    </row>
    <row r="148" spans="1:4" x14ac:dyDescent="0.3">
      <c r="A148" s="7"/>
      <c r="B148" s="7"/>
      <c r="C148" s="7"/>
      <c r="D148" s="7"/>
    </row>
    <row r="149" spans="1:4" x14ac:dyDescent="0.3">
      <c r="A149" s="7"/>
      <c r="B149" s="7"/>
      <c r="C149" s="7"/>
      <c r="D149" s="7"/>
    </row>
    <row r="150" spans="1:4" x14ac:dyDescent="0.3">
      <c r="A150" s="7"/>
      <c r="B150" s="7"/>
      <c r="C150" s="7"/>
      <c r="D150" s="7"/>
    </row>
    <row r="151" spans="1:4" x14ac:dyDescent="0.3">
      <c r="A151" s="7"/>
      <c r="B151" s="7"/>
      <c r="C151" s="7"/>
      <c r="D151" s="7"/>
    </row>
    <row r="152" spans="1:4" x14ac:dyDescent="0.3">
      <c r="A152" s="7"/>
      <c r="B152" s="7"/>
      <c r="C152" s="7"/>
      <c r="D152" s="7"/>
    </row>
    <row r="153" spans="1:4" x14ac:dyDescent="0.3">
      <c r="A153" s="7"/>
      <c r="B153" s="7"/>
      <c r="C153" s="7"/>
      <c r="D153" s="7"/>
    </row>
    <row r="154" spans="1:4" x14ac:dyDescent="0.3">
      <c r="A154" s="7"/>
      <c r="B154" s="7"/>
      <c r="C154" s="7"/>
      <c r="D154" s="7"/>
    </row>
    <row r="155" spans="1:4" x14ac:dyDescent="0.3">
      <c r="A155" s="7"/>
      <c r="B155" s="7"/>
      <c r="C155" s="7"/>
      <c r="D155" s="7"/>
    </row>
    <row r="156" spans="1:4" x14ac:dyDescent="0.3">
      <c r="A156" s="7"/>
      <c r="B156" s="7"/>
      <c r="C156" s="7"/>
      <c r="D156" s="7"/>
    </row>
    <row r="157" spans="1:4" x14ac:dyDescent="0.3">
      <c r="A157" s="7"/>
      <c r="B157" s="7"/>
      <c r="C157" s="7"/>
      <c r="D157" s="7"/>
    </row>
    <row r="158" spans="1:4" x14ac:dyDescent="0.3">
      <c r="A158" s="7"/>
      <c r="B158" s="7"/>
      <c r="C158" s="7"/>
      <c r="D158" s="7"/>
    </row>
    <row r="159" spans="1:4" x14ac:dyDescent="0.3">
      <c r="A159" s="7"/>
      <c r="B159" s="7"/>
      <c r="C159" s="7"/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</sheetData>
  <autoFilter ref="A1:C16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5E82-4343-416F-8BAA-1B8223A55A28}">
  <dimension ref="B1:N22"/>
  <sheetViews>
    <sheetView showGridLines="0" zoomScaleNormal="100" workbookViewId="0">
      <selection activeCell="H25" sqref="H25"/>
    </sheetView>
  </sheetViews>
  <sheetFormatPr defaultRowHeight="14.4" x14ac:dyDescent="0.3"/>
  <cols>
    <col min="1" max="1" width="1.109375" customWidth="1"/>
    <col min="2" max="4" width="15.21875" bestFit="1" customWidth="1"/>
    <col min="5" max="5" width="13.77734375" bestFit="1" customWidth="1"/>
    <col min="6" max="6" width="18" bestFit="1" customWidth="1"/>
    <col min="7" max="7" width="19.21875" bestFit="1" customWidth="1"/>
    <col min="8" max="16" width="11.6640625" bestFit="1" customWidth="1"/>
  </cols>
  <sheetData>
    <row r="1" spans="2:14" ht="4.5" customHeight="1" x14ac:dyDescent="0.3"/>
    <row r="2" spans="2:14" ht="12.45" customHeight="1" x14ac:dyDescent="0.3"/>
    <row r="7" spans="2:14" ht="15" thickBot="1" x14ac:dyDescent="0.35"/>
    <row r="8" spans="2:14" x14ac:dyDescent="0.3">
      <c r="B8" s="99" t="s">
        <v>90</v>
      </c>
      <c r="C8" s="100"/>
    </row>
    <row r="9" spans="2:14" x14ac:dyDescent="0.3">
      <c r="B9" s="19" t="s">
        <v>86</v>
      </c>
      <c r="C9" s="16">
        <v>0.05</v>
      </c>
    </row>
    <row r="10" spans="2:14" x14ac:dyDescent="0.3">
      <c r="B10" s="19" t="s">
        <v>87</v>
      </c>
      <c r="C10" s="16">
        <v>0.03</v>
      </c>
    </row>
    <row r="11" spans="2:14" x14ac:dyDescent="0.3">
      <c r="B11" s="19" t="s">
        <v>88</v>
      </c>
      <c r="C11" s="17">
        <v>5.0000000000000001E-3</v>
      </c>
    </row>
    <row r="12" spans="2:14" ht="15" thickBot="1" x14ac:dyDescent="0.35">
      <c r="B12" s="20" t="s">
        <v>89</v>
      </c>
      <c r="C12" s="18">
        <v>0.03</v>
      </c>
    </row>
    <row r="13" spans="2:14" ht="15" thickBot="1" x14ac:dyDescent="0.35"/>
    <row r="14" spans="2:14" x14ac:dyDescent="0.3">
      <c r="B14" s="85" t="s">
        <v>91</v>
      </c>
      <c r="C14" s="83" t="s">
        <v>0</v>
      </c>
      <c r="D14" s="83" t="s">
        <v>1</v>
      </c>
      <c r="E14" s="83" t="s">
        <v>2</v>
      </c>
      <c r="F14" s="83" t="s">
        <v>3</v>
      </c>
      <c r="G14" s="83" t="s">
        <v>11</v>
      </c>
      <c r="H14" s="83" t="s">
        <v>7</v>
      </c>
      <c r="I14" s="83" t="s">
        <v>8</v>
      </c>
      <c r="J14" s="83" t="s">
        <v>9</v>
      </c>
      <c r="K14" s="83" t="s">
        <v>27</v>
      </c>
      <c r="L14" s="83" t="s">
        <v>28</v>
      </c>
      <c r="M14" s="83" t="s">
        <v>29</v>
      </c>
      <c r="N14" s="84" t="s">
        <v>30</v>
      </c>
    </row>
    <row r="15" spans="2:14" ht="15" thickBot="1" x14ac:dyDescent="0.35">
      <c r="B15" s="81" t="s">
        <v>92</v>
      </c>
      <c r="C15" s="14">
        <v>20252.169999999998</v>
      </c>
      <c r="D15" s="14">
        <v>13367.65</v>
      </c>
      <c r="E15" s="14">
        <v>14087.97</v>
      </c>
      <c r="F15" s="14">
        <v>14544.32</v>
      </c>
      <c r="G15" s="14">
        <v>10336.120000000001</v>
      </c>
      <c r="H15" s="14">
        <v>6983.8</v>
      </c>
      <c r="I15" s="14">
        <v>8546.98</v>
      </c>
      <c r="J15" s="14">
        <v>13342.04</v>
      </c>
      <c r="K15" s="14">
        <v>23030.400000000001</v>
      </c>
      <c r="L15" s="14">
        <v>21169.73</v>
      </c>
      <c r="M15" s="14">
        <v>7731.71</v>
      </c>
      <c r="N15" s="15">
        <v>15992.64</v>
      </c>
    </row>
    <row r="17" spans="2:14" ht="15" thickBot="1" x14ac:dyDescent="0.35"/>
    <row r="18" spans="2:14" x14ac:dyDescent="0.3">
      <c r="B18" s="85" t="s">
        <v>85</v>
      </c>
      <c r="C18" s="83" t="s">
        <v>0</v>
      </c>
      <c r="D18" s="83" t="s">
        <v>1</v>
      </c>
      <c r="E18" s="83" t="s">
        <v>2</v>
      </c>
      <c r="F18" s="83" t="s">
        <v>3</v>
      </c>
      <c r="G18" s="83" t="s">
        <v>11</v>
      </c>
      <c r="H18" s="83" t="s">
        <v>7</v>
      </c>
      <c r="I18" s="83" t="s">
        <v>8</v>
      </c>
      <c r="J18" s="83" t="s">
        <v>9</v>
      </c>
      <c r="K18" s="83" t="s">
        <v>27</v>
      </c>
      <c r="L18" s="83" t="s">
        <v>28</v>
      </c>
      <c r="M18" s="83" t="s">
        <v>29</v>
      </c>
      <c r="N18" s="84" t="s">
        <v>30</v>
      </c>
    </row>
    <row r="19" spans="2:14" x14ac:dyDescent="0.3">
      <c r="B19" s="82" t="s">
        <v>86</v>
      </c>
      <c r="C19" s="13">
        <f>C$15*$C9</f>
        <v>1012.6084999999999</v>
      </c>
      <c r="D19" s="13">
        <f>D$15*$C9</f>
        <v>668.38250000000005</v>
      </c>
      <c r="E19" s="13">
        <f t="shared" ref="E19:N19" si="0">E$15*$C9</f>
        <v>704.39850000000001</v>
      </c>
      <c r="F19" s="13">
        <f t="shared" si="0"/>
        <v>727.21600000000001</v>
      </c>
      <c r="G19" s="13">
        <f t="shared" si="0"/>
        <v>516.80600000000004</v>
      </c>
      <c r="H19" s="13">
        <f t="shared" si="0"/>
        <v>349.19000000000005</v>
      </c>
      <c r="I19" s="13">
        <f t="shared" si="0"/>
        <v>427.34899999999999</v>
      </c>
      <c r="J19" s="13">
        <f t="shared" si="0"/>
        <v>667.10200000000009</v>
      </c>
      <c r="K19" s="13">
        <f t="shared" si="0"/>
        <v>1151.5200000000002</v>
      </c>
      <c r="L19" s="13">
        <f t="shared" si="0"/>
        <v>1058.4865</v>
      </c>
      <c r="M19" s="13">
        <f t="shared" si="0"/>
        <v>386.58550000000002</v>
      </c>
      <c r="N19" s="13">
        <f t="shared" si="0"/>
        <v>799.63200000000006</v>
      </c>
    </row>
    <row r="20" spans="2:14" x14ac:dyDescent="0.3">
      <c r="B20" s="82" t="s">
        <v>87</v>
      </c>
      <c r="C20" s="13">
        <f t="shared" ref="C20:N20" si="1">C$15*$C10</f>
        <v>607.56509999999992</v>
      </c>
      <c r="D20" s="13">
        <f t="shared" si="1"/>
        <v>401.02949999999998</v>
      </c>
      <c r="E20" s="13">
        <f>E$15*$C10</f>
        <v>422.63909999999998</v>
      </c>
      <c r="F20" s="13">
        <f t="shared" si="1"/>
        <v>436.32959999999997</v>
      </c>
      <c r="G20" s="13">
        <f t="shared" si="1"/>
        <v>310.08359999999999</v>
      </c>
      <c r="H20" s="13">
        <f t="shared" si="1"/>
        <v>209.51400000000001</v>
      </c>
      <c r="I20" s="13">
        <f t="shared" si="1"/>
        <v>256.40940000000001</v>
      </c>
      <c r="J20" s="13">
        <f t="shared" si="1"/>
        <v>400.26120000000003</v>
      </c>
      <c r="K20" s="13">
        <f t="shared" si="1"/>
        <v>690.91200000000003</v>
      </c>
      <c r="L20" s="13">
        <f t="shared" si="1"/>
        <v>635.09190000000001</v>
      </c>
      <c r="M20" s="13">
        <f t="shared" si="1"/>
        <v>231.9513</v>
      </c>
      <c r="N20" s="13">
        <f t="shared" si="1"/>
        <v>479.77919999999995</v>
      </c>
    </row>
    <row r="21" spans="2:14" x14ac:dyDescent="0.3">
      <c r="B21" s="82" t="s">
        <v>88</v>
      </c>
      <c r="C21" s="13">
        <f t="shared" ref="C21:N21" si="2">C$15*$C11</f>
        <v>101.26084999999999</v>
      </c>
      <c r="D21" s="13">
        <f t="shared" si="2"/>
        <v>66.838250000000002</v>
      </c>
      <c r="E21" s="13">
        <f>E$15*$C11</f>
        <v>70.439849999999993</v>
      </c>
      <c r="F21" s="13">
        <f t="shared" si="2"/>
        <v>72.721599999999995</v>
      </c>
      <c r="G21" s="13">
        <f t="shared" si="2"/>
        <v>51.680600000000005</v>
      </c>
      <c r="H21" s="13">
        <f t="shared" si="2"/>
        <v>34.919000000000004</v>
      </c>
      <c r="I21" s="13">
        <f t="shared" si="2"/>
        <v>42.734899999999996</v>
      </c>
      <c r="J21" s="13">
        <f t="shared" si="2"/>
        <v>66.7102</v>
      </c>
      <c r="K21" s="13">
        <f t="shared" si="2"/>
        <v>115.15200000000002</v>
      </c>
      <c r="L21" s="13">
        <f t="shared" si="2"/>
        <v>105.84865000000001</v>
      </c>
      <c r="M21" s="13">
        <f t="shared" si="2"/>
        <v>38.658549999999998</v>
      </c>
      <c r="N21" s="13">
        <f t="shared" si="2"/>
        <v>79.963200000000001</v>
      </c>
    </row>
    <row r="22" spans="2:14" ht="15" thickBot="1" x14ac:dyDescent="0.35">
      <c r="B22" s="81" t="s">
        <v>89</v>
      </c>
      <c r="C22" s="13">
        <f t="shared" ref="C22:N22" si="3">C$15*$C12</f>
        <v>607.56509999999992</v>
      </c>
      <c r="D22" s="13">
        <f t="shared" si="3"/>
        <v>401.02949999999998</v>
      </c>
      <c r="E22" s="13">
        <f t="shared" si="3"/>
        <v>422.63909999999998</v>
      </c>
      <c r="F22" s="13">
        <f t="shared" si="3"/>
        <v>436.32959999999997</v>
      </c>
      <c r="G22" s="13">
        <f>G$15*$C12</f>
        <v>310.08359999999999</v>
      </c>
      <c r="H22" s="13">
        <f t="shared" si="3"/>
        <v>209.51400000000001</v>
      </c>
      <c r="I22" s="13">
        <f t="shared" si="3"/>
        <v>256.40940000000001</v>
      </c>
      <c r="J22" s="13">
        <f t="shared" si="3"/>
        <v>400.26120000000003</v>
      </c>
      <c r="K22" s="13">
        <f t="shared" si="3"/>
        <v>690.91200000000003</v>
      </c>
      <c r="L22" s="13">
        <f t="shared" si="3"/>
        <v>635.09190000000001</v>
      </c>
      <c r="M22" s="13">
        <f t="shared" si="3"/>
        <v>231.9513</v>
      </c>
      <c r="N22" s="13">
        <f t="shared" si="3"/>
        <v>479.77919999999995</v>
      </c>
    </row>
  </sheetData>
  <mergeCells count="1"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E5DE-ED72-4F1F-8171-CFA7A57A1CC1}">
  <sheetPr>
    <tabColor theme="9" tint="-0.249977111117893"/>
  </sheetPr>
  <dimension ref="A1:E25"/>
  <sheetViews>
    <sheetView showGridLines="0" zoomScaleNormal="100" workbookViewId="0"/>
  </sheetViews>
  <sheetFormatPr defaultRowHeight="14.4" x14ac:dyDescent="0.3"/>
  <cols>
    <col min="2" max="2" width="11.77734375" bestFit="1" customWidth="1"/>
  </cols>
  <sheetData>
    <row r="1" spans="1:5" x14ac:dyDescent="0.3">
      <c r="A1" s="40" t="s">
        <v>91</v>
      </c>
      <c r="B1" s="40" t="s">
        <v>93</v>
      </c>
    </row>
    <row r="2" spans="1:5" x14ac:dyDescent="0.3">
      <c r="A2" s="44">
        <v>43101</v>
      </c>
      <c r="B2" s="45">
        <v>4.0949</v>
      </c>
      <c r="C2" s="21"/>
    </row>
    <row r="3" spans="1:5" x14ac:dyDescent="0.3">
      <c r="A3" s="46">
        <v>43132</v>
      </c>
      <c r="B3" s="47">
        <v>4.1622000000000003</v>
      </c>
      <c r="C3" s="21"/>
    </row>
    <row r="4" spans="1:5" x14ac:dyDescent="0.3">
      <c r="A4" s="46">
        <v>43160</v>
      </c>
      <c r="B4" s="47">
        <v>4.3163</v>
      </c>
      <c r="C4" s="21"/>
    </row>
    <row r="5" spans="1:5" x14ac:dyDescent="0.3">
      <c r="A5" s="46">
        <v>43191</v>
      </c>
      <c r="B5" s="47">
        <v>4.7362000000000002</v>
      </c>
      <c r="C5" s="21"/>
      <c r="E5" s="23" t="s">
        <v>154</v>
      </c>
    </row>
    <row r="6" spans="1:5" x14ac:dyDescent="0.3">
      <c r="A6" s="46">
        <v>43221</v>
      </c>
      <c r="B6" s="47">
        <v>5.2579000000000002</v>
      </c>
      <c r="C6" s="21"/>
      <c r="E6" s="23" t="s">
        <v>155</v>
      </c>
    </row>
    <row r="7" spans="1:5" x14ac:dyDescent="0.3">
      <c r="A7" s="46">
        <v>43252</v>
      </c>
      <c r="B7" s="47">
        <v>5.8228999999999997</v>
      </c>
      <c r="C7" s="21"/>
    </row>
    <row r="8" spans="1:5" x14ac:dyDescent="0.3">
      <c r="A8" s="46">
        <v>43282</v>
      </c>
      <c r="B8" s="47">
        <v>5.1882999999999999</v>
      </c>
    </row>
    <row r="9" spans="1:5" x14ac:dyDescent="0.3">
      <c r="A9" s="46">
        <v>43313</v>
      </c>
      <c r="B9" s="47">
        <v>5.3491</v>
      </c>
    </row>
    <row r="10" spans="1:5" x14ac:dyDescent="0.3">
      <c r="A10" s="46">
        <v>43344</v>
      </c>
      <c r="B10" s="47">
        <v>5.3852000000000002</v>
      </c>
    </row>
    <row r="11" spans="1:5" x14ac:dyDescent="0.3">
      <c r="A11" s="46">
        <v>43374</v>
      </c>
      <c r="B11" s="47">
        <v>5.2728000000000002</v>
      </c>
    </row>
    <row r="12" spans="1:5" x14ac:dyDescent="0.3">
      <c r="A12" s="46">
        <v>43405</v>
      </c>
      <c r="B12" s="47">
        <v>5.6172000000000004</v>
      </c>
    </row>
    <row r="13" spans="1:5" x14ac:dyDescent="0.3">
      <c r="A13" s="46">
        <v>43435</v>
      </c>
      <c r="B13" s="47">
        <v>5.4854000000000003</v>
      </c>
    </row>
    <row r="14" spans="1:5" x14ac:dyDescent="0.3">
      <c r="A14" s="46">
        <v>43466</v>
      </c>
      <c r="B14" s="47">
        <v>5.0968</v>
      </c>
    </row>
    <row r="15" spans="1:5" x14ac:dyDescent="0.3">
      <c r="A15" s="46">
        <v>43497</v>
      </c>
      <c r="B15" s="47">
        <v>5.2713999999999999</v>
      </c>
    </row>
    <row r="16" spans="1:5" x14ac:dyDescent="0.3">
      <c r="A16" s="46">
        <v>43525</v>
      </c>
      <c r="B16" s="47">
        <v>5.3815</v>
      </c>
    </row>
    <row r="17" spans="1:2" x14ac:dyDescent="0.3">
      <c r="A17" s="46">
        <v>43556</v>
      </c>
      <c r="B17" s="47">
        <v>5.6295999999999999</v>
      </c>
    </row>
    <row r="18" spans="1:2" x14ac:dyDescent="0.3">
      <c r="A18" s="46">
        <v>43586</v>
      </c>
      <c r="B18" s="47">
        <v>5.6234000000000002</v>
      </c>
    </row>
    <row r="19" spans="1:2" x14ac:dyDescent="0.3">
      <c r="A19" s="46">
        <v>43617</v>
      </c>
      <c r="B19" s="47">
        <v>5.2701000000000002</v>
      </c>
    </row>
    <row r="20" spans="1:2" x14ac:dyDescent="0.3">
      <c r="A20" s="46">
        <v>43647</v>
      </c>
      <c r="B20" s="47">
        <v>5.0873999999999997</v>
      </c>
    </row>
    <row r="21" spans="1:2" x14ac:dyDescent="0.3">
      <c r="A21" s="46">
        <v>43678</v>
      </c>
      <c r="B21" s="47">
        <v>5.0999999999999996</v>
      </c>
    </row>
    <row r="22" spans="1:2" x14ac:dyDescent="0.3">
      <c r="A22" s="46">
        <v>43709</v>
      </c>
      <c r="B22" s="47">
        <v>5.2473999999999998</v>
      </c>
    </row>
    <row r="23" spans="1:2" x14ac:dyDescent="0.3">
      <c r="A23" s="46">
        <v>43739</v>
      </c>
      <c r="B23" s="47">
        <v>5.2576000000000001</v>
      </c>
    </row>
    <row r="24" spans="1:2" x14ac:dyDescent="0.3">
      <c r="A24" s="46">
        <v>43770</v>
      </c>
      <c r="B24" s="47">
        <v>5.4509999999999996</v>
      </c>
    </row>
    <row r="25" spans="1:2" x14ac:dyDescent="0.3">
      <c r="A25" s="48">
        <v>43800</v>
      </c>
      <c r="B25" s="49">
        <v>5.4199000000000002</v>
      </c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47F3-07B9-47CF-A21D-DDFE46104EEE}">
  <sheetPr>
    <tabColor theme="9" tint="-0.249977111117893"/>
  </sheetPr>
  <dimension ref="A1:I39"/>
  <sheetViews>
    <sheetView showGridLines="0" zoomScaleNormal="100" workbookViewId="0">
      <selection activeCell="H2" sqref="H2:H39"/>
    </sheetView>
  </sheetViews>
  <sheetFormatPr defaultColWidth="8.77734375" defaultRowHeight="14.4" x14ac:dyDescent="0.3"/>
  <cols>
    <col min="1" max="2" width="14.6640625" customWidth="1"/>
    <col min="3" max="3" width="22.109375" bestFit="1" customWidth="1"/>
    <col min="4" max="4" width="11.77734375" customWidth="1"/>
    <col min="5" max="5" width="16.21875" customWidth="1"/>
    <col min="6" max="6" width="11.77734375" style="22" bestFit="1" customWidth="1"/>
    <col min="7" max="7" width="16.109375" customWidth="1"/>
    <col min="8" max="8" width="13" customWidth="1"/>
    <col min="9" max="9" width="11.88671875" bestFit="1" customWidth="1"/>
  </cols>
  <sheetData>
    <row r="1" spans="1:9" x14ac:dyDescent="0.3">
      <c r="A1" s="68" t="s">
        <v>94</v>
      </c>
      <c r="B1" s="68"/>
      <c r="C1" s="68" t="s">
        <v>95</v>
      </c>
      <c r="D1" s="68" t="s">
        <v>96</v>
      </c>
      <c r="E1" s="68" t="s">
        <v>97</v>
      </c>
      <c r="F1" s="69" t="s">
        <v>98</v>
      </c>
      <c r="G1" s="68" t="s">
        <v>151</v>
      </c>
      <c r="H1" s="70" t="s">
        <v>153</v>
      </c>
    </row>
    <row r="2" spans="1:9" x14ac:dyDescent="0.3">
      <c r="A2" s="71">
        <v>43116</v>
      </c>
      <c r="B2" s="71">
        <f>DATE(YEAR(A2),MONTH(A2),1)</f>
        <v>43101</v>
      </c>
      <c r="C2" s="50" t="s">
        <v>148</v>
      </c>
      <c r="D2" s="72" t="s">
        <v>101</v>
      </c>
      <c r="E2" s="72" t="s">
        <v>102</v>
      </c>
      <c r="F2" s="73">
        <v>3109</v>
      </c>
      <c r="G2" s="72" t="s">
        <v>152</v>
      </c>
      <c r="H2" s="74">
        <f>F2*VLOOKUP(B2,'Base Dólar'!A:B,2,0)</f>
        <v>12731.044099999999</v>
      </c>
      <c r="I2" s="95"/>
    </row>
    <row r="3" spans="1:9" x14ac:dyDescent="0.3">
      <c r="A3" s="75">
        <v>43139</v>
      </c>
      <c r="B3" s="75">
        <f t="shared" ref="B3:B39" si="0">DATE(YEAR(A3),MONTH(A3),1)</f>
        <v>43132</v>
      </c>
      <c r="C3" s="52" t="s">
        <v>116</v>
      </c>
      <c r="D3" s="76" t="s">
        <v>104</v>
      </c>
      <c r="E3" s="76" t="s">
        <v>100</v>
      </c>
      <c r="F3" s="77">
        <v>9580</v>
      </c>
      <c r="G3" s="76" t="s">
        <v>152</v>
      </c>
      <c r="H3" s="74">
        <f>F3*VLOOKUP(B3,'Base Dólar'!A:B,2,0)</f>
        <v>39873.876000000004</v>
      </c>
      <c r="I3" s="95"/>
    </row>
    <row r="4" spans="1:9" x14ac:dyDescent="0.3">
      <c r="A4" s="71">
        <v>43166</v>
      </c>
      <c r="B4" s="71">
        <f t="shared" si="0"/>
        <v>43160</v>
      </c>
      <c r="C4" s="50" t="s">
        <v>106</v>
      </c>
      <c r="D4" s="72" t="s">
        <v>107</v>
      </c>
      <c r="E4" s="72" t="s">
        <v>108</v>
      </c>
      <c r="F4" s="73">
        <v>5822</v>
      </c>
      <c r="G4" s="72" t="s">
        <v>152</v>
      </c>
      <c r="H4" s="74">
        <f>F4*VLOOKUP(B4,'Base Dólar'!A:B,2,0)</f>
        <v>25129.498599999999</v>
      </c>
      <c r="I4" s="95"/>
    </row>
    <row r="5" spans="1:9" x14ac:dyDescent="0.3">
      <c r="A5" s="75">
        <v>43173</v>
      </c>
      <c r="B5" s="75">
        <f t="shared" si="0"/>
        <v>43160</v>
      </c>
      <c r="C5" s="52" t="s">
        <v>149</v>
      </c>
      <c r="D5" s="76" t="s">
        <v>109</v>
      </c>
      <c r="E5" s="76" t="s">
        <v>103</v>
      </c>
      <c r="F5" s="77">
        <v>2350</v>
      </c>
      <c r="G5" s="76" t="s">
        <v>152</v>
      </c>
      <c r="H5" s="74">
        <f>F5*VLOOKUP(B5,'Base Dólar'!A:B,2,0)</f>
        <v>10143.305</v>
      </c>
      <c r="I5" s="95"/>
    </row>
    <row r="6" spans="1:9" x14ac:dyDescent="0.3">
      <c r="A6" s="71">
        <v>43186</v>
      </c>
      <c r="B6" s="71">
        <f t="shared" si="0"/>
        <v>43160</v>
      </c>
      <c r="C6" s="50" t="s">
        <v>116</v>
      </c>
      <c r="D6" s="72" t="s">
        <v>110</v>
      </c>
      <c r="E6" s="72" t="s">
        <v>108</v>
      </c>
      <c r="F6" s="73">
        <v>295</v>
      </c>
      <c r="G6" s="72" t="s">
        <v>152</v>
      </c>
      <c r="H6" s="74">
        <f>F6*VLOOKUP(B6,'Base Dólar'!A:B,2,0)</f>
        <v>1273.3085000000001</v>
      </c>
      <c r="I6" s="95"/>
    </row>
    <row r="7" spans="1:9" x14ac:dyDescent="0.3">
      <c r="A7" s="75">
        <v>43205</v>
      </c>
      <c r="B7" s="75">
        <f t="shared" si="0"/>
        <v>43191</v>
      </c>
      <c r="C7" s="52" t="s">
        <v>106</v>
      </c>
      <c r="D7" s="76" t="s">
        <v>111</v>
      </c>
      <c r="E7" s="76" t="s">
        <v>103</v>
      </c>
      <c r="F7" s="77">
        <v>9046</v>
      </c>
      <c r="G7" s="76" t="s">
        <v>152</v>
      </c>
      <c r="H7" s="74">
        <f>F7*VLOOKUP(B7,'Base Dólar'!A:B,2,0)</f>
        <v>42843.665200000003</v>
      </c>
      <c r="I7" s="95"/>
    </row>
    <row r="8" spans="1:9" x14ac:dyDescent="0.3">
      <c r="A8" s="71">
        <v>43207</v>
      </c>
      <c r="B8" s="71">
        <f t="shared" si="0"/>
        <v>43191</v>
      </c>
      <c r="C8" s="50" t="s">
        <v>149</v>
      </c>
      <c r="D8" s="72" t="s">
        <v>112</v>
      </c>
      <c r="E8" s="72" t="s">
        <v>100</v>
      </c>
      <c r="F8" s="73">
        <v>7991</v>
      </c>
      <c r="G8" s="72" t="s">
        <v>152</v>
      </c>
      <c r="H8" s="74">
        <f>F8*VLOOKUP(B8,'Base Dólar'!A:B,2,0)</f>
        <v>37846.974200000004</v>
      </c>
      <c r="I8" s="95"/>
    </row>
    <row r="9" spans="1:9" x14ac:dyDescent="0.3">
      <c r="A9" s="75">
        <v>43229</v>
      </c>
      <c r="B9" s="75">
        <f t="shared" si="0"/>
        <v>43221</v>
      </c>
      <c r="C9" s="52" t="s">
        <v>113</v>
      </c>
      <c r="D9" s="76" t="s">
        <v>114</v>
      </c>
      <c r="E9" s="76" t="s">
        <v>108</v>
      </c>
      <c r="F9" s="77">
        <v>5293</v>
      </c>
      <c r="G9" s="76" t="s">
        <v>152</v>
      </c>
      <c r="H9" s="74">
        <f>F9*VLOOKUP(B9,'Base Dólar'!A:B,2,0)</f>
        <v>27830.064700000003</v>
      </c>
      <c r="I9" s="95"/>
    </row>
    <row r="10" spans="1:9" x14ac:dyDescent="0.3">
      <c r="A10" s="71">
        <v>43259</v>
      </c>
      <c r="B10" s="71">
        <f t="shared" si="0"/>
        <v>43252</v>
      </c>
      <c r="C10" s="50" t="s">
        <v>148</v>
      </c>
      <c r="D10" s="72" t="s">
        <v>115</v>
      </c>
      <c r="E10" s="72" t="s">
        <v>100</v>
      </c>
      <c r="F10" s="73">
        <v>9324</v>
      </c>
      <c r="G10" s="72" t="s">
        <v>152</v>
      </c>
      <c r="H10" s="74">
        <f>F10*VLOOKUP(B10,'Base Dólar'!A:B,2,0)</f>
        <v>54292.719599999997</v>
      </c>
      <c r="I10" s="95"/>
    </row>
    <row r="11" spans="1:9" x14ac:dyDescent="0.3">
      <c r="A11" s="75">
        <v>43297</v>
      </c>
      <c r="B11" s="75">
        <f t="shared" si="0"/>
        <v>43282</v>
      </c>
      <c r="C11" s="52" t="s">
        <v>149</v>
      </c>
      <c r="D11" s="76" t="s">
        <v>117</v>
      </c>
      <c r="E11" s="76" t="s">
        <v>100</v>
      </c>
      <c r="F11" s="77">
        <v>269</v>
      </c>
      <c r="G11" s="76" t="s">
        <v>152</v>
      </c>
      <c r="H11" s="74">
        <f>F11*VLOOKUP(B11,'Base Dólar'!A:B,2,0)</f>
        <v>1395.6526999999999</v>
      </c>
      <c r="I11" s="95"/>
    </row>
    <row r="12" spans="1:9" x14ac:dyDescent="0.3">
      <c r="A12" s="71">
        <v>43313</v>
      </c>
      <c r="B12" s="71">
        <f t="shared" si="0"/>
        <v>43313</v>
      </c>
      <c r="C12" s="50" t="s">
        <v>148</v>
      </c>
      <c r="D12" s="72" t="s">
        <v>118</v>
      </c>
      <c r="E12" s="72" t="s">
        <v>102</v>
      </c>
      <c r="F12" s="73">
        <v>2221</v>
      </c>
      <c r="G12" s="72" t="s">
        <v>152</v>
      </c>
      <c r="H12" s="74">
        <f>F12*VLOOKUP(B12,'Base Dólar'!A:B,2,0)</f>
        <v>11880.3511</v>
      </c>
      <c r="I12" s="95"/>
    </row>
    <row r="13" spans="1:9" x14ac:dyDescent="0.3">
      <c r="A13" s="75">
        <v>43314</v>
      </c>
      <c r="B13" s="75">
        <f t="shared" si="0"/>
        <v>43313</v>
      </c>
      <c r="C13" s="52" t="s">
        <v>150</v>
      </c>
      <c r="D13" s="76" t="s">
        <v>119</v>
      </c>
      <c r="E13" s="76" t="s">
        <v>108</v>
      </c>
      <c r="F13" s="77">
        <v>5727</v>
      </c>
      <c r="G13" s="76" t="s">
        <v>152</v>
      </c>
      <c r="H13" s="74">
        <f>F13*VLOOKUP(B13,'Base Dólar'!A:B,2,0)</f>
        <v>30634.295699999999</v>
      </c>
      <c r="I13" s="95"/>
    </row>
    <row r="14" spans="1:9" x14ac:dyDescent="0.3">
      <c r="A14" s="71">
        <v>43314</v>
      </c>
      <c r="B14" s="71">
        <f t="shared" si="0"/>
        <v>43313</v>
      </c>
      <c r="C14" s="50" t="s">
        <v>113</v>
      </c>
      <c r="D14" s="72" t="s">
        <v>120</v>
      </c>
      <c r="E14" s="72" t="s">
        <v>108</v>
      </c>
      <c r="F14" s="73">
        <v>2730</v>
      </c>
      <c r="G14" s="72" t="s">
        <v>152</v>
      </c>
      <c r="H14" s="74">
        <f>F14*VLOOKUP(B14,'Base Dólar'!A:B,2,0)</f>
        <v>14603.043</v>
      </c>
      <c r="I14" s="95"/>
    </row>
    <row r="15" spans="1:9" x14ac:dyDescent="0.3">
      <c r="A15" s="75">
        <v>43323</v>
      </c>
      <c r="B15" s="75">
        <f t="shared" si="0"/>
        <v>43313</v>
      </c>
      <c r="C15" s="52" t="s">
        <v>148</v>
      </c>
      <c r="D15" s="76" t="s">
        <v>121</v>
      </c>
      <c r="E15" s="76" t="s">
        <v>105</v>
      </c>
      <c r="F15" s="77">
        <v>3034</v>
      </c>
      <c r="G15" s="76" t="s">
        <v>152</v>
      </c>
      <c r="H15" s="74">
        <f>F15*VLOOKUP(B15,'Base Dólar'!A:B,2,0)</f>
        <v>16229.169400000001</v>
      </c>
      <c r="I15" s="95"/>
    </row>
    <row r="16" spans="1:9" x14ac:dyDescent="0.3">
      <c r="A16" s="71">
        <v>43342</v>
      </c>
      <c r="B16" s="71">
        <f t="shared" si="0"/>
        <v>43313</v>
      </c>
      <c r="C16" s="50" t="s">
        <v>149</v>
      </c>
      <c r="D16" s="72" t="s">
        <v>122</v>
      </c>
      <c r="E16" s="72" t="s">
        <v>103</v>
      </c>
      <c r="F16" s="73">
        <v>6671</v>
      </c>
      <c r="G16" s="72" t="s">
        <v>152</v>
      </c>
      <c r="H16" s="74">
        <f>F16*VLOOKUP(B16,'Base Dólar'!A:B,2,0)</f>
        <v>35683.846100000002</v>
      </c>
      <c r="I16" s="95"/>
    </row>
    <row r="17" spans="1:9" x14ac:dyDescent="0.3">
      <c r="A17" s="75">
        <v>43342</v>
      </c>
      <c r="B17" s="75">
        <f t="shared" si="0"/>
        <v>43313</v>
      </c>
      <c r="C17" s="52" t="s">
        <v>116</v>
      </c>
      <c r="D17" s="76" t="s">
        <v>123</v>
      </c>
      <c r="E17" s="76" t="s">
        <v>102</v>
      </c>
      <c r="F17" s="77">
        <v>6074</v>
      </c>
      <c r="G17" s="76" t="s">
        <v>152</v>
      </c>
      <c r="H17" s="74">
        <f>F17*VLOOKUP(B17,'Base Dólar'!A:B,2,0)</f>
        <v>32490.433399999998</v>
      </c>
      <c r="I17" s="95"/>
    </row>
    <row r="18" spans="1:9" x14ac:dyDescent="0.3">
      <c r="A18" s="71">
        <v>43348</v>
      </c>
      <c r="B18" s="71">
        <f t="shared" si="0"/>
        <v>43344</v>
      </c>
      <c r="C18" s="50" t="s">
        <v>150</v>
      </c>
      <c r="D18" s="72" t="s">
        <v>124</v>
      </c>
      <c r="E18" s="72" t="s">
        <v>100</v>
      </c>
      <c r="F18" s="73">
        <v>4516</v>
      </c>
      <c r="G18" s="72" t="s">
        <v>152</v>
      </c>
      <c r="H18" s="74">
        <f>F18*VLOOKUP(B18,'Base Dólar'!A:B,2,0)</f>
        <v>24319.563200000001</v>
      </c>
      <c r="I18" s="95"/>
    </row>
    <row r="19" spans="1:9" x14ac:dyDescent="0.3">
      <c r="A19" s="75">
        <v>43354</v>
      </c>
      <c r="B19" s="75">
        <f t="shared" si="0"/>
        <v>43344</v>
      </c>
      <c r="C19" s="52" t="s">
        <v>149</v>
      </c>
      <c r="D19" s="76" t="s">
        <v>125</v>
      </c>
      <c r="E19" s="76" t="s">
        <v>100</v>
      </c>
      <c r="F19" s="77">
        <v>3035</v>
      </c>
      <c r="G19" s="76" t="s">
        <v>152</v>
      </c>
      <c r="H19" s="74">
        <f>F19*VLOOKUP(B19,'Base Dólar'!A:B,2,0)</f>
        <v>16344.082</v>
      </c>
      <c r="I19" s="95"/>
    </row>
    <row r="20" spans="1:9" x14ac:dyDescent="0.3">
      <c r="A20" s="71">
        <v>43364</v>
      </c>
      <c r="B20" s="71">
        <f t="shared" si="0"/>
        <v>43344</v>
      </c>
      <c r="C20" s="50" t="s">
        <v>149</v>
      </c>
      <c r="D20" s="72" t="s">
        <v>126</v>
      </c>
      <c r="E20" s="72" t="s">
        <v>100</v>
      </c>
      <c r="F20" s="73">
        <v>8208</v>
      </c>
      <c r="G20" s="72" t="s">
        <v>152</v>
      </c>
      <c r="H20" s="74">
        <f>F20*VLOOKUP(B20,'Base Dólar'!A:B,2,0)</f>
        <v>44201.721600000004</v>
      </c>
      <c r="I20" s="95"/>
    </row>
    <row r="21" spans="1:9" x14ac:dyDescent="0.3">
      <c r="A21" s="75">
        <v>43367</v>
      </c>
      <c r="B21" s="75">
        <f t="shared" si="0"/>
        <v>43344</v>
      </c>
      <c r="C21" s="52" t="s">
        <v>148</v>
      </c>
      <c r="D21" s="76" t="s">
        <v>127</v>
      </c>
      <c r="E21" s="76" t="s">
        <v>103</v>
      </c>
      <c r="F21" s="77">
        <v>5340</v>
      </c>
      <c r="G21" s="76" t="s">
        <v>152</v>
      </c>
      <c r="H21" s="74">
        <f>F21*VLOOKUP(B21,'Base Dólar'!A:B,2,0)</f>
        <v>28756.968000000001</v>
      </c>
      <c r="I21" s="95"/>
    </row>
    <row r="22" spans="1:9" x14ac:dyDescent="0.3">
      <c r="A22" s="71">
        <v>43374</v>
      </c>
      <c r="B22" s="71">
        <f t="shared" si="0"/>
        <v>43374</v>
      </c>
      <c r="C22" s="50" t="s">
        <v>149</v>
      </c>
      <c r="D22" s="72" t="s">
        <v>128</v>
      </c>
      <c r="E22" s="72" t="s">
        <v>100</v>
      </c>
      <c r="F22" s="73">
        <v>6391</v>
      </c>
      <c r="G22" s="72" t="s">
        <v>152</v>
      </c>
      <c r="H22" s="74">
        <f>F22*VLOOKUP(B22,'Base Dólar'!A:B,2,0)</f>
        <v>33698.464800000002</v>
      </c>
      <c r="I22" s="95"/>
    </row>
    <row r="23" spans="1:9" x14ac:dyDescent="0.3">
      <c r="A23" s="75">
        <v>43381</v>
      </c>
      <c r="B23" s="75">
        <f t="shared" si="0"/>
        <v>43374</v>
      </c>
      <c r="C23" s="52" t="s">
        <v>148</v>
      </c>
      <c r="D23" s="76" t="s">
        <v>129</v>
      </c>
      <c r="E23" s="76" t="s">
        <v>108</v>
      </c>
      <c r="F23" s="77">
        <v>6717</v>
      </c>
      <c r="G23" s="76" t="s">
        <v>152</v>
      </c>
      <c r="H23" s="74">
        <f>F23*VLOOKUP(B23,'Base Dólar'!A:B,2,0)</f>
        <v>35417.397600000004</v>
      </c>
      <c r="I23" s="95"/>
    </row>
    <row r="24" spans="1:9" x14ac:dyDescent="0.3">
      <c r="A24" s="71">
        <v>43433</v>
      </c>
      <c r="B24" s="71">
        <f t="shared" si="0"/>
        <v>43405</v>
      </c>
      <c r="C24" s="50" t="s">
        <v>149</v>
      </c>
      <c r="D24" s="72" t="s">
        <v>130</v>
      </c>
      <c r="E24" s="72" t="s">
        <v>102</v>
      </c>
      <c r="F24" s="73">
        <v>6941</v>
      </c>
      <c r="G24" s="72" t="s">
        <v>152</v>
      </c>
      <c r="H24" s="74">
        <f>F24*VLOOKUP(B24,'Base Dólar'!A:B,2,0)</f>
        <v>38988.985200000003</v>
      </c>
      <c r="I24" s="95"/>
    </row>
    <row r="25" spans="1:9" x14ac:dyDescent="0.3">
      <c r="A25" s="75">
        <v>43441</v>
      </c>
      <c r="B25" s="75">
        <f t="shared" si="0"/>
        <v>43435</v>
      </c>
      <c r="C25" s="52" t="s">
        <v>99</v>
      </c>
      <c r="D25" s="76" t="s">
        <v>131</v>
      </c>
      <c r="E25" s="76" t="s">
        <v>105</v>
      </c>
      <c r="F25" s="77">
        <v>3374</v>
      </c>
      <c r="G25" s="76" t="s">
        <v>152</v>
      </c>
      <c r="H25" s="74">
        <f>F25*VLOOKUP(B25,'Base Dólar'!A:B,2,0)</f>
        <v>18507.739600000001</v>
      </c>
      <c r="I25" s="95"/>
    </row>
    <row r="26" spans="1:9" x14ac:dyDescent="0.3">
      <c r="A26" s="71">
        <v>43443</v>
      </c>
      <c r="B26" s="71">
        <f t="shared" si="0"/>
        <v>43435</v>
      </c>
      <c r="C26" s="50" t="s">
        <v>150</v>
      </c>
      <c r="D26" s="72" t="s">
        <v>132</v>
      </c>
      <c r="E26" s="72" t="s">
        <v>103</v>
      </c>
      <c r="F26" s="73">
        <v>290</v>
      </c>
      <c r="G26" s="72" t="s">
        <v>152</v>
      </c>
      <c r="H26" s="74">
        <f>F26*VLOOKUP(B26,'Base Dólar'!A:B,2,0)</f>
        <v>1590.7660000000001</v>
      </c>
      <c r="I26" s="95"/>
    </row>
    <row r="27" spans="1:9" x14ac:dyDescent="0.3">
      <c r="A27" s="75">
        <v>43445</v>
      </c>
      <c r="B27" s="75">
        <f t="shared" si="0"/>
        <v>43435</v>
      </c>
      <c r="C27" s="52" t="s">
        <v>148</v>
      </c>
      <c r="D27" s="76" t="s">
        <v>133</v>
      </c>
      <c r="E27" s="76" t="s">
        <v>103</v>
      </c>
      <c r="F27" s="77">
        <v>9186</v>
      </c>
      <c r="G27" s="76" t="s">
        <v>152</v>
      </c>
      <c r="H27" s="74">
        <f>F27*VLOOKUP(B27,'Base Dólar'!A:B,2,0)</f>
        <v>50388.884400000003</v>
      </c>
      <c r="I27" s="95"/>
    </row>
    <row r="28" spans="1:9" x14ac:dyDescent="0.3">
      <c r="A28" s="71">
        <v>43451</v>
      </c>
      <c r="B28" s="71">
        <f t="shared" si="0"/>
        <v>43435</v>
      </c>
      <c r="C28" s="50" t="s">
        <v>116</v>
      </c>
      <c r="D28" s="72" t="s">
        <v>134</v>
      </c>
      <c r="E28" s="72" t="s">
        <v>103</v>
      </c>
      <c r="F28" s="73">
        <v>4254</v>
      </c>
      <c r="G28" s="72" t="s">
        <v>152</v>
      </c>
      <c r="H28" s="74">
        <f>F28*VLOOKUP(B28,'Base Dólar'!A:B,2,0)</f>
        <v>23334.891600000003</v>
      </c>
      <c r="I28" s="95"/>
    </row>
    <row r="29" spans="1:9" x14ac:dyDescent="0.3">
      <c r="A29" s="75">
        <v>43471</v>
      </c>
      <c r="B29" s="75">
        <f t="shared" si="0"/>
        <v>43466</v>
      </c>
      <c r="C29" s="52" t="s">
        <v>136</v>
      </c>
      <c r="D29" s="76" t="s">
        <v>137</v>
      </c>
      <c r="E29" s="76" t="s">
        <v>108</v>
      </c>
      <c r="F29" s="77">
        <v>2673</v>
      </c>
      <c r="G29" s="76" t="s">
        <v>152</v>
      </c>
      <c r="H29" s="74">
        <f>F29*VLOOKUP(B29,'Base Dólar'!A:B,2,0)</f>
        <v>13623.7464</v>
      </c>
      <c r="I29" s="95"/>
    </row>
    <row r="30" spans="1:9" x14ac:dyDescent="0.3">
      <c r="A30" s="71">
        <v>43484</v>
      </c>
      <c r="B30" s="71">
        <f t="shared" si="0"/>
        <v>43466</v>
      </c>
      <c r="C30" s="50" t="s">
        <v>90</v>
      </c>
      <c r="D30" s="72" t="s">
        <v>138</v>
      </c>
      <c r="E30" s="72" t="s">
        <v>108</v>
      </c>
      <c r="F30" s="73">
        <v>5716</v>
      </c>
      <c r="G30" s="72" t="s">
        <v>152</v>
      </c>
      <c r="H30" s="74">
        <f>F30*VLOOKUP(B30,'Base Dólar'!A:B,2,0)</f>
        <v>29133.308799999999</v>
      </c>
      <c r="I30" s="95"/>
    </row>
    <row r="31" spans="1:9" x14ac:dyDescent="0.3">
      <c r="A31" s="75">
        <v>43488</v>
      </c>
      <c r="B31" s="75">
        <f t="shared" si="0"/>
        <v>43466</v>
      </c>
      <c r="C31" s="52" t="s">
        <v>149</v>
      </c>
      <c r="D31" s="76" t="s">
        <v>139</v>
      </c>
      <c r="E31" s="76" t="s">
        <v>108</v>
      </c>
      <c r="F31" s="77">
        <v>9940</v>
      </c>
      <c r="G31" s="76" t="s">
        <v>152</v>
      </c>
      <c r="H31" s="74">
        <f>F31*VLOOKUP(B31,'Base Dólar'!A:B,2,0)</f>
        <v>50662.192000000003</v>
      </c>
      <c r="I31" s="95"/>
    </row>
    <row r="32" spans="1:9" x14ac:dyDescent="0.3">
      <c r="A32" s="71">
        <v>43509</v>
      </c>
      <c r="B32" s="71">
        <f t="shared" si="0"/>
        <v>43497</v>
      </c>
      <c r="C32" s="50" t="s">
        <v>116</v>
      </c>
      <c r="D32" s="72" t="s">
        <v>140</v>
      </c>
      <c r="E32" s="72" t="s">
        <v>108</v>
      </c>
      <c r="F32" s="73">
        <v>5101</v>
      </c>
      <c r="G32" s="72" t="s">
        <v>152</v>
      </c>
      <c r="H32" s="74">
        <f>F32*VLOOKUP(B32,'Base Dólar'!A:B,2,0)</f>
        <v>26889.411400000001</v>
      </c>
      <c r="I32" s="95"/>
    </row>
    <row r="33" spans="1:9" x14ac:dyDescent="0.3">
      <c r="A33" s="75">
        <v>43510</v>
      </c>
      <c r="B33" s="75">
        <f t="shared" si="0"/>
        <v>43497</v>
      </c>
      <c r="C33" s="52" t="s">
        <v>90</v>
      </c>
      <c r="D33" s="76" t="s">
        <v>141</v>
      </c>
      <c r="E33" s="76" t="s">
        <v>103</v>
      </c>
      <c r="F33" s="77">
        <v>9581</v>
      </c>
      <c r="G33" s="76" t="s">
        <v>152</v>
      </c>
      <c r="H33" s="74">
        <f>F33*VLOOKUP(B33,'Base Dólar'!A:B,2,0)</f>
        <v>50505.2834</v>
      </c>
      <c r="I33" s="95"/>
    </row>
    <row r="34" spans="1:9" x14ac:dyDescent="0.3">
      <c r="A34" s="71">
        <v>43542</v>
      </c>
      <c r="B34" s="71">
        <f t="shared" si="0"/>
        <v>43525</v>
      </c>
      <c r="C34" s="50" t="s">
        <v>150</v>
      </c>
      <c r="D34" s="72" t="s">
        <v>142</v>
      </c>
      <c r="E34" s="72" t="s">
        <v>105</v>
      </c>
      <c r="F34" s="73">
        <v>5300</v>
      </c>
      <c r="G34" s="72" t="s">
        <v>152</v>
      </c>
      <c r="H34" s="74">
        <f>F34*VLOOKUP(B34,'Base Dólar'!A:B,2,0)</f>
        <v>28521.95</v>
      </c>
      <c r="I34" s="95"/>
    </row>
    <row r="35" spans="1:9" x14ac:dyDescent="0.3">
      <c r="A35" s="75">
        <v>43553</v>
      </c>
      <c r="B35" s="75">
        <f t="shared" si="0"/>
        <v>43525</v>
      </c>
      <c r="C35" s="52" t="s">
        <v>135</v>
      </c>
      <c r="D35" s="76" t="s">
        <v>143</v>
      </c>
      <c r="E35" s="76" t="s">
        <v>103</v>
      </c>
      <c r="F35" s="77">
        <v>6600</v>
      </c>
      <c r="G35" s="76" t="s">
        <v>152</v>
      </c>
      <c r="H35" s="74">
        <f>F35*VLOOKUP(B35,'Base Dólar'!A:B,2,0)</f>
        <v>35517.9</v>
      </c>
      <c r="I35" s="95"/>
    </row>
    <row r="36" spans="1:9" x14ac:dyDescent="0.3">
      <c r="A36" s="71">
        <v>43562</v>
      </c>
      <c r="B36" s="71">
        <f t="shared" si="0"/>
        <v>43556</v>
      </c>
      <c r="C36" s="50" t="s">
        <v>150</v>
      </c>
      <c r="D36" s="72" t="s">
        <v>144</v>
      </c>
      <c r="E36" s="72" t="s">
        <v>103</v>
      </c>
      <c r="F36" s="73">
        <v>9464</v>
      </c>
      <c r="G36" s="72" t="s">
        <v>152</v>
      </c>
      <c r="H36" s="74">
        <f>F36*VLOOKUP(B36,'Base Dólar'!A:B,2,0)</f>
        <v>53278.534399999997</v>
      </c>
      <c r="I36" s="95"/>
    </row>
    <row r="37" spans="1:9" x14ac:dyDescent="0.3">
      <c r="A37" s="75">
        <v>43589</v>
      </c>
      <c r="B37" s="75">
        <f t="shared" si="0"/>
        <v>43586</v>
      </c>
      <c r="C37" s="52" t="s">
        <v>116</v>
      </c>
      <c r="D37" s="76" t="s">
        <v>145</v>
      </c>
      <c r="E37" s="76" t="s">
        <v>103</v>
      </c>
      <c r="F37" s="77">
        <v>4173</v>
      </c>
      <c r="G37" s="76" t="s">
        <v>152</v>
      </c>
      <c r="H37" s="74">
        <f>F37*VLOOKUP(B37,'Base Dólar'!A:B,2,0)</f>
        <v>23466.448200000003</v>
      </c>
      <c r="I37" s="95"/>
    </row>
    <row r="38" spans="1:9" x14ac:dyDescent="0.3">
      <c r="A38" s="71">
        <v>43594</v>
      </c>
      <c r="B38" s="71">
        <f t="shared" si="0"/>
        <v>43586</v>
      </c>
      <c r="C38" s="50" t="s">
        <v>149</v>
      </c>
      <c r="D38" s="72" t="s">
        <v>146</v>
      </c>
      <c r="E38" s="72" t="s">
        <v>102</v>
      </c>
      <c r="F38" s="73">
        <v>9772</v>
      </c>
      <c r="G38" s="72" t="s">
        <v>152</v>
      </c>
      <c r="H38" s="74">
        <f>F38*VLOOKUP(B38,'Base Dólar'!A:B,2,0)</f>
        <v>54951.864800000003</v>
      </c>
      <c r="I38" s="95"/>
    </row>
    <row r="39" spans="1:9" x14ac:dyDescent="0.3">
      <c r="A39" s="78">
        <v>43630</v>
      </c>
      <c r="B39" s="78">
        <f t="shared" si="0"/>
        <v>43617</v>
      </c>
      <c r="C39" s="53" t="s">
        <v>149</v>
      </c>
      <c r="D39" s="79" t="s">
        <v>147</v>
      </c>
      <c r="E39" s="79" t="s">
        <v>102</v>
      </c>
      <c r="F39" s="80">
        <v>873</v>
      </c>
      <c r="G39" s="79" t="s">
        <v>152</v>
      </c>
      <c r="H39" s="74">
        <f>F39*VLOOKUP(B39,'Base Dólar'!A:B,2,0)</f>
        <v>4600.7973000000002</v>
      </c>
      <c r="I39" s="95"/>
    </row>
  </sheetData>
  <dataValidations count="1">
    <dataValidation type="custom" allowBlank="1" showInputMessage="1" showErrorMessage="1" errorTitle="Erro!" error="Somente valores positivos devem ser cadastrados nessa coluna (saídas serão descontadas do Saldo Acumulado)" sqref="F2:F39" xr:uid="{1FCAF684-8646-4599-9CBF-F3284BACF225}">
      <formula1>F2&gt;0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ED570-200A-40C0-BCC2-55E1016CFC7A}">
  <sheetPr>
    <tabColor theme="7" tint="-0.249977111117893"/>
  </sheetPr>
  <dimension ref="A1:K289"/>
  <sheetViews>
    <sheetView showGridLines="0" zoomScaleNormal="100" workbookViewId="0">
      <selection activeCell="K2" sqref="K2"/>
    </sheetView>
  </sheetViews>
  <sheetFormatPr defaultColWidth="9.21875" defaultRowHeight="13.8" x14ac:dyDescent="0.3"/>
  <cols>
    <col min="1" max="1" width="6.88671875" style="6" bestFit="1" customWidth="1"/>
    <col min="2" max="3" width="14.44140625" style="6" customWidth="1"/>
    <col min="4" max="4" width="11" style="6" bestFit="1" customWidth="1"/>
    <col min="5" max="6" width="9.44140625" style="6" bestFit="1" customWidth="1"/>
    <col min="7" max="10" width="8.21875" style="6" customWidth="1"/>
    <col min="11" max="16384" width="9.21875" style="6"/>
  </cols>
  <sheetData>
    <row r="1" spans="1:11" x14ac:dyDescent="0.3">
      <c r="A1" s="28" t="s">
        <v>163</v>
      </c>
      <c r="B1" s="28" t="s">
        <v>91</v>
      </c>
      <c r="C1" s="28" t="s">
        <v>191</v>
      </c>
      <c r="D1" s="26" t="s">
        <v>156</v>
      </c>
      <c r="E1" s="27" t="s">
        <v>157</v>
      </c>
      <c r="F1" s="27" t="s">
        <v>158</v>
      </c>
      <c r="G1" s="27" t="s">
        <v>159</v>
      </c>
      <c r="H1" s="27" t="s">
        <v>160</v>
      </c>
      <c r="I1" s="27" t="s">
        <v>161</v>
      </c>
      <c r="J1" s="27" t="s">
        <v>162</v>
      </c>
      <c r="K1" s="6" t="s">
        <v>229</v>
      </c>
    </row>
    <row r="2" spans="1:11" x14ac:dyDescent="0.3">
      <c r="A2" s="24">
        <v>2020</v>
      </c>
      <c r="B2" s="24" t="s">
        <v>0</v>
      </c>
      <c r="C2" s="24">
        <v>2</v>
      </c>
      <c r="D2" s="25">
        <v>11095</v>
      </c>
      <c r="E2" s="25">
        <v>1800</v>
      </c>
      <c r="F2" s="25">
        <v>14649</v>
      </c>
      <c r="G2" s="25">
        <v>1896</v>
      </c>
      <c r="H2" s="25">
        <v>6012</v>
      </c>
      <c r="I2" s="25">
        <v>2622</v>
      </c>
      <c r="J2" s="25">
        <v>7501</v>
      </c>
      <c r="K2" s="6">
        <f>SUM(D2:J2)</f>
        <v>45575</v>
      </c>
    </row>
    <row r="3" spans="1:11" x14ac:dyDescent="0.3">
      <c r="A3" s="24">
        <v>2020</v>
      </c>
      <c r="B3" s="24" t="s">
        <v>0</v>
      </c>
      <c r="C3" s="24">
        <v>3</v>
      </c>
      <c r="D3" s="25">
        <v>12652</v>
      </c>
      <c r="E3" s="25">
        <v>12727</v>
      </c>
      <c r="F3" s="25">
        <v>8040</v>
      </c>
      <c r="G3" s="25">
        <v>10501</v>
      </c>
      <c r="H3" s="25">
        <v>10225</v>
      </c>
      <c r="I3" s="25">
        <v>9153</v>
      </c>
      <c r="J3" s="25">
        <v>12844</v>
      </c>
      <c r="K3" s="6">
        <f t="shared" ref="K3:K66" si="0">SUM(D3:J3)</f>
        <v>76142</v>
      </c>
    </row>
    <row r="4" spans="1:11" x14ac:dyDescent="0.3">
      <c r="A4" s="24">
        <v>2020</v>
      </c>
      <c r="B4" s="24" t="s">
        <v>0</v>
      </c>
      <c r="C4" s="24">
        <v>11</v>
      </c>
      <c r="D4" s="25">
        <v>11939</v>
      </c>
      <c r="E4" s="25">
        <v>8154</v>
      </c>
      <c r="F4" s="25">
        <v>2766</v>
      </c>
      <c r="G4" s="25">
        <v>14404</v>
      </c>
      <c r="H4" s="25">
        <v>3323</v>
      </c>
      <c r="I4" s="25">
        <v>12802</v>
      </c>
      <c r="J4" s="25">
        <v>1486</v>
      </c>
      <c r="K4" s="6">
        <f t="shared" si="0"/>
        <v>54874</v>
      </c>
    </row>
    <row r="5" spans="1:11" x14ac:dyDescent="0.3">
      <c r="A5" s="24">
        <v>2020</v>
      </c>
      <c r="B5" s="24" t="s">
        <v>0</v>
      </c>
      <c r="C5" s="24">
        <v>14</v>
      </c>
      <c r="D5" s="25">
        <v>12831</v>
      </c>
      <c r="E5" s="25">
        <v>14981</v>
      </c>
      <c r="F5" s="25">
        <v>8233</v>
      </c>
      <c r="G5" s="25">
        <v>1429</v>
      </c>
      <c r="H5" s="25">
        <v>12498</v>
      </c>
      <c r="I5" s="25">
        <v>4282</v>
      </c>
      <c r="J5" s="25">
        <v>982</v>
      </c>
      <c r="K5" s="6">
        <f t="shared" si="0"/>
        <v>55236</v>
      </c>
    </row>
    <row r="6" spans="1:11" x14ac:dyDescent="0.3">
      <c r="A6" s="24">
        <v>2020</v>
      </c>
      <c r="B6" s="24" t="s">
        <v>0</v>
      </c>
      <c r="C6" s="24">
        <v>19</v>
      </c>
      <c r="D6" s="25">
        <v>5610</v>
      </c>
      <c r="E6" s="25">
        <v>10078</v>
      </c>
      <c r="F6" s="25">
        <v>3154</v>
      </c>
      <c r="G6" s="25">
        <v>2366</v>
      </c>
      <c r="H6" s="25">
        <v>11612</v>
      </c>
      <c r="I6" s="25">
        <v>13417</v>
      </c>
      <c r="J6" s="25">
        <v>13680</v>
      </c>
      <c r="K6" s="6">
        <f t="shared" si="0"/>
        <v>59917</v>
      </c>
    </row>
    <row r="7" spans="1:11" x14ac:dyDescent="0.3">
      <c r="A7" s="24">
        <v>2020</v>
      </c>
      <c r="B7" s="24" t="s">
        <v>0</v>
      </c>
      <c r="C7" s="24">
        <v>20</v>
      </c>
      <c r="D7" s="25">
        <v>6124</v>
      </c>
      <c r="E7" s="25">
        <v>4770</v>
      </c>
      <c r="F7" s="25">
        <v>6240</v>
      </c>
      <c r="G7" s="25">
        <v>14784</v>
      </c>
      <c r="H7" s="25">
        <v>9531</v>
      </c>
      <c r="I7" s="25">
        <v>8251</v>
      </c>
      <c r="J7" s="25">
        <v>7546</v>
      </c>
      <c r="K7" s="6">
        <f t="shared" si="0"/>
        <v>57246</v>
      </c>
    </row>
    <row r="8" spans="1:11" x14ac:dyDescent="0.3">
      <c r="A8" s="24">
        <v>2020</v>
      </c>
      <c r="B8" s="24" t="s">
        <v>0</v>
      </c>
      <c r="C8" s="24">
        <v>28</v>
      </c>
      <c r="D8" s="25">
        <v>10240</v>
      </c>
      <c r="E8" s="25">
        <v>14457</v>
      </c>
      <c r="F8" s="25">
        <v>7036</v>
      </c>
      <c r="G8" s="25">
        <v>6412</v>
      </c>
      <c r="H8" s="25">
        <v>5043</v>
      </c>
      <c r="I8" s="25">
        <v>6913</v>
      </c>
      <c r="J8" s="25">
        <v>14746</v>
      </c>
      <c r="K8" s="6">
        <f t="shared" si="0"/>
        <v>64847</v>
      </c>
    </row>
    <row r="9" spans="1:11" x14ac:dyDescent="0.3">
      <c r="A9" s="24">
        <v>2020</v>
      </c>
      <c r="B9" s="24" t="s">
        <v>1</v>
      </c>
      <c r="C9" s="24">
        <v>2</v>
      </c>
      <c r="D9" s="25">
        <v>13900</v>
      </c>
      <c r="E9" s="25">
        <v>12877</v>
      </c>
      <c r="F9" s="25">
        <v>14355</v>
      </c>
      <c r="G9" s="25">
        <v>2089</v>
      </c>
      <c r="H9" s="25">
        <v>5459</v>
      </c>
      <c r="I9" s="25">
        <v>8597</v>
      </c>
      <c r="J9" s="25">
        <v>8837</v>
      </c>
      <c r="K9" s="6">
        <f t="shared" si="0"/>
        <v>66114</v>
      </c>
    </row>
    <row r="10" spans="1:11" x14ac:dyDescent="0.3">
      <c r="A10" s="24">
        <v>2020</v>
      </c>
      <c r="B10" s="24" t="s">
        <v>1</v>
      </c>
      <c r="C10" s="24">
        <v>2</v>
      </c>
      <c r="D10" s="25">
        <v>8986</v>
      </c>
      <c r="E10" s="25">
        <v>4235</v>
      </c>
      <c r="F10" s="25">
        <v>10803</v>
      </c>
      <c r="G10" s="25">
        <v>13336</v>
      </c>
      <c r="H10" s="25">
        <v>10698</v>
      </c>
      <c r="I10" s="25">
        <v>5303</v>
      </c>
      <c r="J10" s="25">
        <v>14613</v>
      </c>
      <c r="K10" s="6">
        <f t="shared" si="0"/>
        <v>67974</v>
      </c>
    </row>
    <row r="11" spans="1:11" x14ac:dyDescent="0.3">
      <c r="A11" s="24">
        <v>2020</v>
      </c>
      <c r="B11" s="24" t="s">
        <v>1</v>
      </c>
      <c r="C11" s="24">
        <v>5</v>
      </c>
      <c r="D11" s="25">
        <v>13446</v>
      </c>
      <c r="E11" s="25">
        <v>8034</v>
      </c>
      <c r="F11" s="25">
        <v>7381</v>
      </c>
      <c r="G11" s="25">
        <v>7680</v>
      </c>
      <c r="H11" s="25">
        <v>4732</v>
      </c>
      <c r="I11" s="25">
        <v>13996</v>
      </c>
      <c r="J11" s="25">
        <v>8291</v>
      </c>
      <c r="K11" s="6">
        <f t="shared" si="0"/>
        <v>63560</v>
      </c>
    </row>
    <row r="12" spans="1:11" x14ac:dyDescent="0.3">
      <c r="A12" s="24">
        <v>2020</v>
      </c>
      <c r="B12" s="24" t="s">
        <v>1</v>
      </c>
      <c r="C12" s="24">
        <v>9</v>
      </c>
      <c r="D12" s="25">
        <v>4563</v>
      </c>
      <c r="E12" s="25">
        <v>13128</v>
      </c>
      <c r="F12" s="25">
        <v>10885</v>
      </c>
      <c r="G12" s="25">
        <v>1084</v>
      </c>
      <c r="H12" s="25">
        <v>11348</v>
      </c>
      <c r="I12" s="25">
        <v>14020</v>
      </c>
      <c r="J12" s="25">
        <v>8196</v>
      </c>
      <c r="K12" s="6">
        <f t="shared" si="0"/>
        <v>63224</v>
      </c>
    </row>
    <row r="13" spans="1:11" x14ac:dyDescent="0.3">
      <c r="A13" s="24">
        <v>2020</v>
      </c>
      <c r="B13" s="24" t="s">
        <v>1</v>
      </c>
      <c r="C13" s="24">
        <v>14</v>
      </c>
      <c r="D13" s="25">
        <v>1874</v>
      </c>
      <c r="E13" s="25">
        <v>1801</v>
      </c>
      <c r="F13" s="25">
        <v>5322</v>
      </c>
      <c r="G13" s="25">
        <v>2700</v>
      </c>
      <c r="H13" s="25">
        <v>12594</v>
      </c>
      <c r="I13" s="25">
        <v>6487</v>
      </c>
      <c r="J13" s="25">
        <v>13951</v>
      </c>
      <c r="K13" s="6">
        <f t="shared" si="0"/>
        <v>44729</v>
      </c>
    </row>
    <row r="14" spans="1:11" x14ac:dyDescent="0.3">
      <c r="A14" s="24">
        <v>2020</v>
      </c>
      <c r="B14" s="24" t="s">
        <v>1</v>
      </c>
      <c r="C14" s="24">
        <v>22</v>
      </c>
      <c r="D14" s="25">
        <v>3695</v>
      </c>
      <c r="E14" s="25">
        <v>10522</v>
      </c>
      <c r="F14" s="25">
        <v>14493</v>
      </c>
      <c r="G14" s="25">
        <v>5920</v>
      </c>
      <c r="H14" s="25">
        <v>4415</v>
      </c>
      <c r="I14" s="25">
        <v>8919</v>
      </c>
      <c r="J14" s="25">
        <v>12568</v>
      </c>
      <c r="K14" s="6">
        <f t="shared" si="0"/>
        <v>60532</v>
      </c>
    </row>
    <row r="15" spans="1:11" x14ac:dyDescent="0.3">
      <c r="A15" s="24">
        <v>2020</v>
      </c>
      <c r="B15" s="24" t="s">
        <v>2</v>
      </c>
      <c r="C15" s="24">
        <v>1</v>
      </c>
      <c r="D15" s="25">
        <v>6020</v>
      </c>
      <c r="E15" s="25">
        <v>6660</v>
      </c>
      <c r="F15" s="25">
        <v>8118</v>
      </c>
      <c r="G15" s="25">
        <v>4359</v>
      </c>
      <c r="H15" s="25">
        <v>1109</v>
      </c>
      <c r="I15" s="25">
        <v>11100</v>
      </c>
      <c r="J15" s="25">
        <v>8452</v>
      </c>
      <c r="K15" s="6">
        <f t="shared" si="0"/>
        <v>45818</v>
      </c>
    </row>
    <row r="16" spans="1:11" x14ac:dyDescent="0.3">
      <c r="A16" s="24">
        <v>2020</v>
      </c>
      <c r="B16" s="24" t="s">
        <v>2</v>
      </c>
      <c r="C16" s="24">
        <v>6</v>
      </c>
      <c r="D16" s="25">
        <v>6504</v>
      </c>
      <c r="E16" s="25">
        <v>7610</v>
      </c>
      <c r="F16" s="25">
        <v>1556</v>
      </c>
      <c r="G16" s="25">
        <v>2893</v>
      </c>
      <c r="H16" s="25">
        <v>8466</v>
      </c>
      <c r="I16" s="25">
        <v>2222</v>
      </c>
      <c r="J16" s="25">
        <v>13285</v>
      </c>
      <c r="K16" s="6">
        <f t="shared" si="0"/>
        <v>42536</v>
      </c>
    </row>
    <row r="17" spans="1:11" x14ac:dyDescent="0.3">
      <c r="A17" s="24">
        <v>2020</v>
      </c>
      <c r="B17" s="24" t="s">
        <v>2</v>
      </c>
      <c r="C17" s="24">
        <v>7</v>
      </c>
      <c r="D17" s="25">
        <v>8423</v>
      </c>
      <c r="E17" s="25">
        <v>7681</v>
      </c>
      <c r="F17" s="25">
        <v>5899</v>
      </c>
      <c r="G17" s="25">
        <v>2025</v>
      </c>
      <c r="H17" s="25">
        <v>2544</v>
      </c>
      <c r="I17" s="25">
        <v>1407</v>
      </c>
      <c r="J17" s="25">
        <v>9185</v>
      </c>
      <c r="K17" s="6">
        <f t="shared" si="0"/>
        <v>37164</v>
      </c>
    </row>
    <row r="18" spans="1:11" x14ac:dyDescent="0.3">
      <c r="A18" s="24">
        <v>2020</v>
      </c>
      <c r="B18" s="24" t="s">
        <v>2</v>
      </c>
      <c r="C18" s="24">
        <v>8</v>
      </c>
      <c r="D18" s="25">
        <v>10683</v>
      </c>
      <c r="E18" s="25">
        <v>11761</v>
      </c>
      <c r="F18" s="25">
        <v>5494</v>
      </c>
      <c r="G18" s="25">
        <v>8690</v>
      </c>
      <c r="H18" s="25">
        <v>9416</v>
      </c>
      <c r="I18" s="25">
        <v>11552</v>
      </c>
      <c r="J18" s="25">
        <v>1254</v>
      </c>
      <c r="K18" s="6">
        <f t="shared" si="0"/>
        <v>58850</v>
      </c>
    </row>
    <row r="19" spans="1:11" x14ac:dyDescent="0.3">
      <c r="A19" s="24">
        <v>2020</v>
      </c>
      <c r="B19" s="24" t="s">
        <v>2</v>
      </c>
      <c r="C19" s="24">
        <v>12</v>
      </c>
      <c r="D19" s="25">
        <v>7284</v>
      </c>
      <c r="E19" s="25">
        <v>5652</v>
      </c>
      <c r="F19" s="25">
        <v>11705</v>
      </c>
      <c r="G19" s="25">
        <v>5990</v>
      </c>
      <c r="H19" s="25">
        <v>10082</v>
      </c>
      <c r="I19" s="25">
        <v>7469</v>
      </c>
      <c r="J19" s="25">
        <v>2189</v>
      </c>
      <c r="K19" s="6">
        <f t="shared" si="0"/>
        <v>50371</v>
      </c>
    </row>
    <row r="20" spans="1:11" x14ac:dyDescent="0.3">
      <c r="A20" s="24">
        <v>2020</v>
      </c>
      <c r="B20" s="24" t="s">
        <v>2</v>
      </c>
      <c r="C20" s="24">
        <v>18</v>
      </c>
      <c r="D20" s="25">
        <v>9880</v>
      </c>
      <c r="E20" s="25">
        <v>8135</v>
      </c>
      <c r="F20" s="25">
        <v>12240</v>
      </c>
      <c r="G20" s="25">
        <v>1363</v>
      </c>
      <c r="H20" s="25">
        <v>11543</v>
      </c>
      <c r="I20" s="25">
        <v>11976</v>
      </c>
      <c r="J20" s="25">
        <v>1869</v>
      </c>
      <c r="K20" s="6">
        <f t="shared" si="0"/>
        <v>57006</v>
      </c>
    </row>
    <row r="21" spans="1:11" x14ac:dyDescent="0.3">
      <c r="A21" s="24">
        <v>2020</v>
      </c>
      <c r="B21" s="24" t="s">
        <v>2</v>
      </c>
      <c r="C21" s="24">
        <v>23</v>
      </c>
      <c r="D21" s="25">
        <v>7306</v>
      </c>
      <c r="E21" s="25">
        <v>10993</v>
      </c>
      <c r="F21" s="25">
        <v>3080</v>
      </c>
      <c r="G21" s="25">
        <v>6392</v>
      </c>
      <c r="H21" s="25">
        <v>8678</v>
      </c>
      <c r="I21" s="25">
        <v>6783</v>
      </c>
      <c r="J21" s="25">
        <v>9405</v>
      </c>
      <c r="K21" s="6">
        <f t="shared" si="0"/>
        <v>52637</v>
      </c>
    </row>
    <row r="22" spans="1:11" x14ac:dyDescent="0.3">
      <c r="A22" s="24">
        <v>2020</v>
      </c>
      <c r="B22" s="24" t="s">
        <v>2</v>
      </c>
      <c r="C22" s="24">
        <v>26</v>
      </c>
      <c r="D22" s="25">
        <v>11711</v>
      </c>
      <c r="E22" s="25">
        <v>6045</v>
      </c>
      <c r="F22" s="25">
        <v>6800</v>
      </c>
      <c r="G22" s="25">
        <v>6307</v>
      </c>
      <c r="H22" s="25">
        <v>5859</v>
      </c>
      <c r="I22" s="25">
        <v>8186</v>
      </c>
      <c r="J22" s="25">
        <v>2108</v>
      </c>
      <c r="K22" s="6">
        <f t="shared" si="0"/>
        <v>47016</v>
      </c>
    </row>
    <row r="23" spans="1:11" x14ac:dyDescent="0.3">
      <c r="A23" s="24">
        <v>2020</v>
      </c>
      <c r="B23" s="24" t="s">
        <v>2</v>
      </c>
      <c r="C23" s="24">
        <v>27</v>
      </c>
      <c r="D23" s="25">
        <v>5429</v>
      </c>
      <c r="E23" s="25">
        <v>13185</v>
      </c>
      <c r="F23" s="25">
        <v>11513</v>
      </c>
      <c r="G23" s="25">
        <v>14833</v>
      </c>
      <c r="H23" s="25">
        <v>4105</v>
      </c>
      <c r="I23" s="25">
        <v>12622</v>
      </c>
      <c r="J23" s="25">
        <v>6010</v>
      </c>
      <c r="K23" s="6">
        <f t="shared" si="0"/>
        <v>67697</v>
      </c>
    </row>
    <row r="24" spans="1:11" x14ac:dyDescent="0.3">
      <c r="A24" s="24">
        <v>2020</v>
      </c>
      <c r="B24" s="24" t="s">
        <v>2</v>
      </c>
      <c r="C24" s="24">
        <v>28</v>
      </c>
      <c r="D24" s="25">
        <v>6026</v>
      </c>
      <c r="E24" s="25">
        <v>5130</v>
      </c>
      <c r="F24" s="25">
        <v>11568</v>
      </c>
      <c r="G24" s="25">
        <v>1247</v>
      </c>
      <c r="H24" s="25">
        <v>13303</v>
      </c>
      <c r="I24" s="25">
        <v>12664</v>
      </c>
      <c r="J24" s="25">
        <v>1402</v>
      </c>
      <c r="K24" s="6">
        <f t="shared" si="0"/>
        <v>51340</v>
      </c>
    </row>
    <row r="25" spans="1:11" x14ac:dyDescent="0.3">
      <c r="A25" s="24">
        <v>2020</v>
      </c>
      <c r="B25" s="24" t="s">
        <v>2</v>
      </c>
      <c r="C25" s="24">
        <v>29</v>
      </c>
      <c r="D25" s="25">
        <v>3722</v>
      </c>
      <c r="E25" s="25">
        <v>14590</v>
      </c>
      <c r="F25" s="25">
        <v>10588</v>
      </c>
      <c r="G25" s="25">
        <v>12388</v>
      </c>
      <c r="H25" s="25">
        <v>3390</v>
      </c>
      <c r="I25" s="25">
        <v>1214</v>
      </c>
      <c r="J25" s="25">
        <v>12779</v>
      </c>
      <c r="K25" s="6">
        <f t="shared" si="0"/>
        <v>58671</v>
      </c>
    </row>
    <row r="26" spans="1:11" x14ac:dyDescent="0.3">
      <c r="A26" s="24">
        <v>2020</v>
      </c>
      <c r="B26" s="24" t="s">
        <v>3</v>
      </c>
      <c r="C26" s="24">
        <v>3</v>
      </c>
      <c r="D26" s="25">
        <v>4886</v>
      </c>
      <c r="E26" s="25">
        <v>10629</v>
      </c>
      <c r="F26" s="25">
        <v>5203</v>
      </c>
      <c r="G26" s="25">
        <v>8285</v>
      </c>
      <c r="H26" s="25">
        <v>12789</v>
      </c>
      <c r="I26" s="25">
        <v>4600</v>
      </c>
      <c r="J26" s="25">
        <v>6513</v>
      </c>
      <c r="K26" s="6">
        <f t="shared" si="0"/>
        <v>52905</v>
      </c>
    </row>
    <row r="27" spans="1:11" x14ac:dyDescent="0.3">
      <c r="A27" s="24">
        <v>2020</v>
      </c>
      <c r="B27" s="24" t="s">
        <v>3</v>
      </c>
      <c r="C27" s="24">
        <v>8</v>
      </c>
      <c r="D27" s="25">
        <v>1044</v>
      </c>
      <c r="E27" s="25">
        <v>7039</v>
      </c>
      <c r="F27" s="25">
        <v>6820</v>
      </c>
      <c r="G27" s="25">
        <v>13196</v>
      </c>
      <c r="H27" s="25">
        <v>1415</v>
      </c>
      <c r="I27" s="25">
        <v>10713</v>
      </c>
      <c r="J27" s="25">
        <v>4400</v>
      </c>
      <c r="K27" s="6">
        <f t="shared" si="0"/>
        <v>44627</v>
      </c>
    </row>
    <row r="28" spans="1:11" x14ac:dyDescent="0.3">
      <c r="A28" s="24">
        <v>2020</v>
      </c>
      <c r="B28" s="24" t="s">
        <v>3</v>
      </c>
      <c r="C28" s="24">
        <v>10</v>
      </c>
      <c r="D28" s="25">
        <v>12031</v>
      </c>
      <c r="E28" s="25">
        <v>10485</v>
      </c>
      <c r="F28" s="25">
        <v>12976</v>
      </c>
      <c r="G28" s="25">
        <v>4699</v>
      </c>
      <c r="H28" s="25">
        <v>4483</v>
      </c>
      <c r="I28" s="25">
        <v>2814</v>
      </c>
      <c r="J28" s="25">
        <v>4873</v>
      </c>
      <c r="K28" s="6">
        <f t="shared" si="0"/>
        <v>52361</v>
      </c>
    </row>
    <row r="29" spans="1:11" x14ac:dyDescent="0.3">
      <c r="A29" s="24">
        <v>2020</v>
      </c>
      <c r="B29" s="24" t="s">
        <v>3</v>
      </c>
      <c r="C29" s="24">
        <v>13</v>
      </c>
      <c r="D29" s="25">
        <v>4239</v>
      </c>
      <c r="E29" s="25">
        <v>8252</v>
      </c>
      <c r="F29" s="25">
        <v>4679</v>
      </c>
      <c r="G29" s="25">
        <v>8829</v>
      </c>
      <c r="H29" s="25">
        <v>14132</v>
      </c>
      <c r="I29" s="25">
        <v>13653</v>
      </c>
      <c r="J29" s="25">
        <v>7626</v>
      </c>
      <c r="K29" s="6">
        <f t="shared" si="0"/>
        <v>61410</v>
      </c>
    </row>
    <row r="30" spans="1:11" x14ac:dyDescent="0.3">
      <c r="A30" s="24">
        <v>2020</v>
      </c>
      <c r="B30" s="24" t="s">
        <v>3</v>
      </c>
      <c r="C30" s="24">
        <v>13</v>
      </c>
      <c r="D30" s="25">
        <v>3175</v>
      </c>
      <c r="E30" s="25">
        <v>1114</v>
      </c>
      <c r="F30" s="25">
        <v>3268</v>
      </c>
      <c r="G30" s="25">
        <v>1134</v>
      </c>
      <c r="H30" s="25">
        <v>10404</v>
      </c>
      <c r="I30" s="25">
        <v>7883</v>
      </c>
      <c r="J30" s="25">
        <v>10355</v>
      </c>
      <c r="K30" s="6">
        <f t="shared" si="0"/>
        <v>37333</v>
      </c>
    </row>
    <row r="31" spans="1:11" x14ac:dyDescent="0.3">
      <c r="A31" s="24">
        <v>2020</v>
      </c>
      <c r="B31" s="24" t="s">
        <v>3</v>
      </c>
      <c r="C31" s="24">
        <v>18</v>
      </c>
      <c r="D31" s="25">
        <v>8142</v>
      </c>
      <c r="E31" s="25">
        <v>9118</v>
      </c>
      <c r="F31" s="25">
        <v>1085</v>
      </c>
      <c r="G31" s="25">
        <v>14365</v>
      </c>
      <c r="H31" s="25">
        <v>4065</v>
      </c>
      <c r="I31" s="25">
        <v>11488</v>
      </c>
      <c r="J31" s="25">
        <v>10909</v>
      </c>
      <c r="K31" s="6">
        <f t="shared" si="0"/>
        <v>59172</v>
      </c>
    </row>
    <row r="32" spans="1:11" x14ac:dyDescent="0.3">
      <c r="A32" s="24">
        <v>2020</v>
      </c>
      <c r="B32" s="24" t="s">
        <v>3</v>
      </c>
      <c r="C32" s="24">
        <v>19</v>
      </c>
      <c r="D32" s="25">
        <v>14053</v>
      </c>
      <c r="E32" s="25">
        <v>9582</v>
      </c>
      <c r="F32" s="25">
        <v>6313</v>
      </c>
      <c r="G32" s="25">
        <v>4439</v>
      </c>
      <c r="H32" s="25">
        <v>4341</v>
      </c>
      <c r="I32" s="25">
        <v>12717</v>
      </c>
      <c r="J32" s="25">
        <v>6018</v>
      </c>
      <c r="K32" s="6">
        <f t="shared" si="0"/>
        <v>57463</v>
      </c>
    </row>
    <row r="33" spans="1:11" x14ac:dyDescent="0.3">
      <c r="A33" s="24">
        <v>2020</v>
      </c>
      <c r="B33" s="24" t="s">
        <v>3</v>
      </c>
      <c r="C33" s="24">
        <v>22</v>
      </c>
      <c r="D33" s="25">
        <v>9031</v>
      </c>
      <c r="E33" s="25">
        <v>14796</v>
      </c>
      <c r="F33" s="25">
        <v>12373</v>
      </c>
      <c r="G33" s="25">
        <v>11788</v>
      </c>
      <c r="H33" s="25">
        <v>8467</v>
      </c>
      <c r="I33" s="25">
        <v>2405</v>
      </c>
      <c r="J33" s="25">
        <v>9128</v>
      </c>
      <c r="K33" s="6">
        <f t="shared" si="0"/>
        <v>67988</v>
      </c>
    </row>
    <row r="34" spans="1:11" x14ac:dyDescent="0.3">
      <c r="A34" s="24">
        <v>2020</v>
      </c>
      <c r="B34" s="24" t="s">
        <v>3</v>
      </c>
      <c r="C34" s="24">
        <v>23</v>
      </c>
      <c r="D34" s="25">
        <v>3983</v>
      </c>
      <c r="E34" s="25">
        <v>4102</v>
      </c>
      <c r="F34" s="25">
        <v>2679</v>
      </c>
      <c r="G34" s="25">
        <v>4031</v>
      </c>
      <c r="H34" s="25">
        <v>12538</v>
      </c>
      <c r="I34" s="25">
        <v>6295</v>
      </c>
      <c r="J34" s="25">
        <v>8468</v>
      </c>
      <c r="K34" s="6">
        <f t="shared" si="0"/>
        <v>42096</v>
      </c>
    </row>
    <row r="35" spans="1:11" x14ac:dyDescent="0.3">
      <c r="A35" s="24">
        <v>2020</v>
      </c>
      <c r="B35" s="24" t="s">
        <v>3</v>
      </c>
      <c r="C35" s="24">
        <v>25</v>
      </c>
      <c r="D35" s="25">
        <v>2077</v>
      </c>
      <c r="E35" s="25">
        <v>12348</v>
      </c>
      <c r="F35" s="25">
        <v>4914</v>
      </c>
      <c r="G35" s="25">
        <v>5372</v>
      </c>
      <c r="H35" s="25">
        <v>4834</v>
      </c>
      <c r="I35" s="25">
        <v>9913</v>
      </c>
      <c r="J35" s="25">
        <v>2272</v>
      </c>
      <c r="K35" s="6">
        <f t="shared" si="0"/>
        <v>41730</v>
      </c>
    </row>
    <row r="36" spans="1:11" x14ac:dyDescent="0.3">
      <c r="A36" s="24">
        <v>2020</v>
      </c>
      <c r="B36" s="24" t="s">
        <v>11</v>
      </c>
      <c r="C36" s="24">
        <v>1</v>
      </c>
      <c r="D36" s="25">
        <v>14317</v>
      </c>
      <c r="E36" s="25">
        <v>10452</v>
      </c>
      <c r="F36" s="25">
        <v>13398</v>
      </c>
      <c r="G36" s="25">
        <v>5719</v>
      </c>
      <c r="H36" s="25">
        <v>1145</v>
      </c>
      <c r="I36" s="25">
        <v>6956</v>
      </c>
      <c r="J36" s="25">
        <v>4816</v>
      </c>
      <c r="K36" s="6">
        <f t="shared" si="0"/>
        <v>56803</v>
      </c>
    </row>
    <row r="37" spans="1:11" x14ac:dyDescent="0.3">
      <c r="A37" s="24">
        <v>2020</v>
      </c>
      <c r="B37" s="24" t="s">
        <v>11</v>
      </c>
      <c r="C37" s="24">
        <v>4</v>
      </c>
      <c r="D37" s="25">
        <v>14828</v>
      </c>
      <c r="E37" s="25">
        <v>7218</v>
      </c>
      <c r="F37" s="25">
        <v>9091</v>
      </c>
      <c r="G37" s="25">
        <v>12899</v>
      </c>
      <c r="H37" s="25">
        <v>2548</v>
      </c>
      <c r="I37" s="25">
        <v>1725</v>
      </c>
      <c r="J37" s="25">
        <v>2829</v>
      </c>
      <c r="K37" s="6">
        <f t="shared" si="0"/>
        <v>51138</v>
      </c>
    </row>
    <row r="38" spans="1:11" x14ac:dyDescent="0.3">
      <c r="A38" s="24">
        <v>2020</v>
      </c>
      <c r="B38" s="24" t="s">
        <v>11</v>
      </c>
      <c r="C38" s="24">
        <v>14</v>
      </c>
      <c r="D38" s="25">
        <v>2066</v>
      </c>
      <c r="E38" s="25">
        <v>5587</v>
      </c>
      <c r="F38" s="25">
        <v>11472</v>
      </c>
      <c r="G38" s="25">
        <v>6136</v>
      </c>
      <c r="H38" s="25">
        <v>11553</v>
      </c>
      <c r="I38" s="25">
        <v>3611</v>
      </c>
      <c r="J38" s="25">
        <v>9358</v>
      </c>
      <c r="K38" s="6">
        <f t="shared" si="0"/>
        <v>49783</v>
      </c>
    </row>
    <row r="39" spans="1:11" x14ac:dyDescent="0.3">
      <c r="A39" s="24">
        <v>2020</v>
      </c>
      <c r="B39" s="24" t="s">
        <v>11</v>
      </c>
      <c r="C39" s="24">
        <v>18</v>
      </c>
      <c r="D39" s="25">
        <v>11558</v>
      </c>
      <c r="E39" s="25">
        <v>8898</v>
      </c>
      <c r="F39" s="25">
        <v>14673</v>
      </c>
      <c r="G39" s="25">
        <v>12773</v>
      </c>
      <c r="H39" s="25">
        <v>12249</v>
      </c>
      <c r="I39" s="25">
        <v>5867</v>
      </c>
      <c r="J39" s="25">
        <v>6516</v>
      </c>
      <c r="K39" s="6">
        <f t="shared" si="0"/>
        <v>72534</v>
      </c>
    </row>
    <row r="40" spans="1:11" x14ac:dyDescent="0.3">
      <c r="A40" s="24">
        <v>2020</v>
      </c>
      <c r="B40" s="24" t="s">
        <v>11</v>
      </c>
      <c r="C40" s="24">
        <v>19</v>
      </c>
      <c r="D40" s="25">
        <v>5013</v>
      </c>
      <c r="E40" s="25">
        <v>6410</v>
      </c>
      <c r="F40" s="25">
        <v>12595</v>
      </c>
      <c r="G40" s="25">
        <v>2756</v>
      </c>
      <c r="H40" s="25">
        <v>6877</v>
      </c>
      <c r="I40" s="25">
        <v>8244</v>
      </c>
      <c r="J40" s="25">
        <v>13029</v>
      </c>
      <c r="K40" s="6">
        <f t="shared" si="0"/>
        <v>54924</v>
      </c>
    </row>
    <row r="41" spans="1:11" x14ac:dyDescent="0.3">
      <c r="A41" s="24">
        <v>2020</v>
      </c>
      <c r="B41" s="24" t="s">
        <v>11</v>
      </c>
      <c r="C41" s="24">
        <v>26</v>
      </c>
      <c r="D41" s="25">
        <v>4622</v>
      </c>
      <c r="E41" s="25">
        <v>7985</v>
      </c>
      <c r="F41" s="25">
        <v>6778</v>
      </c>
      <c r="G41" s="25">
        <v>3564</v>
      </c>
      <c r="H41" s="25">
        <v>14838</v>
      </c>
      <c r="I41" s="25">
        <v>7725</v>
      </c>
      <c r="J41" s="25">
        <v>13699</v>
      </c>
      <c r="K41" s="6">
        <f t="shared" si="0"/>
        <v>59211</v>
      </c>
    </row>
    <row r="42" spans="1:11" x14ac:dyDescent="0.3">
      <c r="A42" s="24">
        <v>2020</v>
      </c>
      <c r="B42" s="24" t="s">
        <v>7</v>
      </c>
      <c r="C42" s="24">
        <v>2</v>
      </c>
      <c r="D42" s="25">
        <v>9846</v>
      </c>
      <c r="E42" s="25">
        <v>8055</v>
      </c>
      <c r="F42" s="25">
        <v>4692</v>
      </c>
      <c r="G42" s="25">
        <v>13824</v>
      </c>
      <c r="H42" s="25">
        <v>8286</v>
      </c>
      <c r="I42" s="25">
        <v>5737</v>
      </c>
      <c r="J42" s="25">
        <v>2711</v>
      </c>
      <c r="K42" s="6">
        <f t="shared" si="0"/>
        <v>53151</v>
      </c>
    </row>
    <row r="43" spans="1:11" x14ac:dyDescent="0.3">
      <c r="A43" s="24">
        <v>2020</v>
      </c>
      <c r="B43" s="24" t="s">
        <v>7</v>
      </c>
      <c r="C43" s="24">
        <v>6</v>
      </c>
      <c r="D43" s="25">
        <v>14770</v>
      </c>
      <c r="E43" s="25">
        <v>5451</v>
      </c>
      <c r="F43" s="25">
        <v>2859</v>
      </c>
      <c r="G43" s="25">
        <v>8106</v>
      </c>
      <c r="H43" s="25">
        <v>12982</v>
      </c>
      <c r="I43" s="25">
        <v>9448</v>
      </c>
      <c r="J43" s="25">
        <v>6762</v>
      </c>
      <c r="K43" s="6">
        <f t="shared" si="0"/>
        <v>60378</v>
      </c>
    </row>
    <row r="44" spans="1:11" x14ac:dyDescent="0.3">
      <c r="A44" s="24">
        <v>2020</v>
      </c>
      <c r="B44" s="24" t="s">
        <v>7</v>
      </c>
      <c r="C44" s="24">
        <v>9</v>
      </c>
      <c r="D44" s="25">
        <v>6315</v>
      </c>
      <c r="E44" s="25">
        <v>10490</v>
      </c>
      <c r="F44" s="25">
        <v>10649</v>
      </c>
      <c r="G44" s="25">
        <v>6013</v>
      </c>
      <c r="H44" s="25">
        <v>10436</v>
      </c>
      <c r="I44" s="25">
        <v>7668</v>
      </c>
      <c r="J44" s="25">
        <v>13321</v>
      </c>
      <c r="K44" s="6">
        <f t="shared" si="0"/>
        <v>64892</v>
      </c>
    </row>
    <row r="45" spans="1:11" x14ac:dyDescent="0.3">
      <c r="A45" s="24">
        <v>2020</v>
      </c>
      <c r="B45" s="24" t="s">
        <v>7</v>
      </c>
      <c r="C45" s="24">
        <v>22</v>
      </c>
      <c r="D45" s="25">
        <v>3984</v>
      </c>
      <c r="E45" s="25">
        <v>12442</v>
      </c>
      <c r="F45" s="25">
        <v>2941</v>
      </c>
      <c r="G45" s="25">
        <v>13752</v>
      </c>
      <c r="H45" s="25">
        <v>7936</v>
      </c>
      <c r="I45" s="25">
        <v>9408</v>
      </c>
      <c r="J45" s="25">
        <v>12200</v>
      </c>
      <c r="K45" s="6">
        <f t="shared" si="0"/>
        <v>62663</v>
      </c>
    </row>
    <row r="46" spans="1:11" x14ac:dyDescent="0.3">
      <c r="A46" s="24">
        <v>2020</v>
      </c>
      <c r="B46" s="24" t="s">
        <v>7</v>
      </c>
      <c r="C46" s="24">
        <v>29</v>
      </c>
      <c r="D46" s="25">
        <v>11673</v>
      </c>
      <c r="E46" s="25">
        <v>11591</v>
      </c>
      <c r="F46" s="25">
        <v>8373</v>
      </c>
      <c r="G46" s="25">
        <v>1904</v>
      </c>
      <c r="H46" s="25">
        <v>13598</v>
      </c>
      <c r="I46" s="25">
        <v>2975</v>
      </c>
      <c r="J46" s="25">
        <v>13856</v>
      </c>
      <c r="K46" s="6">
        <f t="shared" si="0"/>
        <v>63970</v>
      </c>
    </row>
    <row r="47" spans="1:11" x14ac:dyDescent="0.3">
      <c r="A47" s="24">
        <v>2020</v>
      </c>
      <c r="B47" s="24" t="s">
        <v>8</v>
      </c>
      <c r="C47" s="24">
        <v>2</v>
      </c>
      <c r="D47" s="25">
        <v>3637</v>
      </c>
      <c r="E47" s="25">
        <v>9956</v>
      </c>
      <c r="F47" s="25">
        <v>14689</v>
      </c>
      <c r="G47" s="25">
        <v>8121</v>
      </c>
      <c r="H47" s="25">
        <v>11101</v>
      </c>
      <c r="I47" s="25">
        <v>14544</v>
      </c>
      <c r="J47" s="25">
        <v>14220</v>
      </c>
      <c r="K47" s="6">
        <f t="shared" si="0"/>
        <v>76268</v>
      </c>
    </row>
    <row r="48" spans="1:11" x14ac:dyDescent="0.3">
      <c r="A48" s="24">
        <v>2020</v>
      </c>
      <c r="B48" s="24" t="s">
        <v>8</v>
      </c>
      <c r="C48" s="24">
        <v>5</v>
      </c>
      <c r="D48" s="25">
        <v>8616</v>
      </c>
      <c r="E48" s="25">
        <v>14719</v>
      </c>
      <c r="F48" s="25">
        <v>13329</v>
      </c>
      <c r="G48" s="25">
        <v>14416</v>
      </c>
      <c r="H48" s="25">
        <v>6680</v>
      </c>
      <c r="I48" s="25">
        <v>10169</v>
      </c>
      <c r="J48" s="25">
        <v>9777</v>
      </c>
      <c r="K48" s="6">
        <f t="shared" si="0"/>
        <v>77706</v>
      </c>
    </row>
    <row r="49" spans="1:11" x14ac:dyDescent="0.3">
      <c r="A49" s="24">
        <v>2020</v>
      </c>
      <c r="B49" s="24" t="s">
        <v>8</v>
      </c>
      <c r="C49" s="24">
        <v>6</v>
      </c>
      <c r="D49" s="25">
        <v>1613</v>
      </c>
      <c r="E49" s="25">
        <v>10799</v>
      </c>
      <c r="F49" s="25">
        <v>12202</v>
      </c>
      <c r="G49" s="25">
        <v>11657</v>
      </c>
      <c r="H49" s="25">
        <v>11958</v>
      </c>
      <c r="I49" s="25">
        <v>8737</v>
      </c>
      <c r="J49" s="25">
        <v>7565</v>
      </c>
      <c r="K49" s="6">
        <f t="shared" si="0"/>
        <v>64531</v>
      </c>
    </row>
    <row r="50" spans="1:11" x14ac:dyDescent="0.3">
      <c r="A50" s="24">
        <v>2020</v>
      </c>
      <c r="B50" s="24" t="s">
        <v>8</v>
      </c>
      <c r="C50" s="24">
        <v>13</v>
      </c>
      <c r="D50" s="25">
        <v>8494</v>
      </c>
      <c r="E50" s="25">
        <v>14754</v>
      </c>
      <c r="F50" s="25">
        <v>4836</v>
      </c>
      <c r="G50" s="25">
        <v>13287</v>
      </c>
      <c r="H50" s="25">
        <v>14212</v>
      </c>
      <c r="I50" s="25">
        <v>6744</v>
      </c>
      <c r="J50" s="25">
        <v>11588</v>
      </c>
      <c r="K50" s="6">
        <f t="shared" si="0"/>
        <v>73915</v>
      </c>
    </row>
    <row r="51" spans="1:11" x14ac:dyDescent="0.3">
      <c r="A51" s="24">
        <v>2020</v>
      </c>
      <c r="B51" s="24" t="s">
        <v>8</v>
      </c>
      <c r="C51" s="24">
        <v>16</v>
      </c>
      <c r="D51" s="25">
        <v>6064</v>
      </c>
      <c r="E51" s="25">
        <v>4425</v>
      </c>
      <c r="F51" s="25">
        <v>5810</v>
      </c>
      <c r="G51" s="25">
        <v>4530</v>
      </c>
      <c r="H51" s="25">
        <v>11815</v>
      </c>
      <c r="I51" s="25">
        <v>3200</v>
      </c>
      <c r="J51" s="25">
        <v>12327</v>
      </c>
      <c r="K51" s="6">
        <f t="shared" si="0"/>
        <v>48171</v>
      </c>
    </row>
    <row r="52" spans="1:11" x14ac:dyDescent="0.3">
      <c r="A52" s="24">
        <v>2020</v>
      </c>
      <c r="B52" s="24" t="s">
        <v>8</v>
      </c>
      <c r="C52" s="24">
        <v>17</v>
      </c>
      <c r="D52" s="25">
        <v>5805</v>
      </c>
      <c r="E52" s="25">
        <v>4160</v>
      </c>
      <c r="F52" s="25">
        <v>9407</v>
      </c>
      <c r="G52" s="25">
        <v>13007</v>
      </c>
      <c r="H52" s="25">
        <v>13283</v>
      </c>
      <c r="I52" s="25">
        <v>6780</v>
      </c>
      <c r="J52" s="25">
        <v>8316</v>
      </c>
      <c r="K52" s="6">
        <f t="shared" si="0"/>
        <v>60758</v>
      </c>
    </row>
    <row r="53" spans="1:11" x14ac:dyDescent="0.3">
      <c r="A53" s="24">
        <v>2020</v>
      </c>
      <c r="B53" s="24" t="s">
        <v>8</v>
      </c>
      <c r="C53" s="24">
        <v>18</v>
      </c>
      <c r="D53" s="25">
        <v>2136</v>
      </c>
      <c r="E53" s="25">
        <v>7460</v>
      </c>
      <c r="F53" s="25">
        <v>6271</v>
      </c>
      <c r="G53" s="25">
        <v>6492</v>
      </c>
      <c r="H53" s="25">
        <v>11771</v>
      </c>
      <c r="I53" s="25">
        <v>4856</v>
      </c>
      <c r="J53" s="25">
        <v>1761</v>
      </c>
      <c r="K53" s="6">
        <f t="shared" si="0"/>
        <v>40747</v>
      </c>
    </row>
    <row r="54" spans="1:11" x14ac:dyDescent="0.3">
      <c r="A54" s="24">
        <v>2020</v>
      </c>
      <c r="B54" s="24" t="s">
        <v>8</v>
      </c>
      <c r="C54" s="24">
        <v>19</v>
      </c>
      <c r="D54" s="25">
        <v>11034</v>
      </c>
      <c r="E54" s="25">
        <v>5059</v>
      </c>
      <c r="F54" s="25">
        <v>3929</v>
      </c>
      <c r="G54" s="25">
        <v>8088</v>
      </c>
      <c r="H54" s="25">
        <v>7071</v>
      </c>
      <c r="I54" s="25">
        <v>4064</v>
      </c>
      <c r="J54" s="25">
        <v>5554</v>
      </c>
      <c r="K54" s="6">
        <f t="shared" si="0"/>
        <v>44799</v>
      </c>
    </row>
    <row r="55" spans="1:11" x14ac:dyDescent="0.3">
      <c r="A55" s="24">
        <v>2020</v>
      </c>
      <c r="B55" s="24" t="s">
        <v>8</v>
      </c>
      <c r="C55" s="24">
        <v>22</v>
      </c>
      <c r="D55" s="25">
        <v>2406</v>
      </c>
      <c r="E55" s="25">
        <v>14815</v>
      </c>
      <c r="F55" s="25">
        <v>4294</v>
      </c>
      <c r="G55" s="25">
        <v>2884</v>
      </c>
      <c r="H55" s="25">
        <v>9124</v>
      </c>
      <c r="I55" s="25">
        <v>14183</v>
      </c>
      <c r="J55" s="25">
        <v>10505</v>
      </c>
      <c r="K55" s="6">
        <f t="shared" si="0"/>
        <v>58211</v>
      </c>
    </row>
    <row r="56" spans="1:11" x14ac:dyDescent="0.3">
      <c r="A56" s="24">
        <v>2020</v>
      </c>
      <c r="B56" s="24" t="s">
        <v>8</v>
      </c>
      <c r="C56" s="24">
        <v>28</v>
      </c>
      <c r="D56" s="25">
        <v>4911</v>
      </c>
      <c r="E56" s="25">
        <v>6490</v>
      </c>
      <c r="F56" s="25">
        <v>9401</v>
      </c>
      <c r="G56" s="25">
        <v>4008</v>
      </c>
      <c r="H56" s="25">
        <v>10957</v>
      </c>
      <c r="I56" s="25">
        <v>5781</v>
      </c>
      <c r="J56" s="25">
        <v>6564</v>
      </c>
      <c r="K56" s="6">
        <f t="shared" si="0"/>
        <v>48112</v>
      </c>
    </row>
    <row r="57" spans="1:11" x14ac:dyDescent="0.3">
      <c r="A57" s="24">
        <v>2020</v>
      </c>
      <c r="B57" s="24" t="s">
        <v>9</v>
      </c>
      <c r="C57" s="24">
        <v>4</v>
      </c>
      <c r="D57" s="25">
        <v>8854</v>
      </c>
      <c r="E57" s="25">
        <v>8729</v>
      </c>
      <c r="F57" s="25">
        <v>6838</v>
      </c>
      <c r="G57" s="25">
        <v>13990</v>
      </c>
      <c r="H57" s="25">
        <v>2091</v>
      </c>
      <c r="I57" s="25">
        <v>6185</v>
      </c>
      <c r="J57" s="25">
        <v>6512</v>
      </c>
      <c r="K57" s="6">
        <f t="shared" si="0"/>
        <v>53199</v>
      </c>
    </row>
    <row r="58" spans="1:11" x14ac:dyDescent="0.3">
      <c r="A58" s="24">
        <v>2020</v>
      </c>
      <c r="B58" s="24" t="s">
        <v>9</v>
      </c>
      <c r="C58" s="24">
        <v>4</v>
      </c>
      <c r="D58" s="25">
        <v>7966</v>
      </c>
      <c r="E58" s="25">
        <v>5540</v>
      </c>
      <c r="F58" s="25">
        <v>13203</v>
      </c>
      <c r="G58" s="25">
        <v>9346</v>
      </c>
      <c r="H58" s="25">
        <v>12746</v>
      </c>
      <c r="I58" s="25">
        <v>8520</v>
      </c>
      <c r="J58" s="25">
        <v>5782</v>
      </c>
      <c r="K58" s="6">
        <f t="shared" si="0"/>
        <v>63103</v>
      </c>
    </row>
    <row r="59" spans="1:11" x14ac:dyDescent="0.3">
      <c r="A59" s="24">
        <v>2020</v>
      </c>
      <c r="B59" s="24" t="s">
        <v>9</v>
      </c>
      <c r="C59" s="24">
        <v>7</v>
      </c>
      <c r="D59" s="25">
        <v>2821</v>
      </c>
      <c r="E59" s="25">
        <v>6604</v>
      </c>
      <c r="F59" s="25">
        <v>7423</v>
      </c>
      <c r="G59" s="25">
        <v>7926</v>
      </c>
      <c r="H59" s="25">
        <v>14352</v>
      </c>
      <c r="I59" s="25">
        <v>9438</v>
      </c>
      <c r="J59" s="25">
        <v>10620</v>
      </c>
      <c r="K59" s="6">
        <f t="shared" si="0"/>
        <v>59184</v>
      </c>
    </row>
    <row r="60" spans="1:11" x14ac:dyDescent="0.3">
      <c r="A60" s="24">
        <v>2020</v>
      </c>
      <c r="B60" s="24" t="s">
        <v>9</v>
      </c>
      <c r="C60" s="24">
        <v>8</v>
      </c>
      <c r="D60" s="25">
        <v>7528</v>
      </c>
      <c r="E60" s="25">
        <v>6336</v>
      </c>
      <c r="F60" s="25">
        <v>3132</v>
      </c>
      <c r="G60" s="25">
        <v>10159</v>
      </c>
      <c r="H60" s="25">
        <v>10523</v>
      </c>
      <c r="I60" s="25">
        <v>3048</v>
      </c>
      <c r="J60" s="25">
        <v>3556</v>
      </c>
      <c r="K60" s="6">
        <f t="shared" si="0"/>
        <v>44282</v>
      </c>
    </row>
    <row r="61" spans="1:11" x14ac:dyDescent="0.3">
      <c r="A61" s="24">
        <v>2020</v>
      </c>
      <c r="B61" s="24" t="s">
        <v>9</v>
      </c>
      <c r="C61" s="24">
        <v>9</v>
      </c>
      <c r="D61" s="25">
        <v>3777</v>
      </c>
      <c r="E61" s="25">
        <v>12809</v>
      </c>
      <c r="F61" s="25">
        <v>9394</v>
      </c>
      <c r="G61" s="25">
        <v>4075</v>
      </c>
      <c r="H61" s="25">
        <v>4437</v>
      </c>
      <c r="I61" s="25">
        <v>13656</v>
      </c>
      <c r="J61" s="25">
        <v>11971</v>
      </c>
      <c r="K61" s="6">
        <f t="shared" si="0"/>
        <v>60119</v>
      </c>
    </row>
    <row r="62" spans="1:11" x14ac:dyDescent="0.3">
      <c r="A62" s="24">
        <v>2020</v>
      </c>
      <c r="B62" s="24" t="s">
        <v>9</v>
      </c>
      <c r="C62" s="24">
        <v>11</v>
      </c>
      <c r="D62" s="25">
        <v>4554</v>
      </c>
      <c r="E62" s="25">
        <v>14184</v>
      </c>
      <c r="F62" s="25">
        <v>4769</v>
      </c>
      <c r="G62" s="25">
        <v>1189</v>
      </c>
      <c r="H62" s="25">
        <v>13608</v>
      </c>
      <c r="I62" s="25">
        <v>11917</v>
      </c>
      <c r="J62" s="25">
        <v>7105</v>
      </c>
      <c r="K62" s="6">
        <f t="shared" si="0"/>
        <v>57326</v>
      </c>
    </row>
    <row r="63" spans="1:11" x14ac:dyDescent="0.3">
      <c r="A63" s="24">
        <v>2020</v>
      </c>
      <c r="B63" s="24" t="s">
        <v>9</v>
      </c>
      <c r="C63" s="24">
        <v>14</v>
      </c>
      <c r="D63" s="25">
        <v>7605</v>
      </c>
      <c r="E63" s="25">
        <v>1791</v>
      </c>
      <c r="F63" s="25">
        <v>12735</v>
      </c>
      <c r="G63" s="25">
        <v>4982</v>
      </c>
      <c r="H63" s="25">
        <v>1638</v>
      </c>
      <c r="I63" s="25">
        <v>13322</v>
      </c>
      <c r="J63" s="25">
        <v>3757</v>
      </c>
      <c r="K63" s="6">
        <f t="shared" si="0"/>
        <v>45830</v>
      </c>
    </row>
    <row r="64" spans="1:11" x14ac:dyDescent="0.3">
      <c r="A64" s="24">
        <v>2020</v>
      </c>
      <c r="B64" s="24" t="s">
        <v>9</v>
      </c>
      <c r="C64" s="24">
        <v>16</v>
      </c>
      <c r="D64" s="25">
        <v>9951</v>
      </c>
      <c r="E64" s="25">
        <v>2266</v>
      </c>
      <c r="F64" s="25">
        <v>11559</v>
      </c>
      <c r="G64" s="25">
        <v>3057</v>
      </c>
      <c r="H64" s="25">
        <v>14017</v>
      </c>
      <c r="I64" s="25">
        <v>8906</v>
      </c>
      <c r="J64" s="25">
        <v>3628</v>
      </c>
      <c r="K64" s="6">
        <f t="shared" si="0"/>
        <v>53384</v>
      </c>
    </row>
    <row r="65" spans="1:11" x14ac:dyDescent="0.3">
      <c r="A65" s="24">
        <v>2020</v>
      </c>
      <c r="B65" s="24" t="s">
        <v>9</v>
      </c>
      <c r="C65" s="24">
        <v>16</v>
      </c>
      <c r="D65" s="25">
        <v>2836</v>
      </c>
      <c r="E65" s="25">
        <v>1589</v>
      </c>
      <c r="F65" s="25">
        <v>8165</v>
      </c>
      <c r="G65" s="25">
        <v>6866</v>
      </c>
      <c r="H65" s="25">
        <v>1642</v>
      </c>
      <c r="I65" s="25">
        <v>7669</v>
      </c>
      <c r="J65" s="25">
        <v>6275</v>
      </c>
      <c r="K65" s="6">
        <f t="shared" si="0"/>
        <v>35042</v>
      </c>
    </row>
    <row r="66" spans="1:11" x14ac:dyDescent="0.3">
      <c r="A66" s="24">
        <v>2020</v>
      </c>
      <c r="B66" s="24" t="s">
        <v>9</v>
      </c>
      <c r="C66" s="24">
        <v>17</v>
      </c>
      <c r="D66" s="25">
        <v>3912</v>
      </c>
      <c r="E66" s="25">
        <v>13041</v>
      </c>
      <c r="F66" s="25">
        <v>14198</v>
      </c>
      <c r="G66" s="25">
        <v>12555</v>
      </c>
      <c r="H66" s="25">
        <v>10242</v>
      </c>
      <c r="I66" s="25">
        <v>6777</v>
      </c>
      <c r="J66" s="25">
        <v>12018</v>
      </c>
      <c r="K66" s="6">
        <f t="shared" si="0"/>
        <v>72743</v>
      </c>
    </row>
    <row r="67" spans="1:11" x14ac:dyDescent="0.3">
      <c r="A67" s="24">
        <v>2020</v>
      </c>
      <c r="B67" s="24" t="s">
        <v>9</v>
      </c>
      <c r="C67" s="24">
        <v>18</v>
      </c>
      <c r="D67" s="25">
        <v>14732</v>
      </c>
      <c r="E67" s="25">
        <v>1101</v>
      </c>
      <c r="F67" s="25">
        <v>4398</v>
      </c>
      <c r="G67" s="25">
        <v>7908</v>
      </c>
      <c r="H67" s="25">
        <v>11135</v>
      </c>
      <c r="I67" s="25">
        <v>8387</v>
      </c>
      <c r="J67" s="25">
        <v>6790</v>
      </c>
      <c r="K67" s="6">
        <f t="shared" ref="K67:K130" si="1">SUM(D67:J67)</f>
        <v>54451</v>
      </c>
    </row>
    <row r="68" spans="1:11" x14ac:dyDescent="0.3">
      <c r="A68" s="24">
        <v>2020</v>
      </c>
      <c r="B68" s="24" t="s">
        <v>9</v>
      </c>
      <c r="C68" s="24">
        <v>19</v>
      </c>
      <c r="D68" s="25">
        <v>8202</v>
      </c>
      <c r="E68" s="25">
        <v>2753</v>
      </c>
      <c r="F68" s="25">
        <v>8571</v>
      </c>
      <c r="G68" s="25">
        <v>9955</v>
      </c>
      <c r="H68" s="25">
        <v>4916</v>
      </c>
      <c r="I68" s="25">
        <v>3078</v>
      </c>
      <c r="J68" s="25">
        <v>1577</v>
      </c>
      <c r="K68" s="6">
        <f t="shared" si="1"/>
        <v>39052</v>
      </c>
    </row>
    <row r="69" spans="1:11" x14ac:dyDescent="0.3">
      <c r="A69" s="24">
        <v>2020</v>
      </c>
      <c r="B69" s="24" t="s">
        <v>9</v>
      </c>
      <c r="C69" s="24">
        <v>20</v>
      </c>
      <c r="D69" s="25">
        <v>2823</v>
      </c>
      <c r="E69" s="25">
        <v>10464</v>
      </c>
      <c r="F69" s="25">
        <v>3683</v>
      </c>
      <c r="G69" s="25">
        <v>13351</v>
      </c>
      <c r="H69" s="25">
        <v>13600</v>
      </c>
      <c r="I69" s="25">
        <v>5434</v>
      </c>
      <c r="J69" s="25">
        <v>1066</v>
      </c>
      <c r="K69" s="6">
        <f t="shared" si="1"/>
        <v>50421</v>
      </c>
    </row>
    <row r="70" spans="1:11" x14ac:dyDescent="0.3">
      <c r="A70" s="24">
        <v>2020</v>
      </c>
      <c r="B70" s="24" t="s">
        <v>9</v>
      </c>
      <c r="C70" s="24">
        <v>21</v>
      </c>
      <c r="D70" s="25">
        <v>2084</v>
      </c>
      <c r="E70" s="25">
        <v>2425</v>
      </c>
      <c r="F70" s="25">
        <v>2162</v>
      </c>
      <c r="G70" s="25">
        <v>1242</v>
      </c>
      <c r="H70" s="25">
        <v>10753</v>
      </c>
      <c r="I70" s="25">
        <v>2311</v>
      </c>
      <c r="J70" s="25">
        <v>14687</v>
      </c>
      <c r="K70" s="6">
        <f t="shared" si="1"/>
        <v>35664</v>
      </c>
    </row>
    <row r="71" spans="1:11" x14ac:dyDescent="0.3">
      <c r="A71" s="24">
        <v>2020</v>
      </c>
      <c r="B71" s="24" t="s">
        <v>9</v>
      </c>
      <c r="C71" s="24">
        <v>22</v>
      </c>
      <c r="D71" s="25">
        <v>1512</v>
      </c>
      <c r="E71" s="25">
        <v>11090</v>
      </c>
      <c r="F71" s="25">
        <v>5270</v>
      </c>
      <c r="G71" s="25">
        <v>14917</v>
      </c>
      <c r="H71" s="25">
        <v>4082</v>
      </c>
      <c r="I71" s="25">
        <v>3522</v>
      </c>
      <c r="J71" s="25">
        <v>6822</v>
      </c>
      <c r="K71" s="6">
        <f t="shared" si="1"/>
        <v>47215</v>
      </c>
    </row>
    <row r="72" spans="1:11" x14ac:dyDescent="0.3">
      <c r="A72" s="24">
        <v>2020</v>
      </c>
      <c r="B72" s="24" t="s">
        <v>9</v>
      </c>
      <c r="C72" s="24">
        <v>22</v>
      </c>
      <c r="D72" s="25">
        <v>5447</v>
      </c>
      <c r="E72" s="25">
        <v>4633</v>
      </c>
      <c r="F72" s="25">
        <v>11985</v>
      </c>
      <c r="G72" s="25">
        <v>11723</v>
      </c>
      <c r="H72" s="25">
        <v>2225</v>
      </c>
      <c r="I72" s="25">
        <v>5888</v>
      </c>
      <c r="J72" s="25">
        <v>3732</v>
      </c>
      <c r="K72" s="6">
        <f t="shared" si="1"/>
        <v>45633</v>
      </c>
    </row>
    <row r="73" spans="1:11" x14ac:dyDescent="0.3">
      <c r="A73" s="24">
        <v>2020</v>
      </c>
      <c r="B73" s="24" t="s">
        <v>9</v>
      </c>
      <c r="C73" s="24">
        <v>23</v>
      </c>
      <c r="D73" s="25">
        <v>9137</v>
      </c>
      <c r="E73" s="25">
        <v>1570</v>
      </c>
      <c r="F73" s="25">
        <v>8095</v>
      </c>
      <c r="G73" s="25">
        <v>11686</v>
      </c>
      <c r="H73" s="25">
        <v>9777</v>
      </c>
      <c r="I73" s="25">
        <v>8629</v>
      </c>
      <c r="J73" s="25">
        <v>6098</v>
      </c>
      <c r="K73" s="6">
        <f t="shared" si="1"/>
        <v>54992</v>
      </c>
    </row>
    <row r="74" spans="1:11" x14ac:dyDescent="0.3">
      <c r="A74" s="24">
        <v>2020</v>
      </c>
      <c r="B74" s="24" t="s">
        <v>27</v>
      </c>
      <c r="C74" s="24">
        <v>4</v>
      </c>
      <c r="D74" s="25">
        <v>5414</v>
      </c>
      <c r="E74" s="25">
        <v>2841</v>
      </c>
      <c r="F74" s="25">
        <v>14961</v>
      </c>
      <c r="G74" s="25">
        <v>12469</v>
      </c>
      <c r="H74" s="25">
        <v>2668</v>
      </c>
      <c r="I74" s="25">
        <v>10703</v>
      </c>
      <c r="J74" s="25">
        <v>6283</v>
      </c>
      <c r="K74" s="6">
        <f t="shared" si="1"/>
        <v>55339</v>
      </c>
    </row>
    <row r="75" spans="1:11" x14ac:dyDescent="0.3">
      <c r="A75" s="24">
        <v>2020</v>
      </c>
      <c r="B75" s="24" t="s">
        <v>27</v>
      </c>
      <c r="C75" s="24">
        <v>10</v>
      </c>
      <c r="D75" s="25">
        <v>10904</v>
      </c>
      <c r="E75" s="25">
        <v>13142</v>
      </c>
      <c r="F75" s="25">
        <v>1697</v>
      </c>
      <c r="G75" s="25">
        <v>8884</v>
      </c>
      <c r="H75" s="25">
        <v>3076</v>
      </c>
      <c r="I75" s="25">
        <v>14416</v>
      </c>
      <c r="J75" s="25">
        <v>10935</v>
      </c>
      <c r="K75" s="6">
        <f t="shared" si="1"/>
        <v>63054</v>
      </c>
    </row>
    <row r="76" spans="1:11" x14ac:dyDescent="0.3">
      <c r="A76" s="24">
        <v>2020</v>
      </c>
      <c r="B76" s="24" t="s">
        <v>27</v>
      </c>
      <c r="C76" s="24">
        <v>10</v>
      </c>
      <c r="D76" s="25">
        <v>2069</v>
      </c>
      <c r="E76" s="25">
        <v>3614</v>
      </c>
      <c r="F76" s="25">
        <v>7260</v>
      </c>
      <c r="G76" s="25">
        <v>7270</v>
      </c>
      <c r="H76" s="25">
        <v>1775</v>
      </c>
      <c r="I76" s="25">
        <v>7985</v>
      </c>
      <c r="J76" s="25">
        <v>2777</v>
      </c>
      <c r="K76" s="6">
        <f t="shared" si="1"/>
        <v>32750</v>
      </c>
    </row>
    <row r="77" spans="1:11" x14ac:dyDescent="0.3">
      <c r="A77" s="24">
        <v>2020</v>
      </c>
      <c r="B77" s="24" t="s">
        <v>27</v>
      </c>
      <c r="C77" s="24">
        <v>20</v>
      </c>
      <c r="D77" s="25">
        <v>2177</v>
      </c>
      <c r="E77" s="25">
        <v>4491</v>
      </c>
      <c r="F77" s="25">
        <v>10347</v>
      </c>
      <c r="G77" s="25">
        <v>1736</v>
      </c>
      <c r="H77" s="25">
        <v>3312</v>
      </c>
      <c r="I77" s="25">
        <v>13523</v>
      </c>
      <c r="J77" s="25">
        <v>2723</v>
      </c>
      <c r="K77" s="6">
        <f t="shared" si="1"/>
        <v>38309</v>
      </c>
    </row>
    <row r="78" spans="1:11" x14ac:dyDescent="0.3">
      <c r="A78" s="24">
        <v>2020</v>
      </c>
      <c r="B78" s="24" t="s">
        <v>27</v>
      </c>
      <c r="C78" s="24">
        <v>24</v>
      </c>
      <c r="D78" s="25">
        <v>5420</v>
      </c>
      <c r="E78" s="25">
        <v>12790</v>
      </c>
      <c r="F78" s="25">
        <v>2631</v>
      </c>
      <c r="G78" s="25">
        <v>8344</v>
      </c>
      <c r="H78" s="25">
        <v>2880</v>
      </c>
      <c r="I78" s="25">
        <v>5589</v>
      </c>
      <c r="J78" s="25">
        <v>1837</v>
      </c>
      <c r="K78" s="6">
        <f t="shared" si="1"/>
        <v>39491</v>
      </c>
    </row>
    <row r="79" spans="1:11" x14ac:dyDescent="0.3">
      <c r="A79" s="24">
        <v>2020</v>
      </c>
      <c r="B79" s="24" t="s">
        <v>28</v>
      </c>
      <c r="C79" s="24">
        <v>1</v>
      </c>
      <c r="D79" s="25">
        <v>14065</v>
      </c>
      <c r="E79" s="25">
        <v>8741</v>
      </c>
      <c r="F79" s="25">
        <v>4058</v>
      </c>
      <c r="G79" s="25">
        <v>8961</v>
      </c>
      <c r="H79" s="25">
        <v>1141</v>
      </c>
      <c r="I79" s="25">
        <v>9113</v>
      </c>
      <c r="J79" s="25">
        <v>1330</v>
      </c>
      <c r="K79" s="6">
        <f t="shared" si="1"/>
        <v>47409</v>
      </c>
    </row>
    <row r="80" spans="1:11" x14ac:dyDescent="0.3">
      <c r="A80" s="24">
        <v>2020</v>
      </c>
      <c r="B80" s="24" t="s">
        <v>28</v>
      </c>
      <c r="C80" s="24">
        <v>10</v>
      </c>
      <c r="D80" s="25">
        <v>2036</v>
      </c>
      <c r="E80" s="25">
        <v>9091</v>
      </c>
      <c r="F80" s="25">
        <v>11657</v>
      </c>
      <c r="G80" s="25">
        <v>2383</v>
      </c>
      <c r="H80" s="25">
        <v>6814</v>
      </c>
      <c r="I80" s="25">
        <v>11679</v>
      </c>
      <c r="J80" s="25">
        <v>7455</v>
      </c>
      <c r="K80" s="6">
        <f t="shared" si="1"/>
        <v>51115</v>
      </c>
    </row>
    <row r="81" spans="1:11" x14ac:dyDescent="0.3">
      <c r="A81" s="24">
        <v>2020</v>
      </c>
      <c r="B81" s="24" t="s">
        <v>28</v>
      </c>
      <c r="C81" s="24">
        <v>13</v>
      </c>
      <c r="D81" s="25">
        <v>5944</v>
      </c>
      <c r="E81" s="25">
        <v>14160</v>
      </c>
      <c r="F81" s="25">
        <v>13195</v>
      </c>
      <c r="G81" s="25">
        <v>8085</v>
      </c>
      <c r="H81" s="25">
        <v>2108</v>
      </c>
      <c r="I81" s="25">
        <v>9671</v>
      </c>
      <c r="J81" s="25">
        <v>9941</v>
      </c>
      <c r="K81" s="6">
        <f t="shared" si="1"/>
        <v>63104</v>
      </c>
    </row>
    <row r="82" spans="1:11" x14ac:dyDescent="0.3">
      <c r="A82" s="24">
        <v>2020</v>
      </c>
      <c r="B82" s="24" t="s">
        <v>28</v>
      </c>
      <c r="C82" s="24">
        <v>21</v>
      </c>
      <c r="D82" s="25">
        <v>3534</v>
      </c>
      <c r="E82" s="25">
        <v>3318</v>
      </c>
      <c r="F82" s="25">
        <v>11251</v>
      </c>
      <c r="G82" s="25">
        <v>2584</v>
      </c>
      <c r="H82" s="25">
        <v>5369</v>
      </c>
      <c r="I82" s="25">
        <v>13246</v>
      </c>
      <c r="J82" s="25">
        <v>7049</v>
      </c>
      <c r="K82" s="6">
        <f t="shared" si="1"/>
        <v>46351</v>
      </c>
    </row>
    <row r="83" spans="1:11" x14ac:dyDescent="0.3">
      <c r="A83" s="24">
        <v>2020</v>
      </c>
      <c r="B83" s="24" t="s">
        <v>28</v>
      </c>
      <c r="C83" s="24">
        <v>21</v>
      </c>
      <c r="D83" s="25">
        <v>6166</v>
      </c>
      <c r="E83" s="25">
        <v>1387</v>
      </c>
      <c r="F83" s="25">
        <v>13633</v>
      </c>
      <c r="G83" s="25">
        <v>13818</v>
      </c>
      <c r="H83" s="25">
        <v>7231</v>
      </c>
      <c r="I83" s="25">
        <v>12781</v>
      </c>
      <c r="J83" s="25">
        <v>10212</v>
      </c>
      <c r="K83" s="6">
        <f t="shared" si="1"/>
        <v>65228</v>
      </c>
    </row>
    <row r="84" spans="1:11" x14ac:dyDescent="0.3">
      <c r="A84" s="24">
        <v>2020</v>
      </c>
      <c r="B84" s="24" t="s">
        <v>28</v>
      </c>
      <c r="C84" s="24">
        <v>25</v>
      </c>
      <c r="D84" s="25">
        <v>12911</v>
      </c>
      <c r="E84" s="25">
        <v>11297</v>
      </c>
      <c r="F84" s="25">
        <v>9112</v>
      </c>
      <c r="G84" s="25">
        <v>7999</v>
      </c>
      <c r="H84" s="25">
        <v>14772</v>
      </c>
      <c r="I84" s="25">
        <v>13174</v>
      </c>
      <c r="J84" s="25">
        <v>4167</v>
      </c>
      <c r="K84" s="6">
        <f t="shared" si="1"/>
        <v>73432</v>
      </c>
    </row>
    <row r="85" spans="1:11" x14ac:dyDescent="0.3">
      <c r="A85" s="24">
        <v>2020</v>
      </c>
      <c r="B85" s="24" t="s">
        <v>28</v>
      </c>
      <c r="C85" s="24">
        <v>27</v>
      </c>
      <c r="D85" s="25">
        <v>6286</v>
      </c>
      <c r="E85" s="25">
        <v>10354</v>
      </c>
      <c r="F85" s="25">
        <v>3182</v>
      </c>
      <c r="G85" s="25">
        <v>8525</v>
      </c>
      <c r="H85" s="25">
        <v>13287</v>
      </c>
      <c r="I85" s="25">
        <v>1134</v>
      </c>
      <c r="J85" s="25">
        <v>5985</v>
      </c>
      <c r="K85" s="6">
        <f t="shared" si="1"/>
        <v>48753</v>
      </c>
    </row>
    <row r="86" spans="1:11" x14ac:dyDescent="0.3">
      <c r="A86" s="24">
        <v>2020</v>
      </c>
      <c r="B86" s="24" t="s">
        <v>29</v>
      </c>
      <c r="C86" s="24">
        <v>3</v>
      </c>
      <c r="D86" s="25">
        <v>12415</v>
      </c>
      <c r="E86" s="25">
        <v>4401</v>
      </c>
      <c r="F86" s="25">
        <v>3896</v>
      </c>
      <c r="G86" s="25">
        <v>11342</v>
      </c>
      <c r="H86" s="25">
        <v>7293</v>
      </c>
      <c r="I86" s="25">
        <v>7416</v>
      </c>
      <c r="J86" s="25">
        <v>13986</v>
      </c>
      <c r="K86" s="6">
        <f t="shared" si="1"/>
        <v>60749</v>
      </c>
    </row>
    <row r="87" spans="1:11" x14ac:dyDescent="0.3">
      <c r="A87" s="24">
        <v>2020</v>
      </c>
      <c r="B87" s="24" t="s">
        <v>29</v>
      </c>
      <c r="C87" s="24">
        <v>4</v>
      </c>
      <c r="D87" s="25">
        <v>1470</v>
      </c>
      <c r="E87" s="25">
        <v>8174</v>
      </c>
      <c r="F87" s="25">
        <v>10937</v>
      </c>
      <c r="G87" s="25">
        <v>13058</v>
      </c>
      <c r="H87" s="25">
        <v>5790</v>
      </c>
      <c r="I87" s="25">
        <v>9394</v>
      </c>
      <c r="J87" s="25">
        <v>10951</v>
      </c>
      <c r="K87" s="6">
        <f t="shared" si="1"/>
        <v>59774</v>
      </c>
    </row>
    <row r="88" spans="1:11" x14ac:dyDescent="0.3">
      <c r="A88" s="24">
        <v>2020</v>
      </c>
      <c r="B88" s="24" t="s">
        <v>29</v>
      </c>
      <c r="C88" s="24">
        <v>5</v>
      </c>
      <c r="D88" s="25">
        <v>8092</v>
      </c>
      <c r="E88" s="25">
        <v>13582</v>
      </c>
      <c r="F88" s="25">
        <v>11068</v>
      </c>
      <c r="G88" s="25">
        <v>12620</v>
      </c>
      <c r="H88" s="25">
        <v>1463</v>
      </c>
      <c r="I88" s="25">
        <v>7920</v>
      </c>
      <c r="J88" s="25">
        <v>11344</v>
      </c>
      <c r="K88" s="6">
        <f t="shared" si="1"/>
        <v>66089</v>
      </c>
    </row>
    <row r="89" spans="1:11" x14ac:dyDescent="0.3">
      <c r="A89" s="24">
        <v>2020</v>
      </c>
      <c r="B89" s="24" t="s">
        <v>29</v>
      </c>
      <c r="C89" s="24">
        <v>10</v>
      </c>
      <c r="D89" s="25">
        <v>6881</v>
      </c>
      <c r="E89" s="25">
        <v>7446</v>
      </c>
      <c r="F89" s="25">
        <v>6314</v>
      </c>
      <c r="G89" s="25">
        <v>12711</v>
      </c>
      <c r="H89" s="25">
        <v>7784</v>
      </c>
      <c r="I89" s="25">
        <v>11517</v>
      </c>
      <c r="J89" s="25">
        <v>3081</v>
      </c>
      <c r="K89" s="6">
        <f t="shared" si="1"/>
        <v>55734</v>
      </c>
    </row>
    <row r="90" spans="1:11" x14ac:dyDescent="0.3">
      <c r="A90" s="24">
        <v>2020</v>
      </c>
      <c r="B90" s="24" t="s">
        <v>29</v>
      </c>
      <c r="C90" s="24">
        <v>11</v>
      </c>
      <c r="D90" s="25">
        <v>7527</v>
      </c>
      <c r="E90" s="25">
        <v>13674</v>
      </c>
      <c r="F90" s="25">
        <v>14754</v>
      </c>
      <c r="G90" s="25">
        <v>12251</v>
      </c>
      <c r="H90" s="25">
        <v>12491</v>
      </c>
      <c r="I90" s="25">
        <v>1104</v>
      </c>
      <c r="J90" s="25">
        <v>6483</v>
      </c>
      <c r="K90" s="6">
        <f t="shared" si="1"/>
        <v>68284</v>
      </c>
    </row>
    <row r="91" spans="1:11" x14ac:dyDescent="0.3">
      <c r="A91" s="24">
        <v>2020</v>
      </c>
      <c r="B91" s="24" t="s">
        <v>29</v>
      </c>
      <c r="C91" s="24">
        <v>22</v>
      </c>
      <c r="D91" s="25">
        <v>13853</v>
      </c>
      <c r="E91" s="25">
        <v>9085</v>
      </c>
      <c r="F91" s="25">
        <v>9412</v>
      </c>
      <c r="G91" s="25">
        <v>12098</v>
      </c>
      <c r="H91" s="25">
        <v>13937</v>
      </c>
      <c r="I91" s="25">
        <v>11742</v>
      </c>
      <c r="J91" s="25">
        <v>8786</v>
      </c>
      <c r="K91" s="6">
        <f t="shared" si="1"/>
        <v>78913</v>
      </c>
    </row>
    <row r="92" spans="1:11" x14ac:dyDescent="0.3">
      <c r="A92" s="24">
        <v>2020</v>
      </c>
      <c r="B92" s="24" t="s">
        <v>29</v>
      </c>
      <c r="C92" s="24">
        <v>28</v>
      </c>
      <c r="D92" s="25">
        <v>6068</v>
      </c>
      <c r="E92" s="25">
        <v>8926</v>
      </c>
      <c r="F92" s="25">
        <v>4827</v>
      </c>
      <c r="G92" s="25">
        <v>10564</v>
      </c>
      <c r="H92" s="25">
        <v>3192</v>
      </c>
      <c r="I92" s="25">
        <v>5560</v>
      </c>
      <c r="J92" s="25">
        <v>14368</v>
      </c>
      <c r="K92" s="6">
        <f t="shared" si="1"/>
        <v>53505</v>
      </c>
    </row>
    <row r="93" spans="1:11" x14ac:dyDescent="0.3">
      <c r="A93" s="24">
        <v>2020</v>
      </c>
      <c r="B93" s="24" t="s">
        <v>30</v>
      </c>
      <c r="C93" s="24">
        <v>14</v>
      </c>
      <c r="D93" s="25">
        <v>1215</v>
      </c>
      <c r="E93" s="25">
        <v>6001</v>
      </c>
      <c r="F93" s="25">
        <v>10052</v>
      </c>
      <c r="G93" s="25">
        <v>7828</v>
      </c>
      <c r="H93" s="25">
        <v>9670</v>
      </c>
      <c r="I93" s="25">
        <v>13212</v>
      </c>
      <c r="J93" s="25">
        <v>14076</v>
      </c>
      <c r="K93" s="6">
        <f t="shared" si="1"/>
        <v>62054</v>
      </c>
    </row>
    <row r="94" spans="1:11" x14ac:dyDescent="0.3">
      <c r="A94" s="24">
        <v>2020</v>
      </c>
      <c r="B94" s="24" t="s">
        <v>30</v>
      </c>
      <c r="C94" s="24">
        <v>16</v>
      </c>
      <c r="D94" s="25">
        <v>5147</v>
      </c>
      <c r="E94" s="25">
        <v>7167</v>
      </c>
      <c r="F94" s="25">
        <v>5459</v>
      </c>
      <c r="G94" s="25">
        <v>7889</v>
      </c>
      <c r="H94" s="25">
        <v>8053</v>
      </c>
      <c r="I94" s="25">
        <v>11737</v>
      </c>
      <c r="J94" s="25">
        <v>5060</v>
      </c>
      <c r="K94" s="6">
        <f t="shared" si="1"/>
        <v>50512</v>
      </c>
    </row>
    <row r="95" spans="1:11" x14ac:dyDescent="0.3">
      <c r="A95" s="24">
        <v>2020</v>
      </c>
      <c r="B95" s="24" t="s">
        <v>30</v>
      </c>
      <c r="C95" s="24">
        <v>25</v>
      </c>
      <c r="D95" s="25">
        <v>6547</v>
      </c>
      <c r="E95" s="25">
        <v>1847</v>
      </c>
      <c r="F95" s="25">
        <v>13168</v>
      </c>
      <c r="G95" s="25">
        <v>8295</v>
      </c>
      <c r="H95" s="25">
        <v>8412</v>
      </c>
      <c r="I95" s="25">
        <v>2651</v>
      </c>
      <c r="J95" s="25">
        <v>13290</v>
      </c>
      <c r="K95" s="6">
        <f t="shared" si="1"/>
        <v>54210</v>
      </c>
    </row>
    <row r="96" spans="1:11" x14ac:dyDescent="0.3">
      <c r="A96" s="24">
        <v>2020</v>
      </c>
      <c r="B96" s="24" t="s">
        <v>30</v>
      </c>
      <c r="C96" s="24">
        <v>26</v>
      </c>
      <c r="D96" s="25">
        <v>5467</v>
      </c>
      <c r="E96" s="25">
        <v>11179</v>
      </c>
      <c r="F96" s="25">
        <v>7140</v>
      </c>
      <c r="G96" s="25">
        <v>14768</v>
      </c>
      <c r="H96" s="25">
        <v>3540</v>
      </c>
      <c r="I96" s="25">
        <v>11744</v>
      </c>
      <c r="J96" s="25">
        <v>3739</v>
      </c>
      <c r="K96" s="6">
        <f t="shared" si="1"/>
        <v>57577</v>
      </c>
    </row>
    <row r="97" spans="1:11" x14ac:dyDescent="0.3">
      <c r="A97" s="24">
        <v>2020</v>
      </c>
      <c r="B97" s="24" t="s">
        <v>30</v>
      </c>
      <c r="C97" s="24">
        <v>27</v>
      </c>
      <c r="D97" s="25">
        <v>10788</v>
      </c>
      <c r="E97" s="25">
        <v>9001</v>
      </c>
      <c r="F97" s="25">
        <v>3053</v>
      </c>
      <c r="G97" s="25">
        <v>6506</v>
      </c>
      <c r="H97" s="25">
        <v>14037</v>
      </c>
      <c r="I97" s="25">
        <v>2446</v>
      </c>
      <c r="J97" s="25">
        <v>9122</v>
      </c>
      <c r="K97" s="6">
        <f t="shared" si="1"/>
        <v>54953</v>
      </c>
    </row>
    <row r="98" spans="1:11" x14ac:dyDescent="0.3">
      <c r="A98" s="24">
        <v>2021</v>
      </c>
      <c r="B98" s="24" t="s">
        <v>0</v>
      </c>
      <c r="C98" s="24">
        <v>2</v>
      </c>
      <c r="D98" s="25">
        <v>3779</v>
      </c>
      <c r="E98" s="25">
        <v>2453</v>
      </c>
      <c r="F98" s="25">
        <v>8369</v>
      </c>
      <c r="G98" s="25">
        <v>12918</v>
      </c>
      <c r="H98" s="25">
        <v>988</v>
      </c>
      <c r="I98" s="25">
        <v>5995</v>
      </c>
      <c r="J98" s="25">
        <v>7191</v>
      </c>
      <c r="K98" s="6">
        <f t="shared" si="1"/>
        <v>41693</v>
      </c>
    </row>
    <row r="99" spans="1:11" x14ac:dyDescent="0.3">
      <c r="A99" s="24">
        <v>2021</v>
      </c>
      <c r="B99" s="24" t="s">
        <v>0</v>
      </c>
      <c r="C99" s="24">
        <v>2</v>
      </c>
      <c r="D99" s="25">
        <v>7906</v>
      </c>
      <c r="E99" s="25">
        <v>11464</v>
      </c>
      <c r="F99" s="25">
        <v>6034</v>
      </c>
      <c r="G99" s="25">
        <v>918</v>
      </c>
      <c r="H99" s="25">
        <v>11107</v>
      </c>
      <c r="I99" s="25">
        <v>13636</v>
      </c>
      <c r="J99" s="25">
        <v>9512</v>
      </c>
      <c r="K99" s="6">
        <f t="shared" si="1"/>
        <v>60577</v>
      </c>
    </row>
    <row r="100" spans="1:11" x14ac:dyDescent="0.3">
      <c r="A100" s="24">
        <v>2021</v>
      </c>
      <c r="B100" s="24" t="s">
        <v>0</v>
      </c>
      <c r="C100" s="24">
        <v>2</v>
      </c>
      <c r="D100" s="25">
        <v>7049</v>
      </c>
      <c r="E100" s="25">
        <v>1606</v>
      </c>
      <c r="F100" s="25">
        <v>1576</v>
      </c>
      <c r="G100" s="25">
        <v>6067</v>
      </c>
      <c r="H100" s="25">
        <v>8145</v>
      </c>
      <c r="I100" s="25">
        <v>7422</v>
      </c>
      <c r="J100" s="25">
        <v>7605</v>
      </c>
      <c r="K100" s="6">
        <f t="shared" si="1"/>
        <v>39470</v>
      </c>
    </row>
    <row r="101" spans="1:11" x14ac:dyDescent="0.3">
      <c r="A101" s="24">
        <v>2021</v>
      </c>
      <c r="B101" s="24" t="s">
        <v>0</v>
      </c>
      <c r="C101" s="24">
        <v>4</v>
      </c>
      <c r="D101" s="25">
        <v>14720</v>
      </c>
      <c r="E101" s="25">
        <v>4827</v>
      </c>
      <c r="F101" s="25">
        <v>9880</v>
      </c>
      <c r="G101" s="25">
        <v>14036</v>
      </c>
      <c r="H101" s="25">
        <v>9894</v>
      </c>
      <c r="I101" s="25">
        <v>9488</v>
      </c>
      <c r="J101" s="25">
        <v>6239</v>
      </c>
      <c r="K101" s="6">
        <f t="shared" si="1"/>
        <v>69084</v>
      </c>
    </row>
    <row r="102" spans="1:11" x14ac:dyDescent="0.3">
      <c r="A102" s="24">
        <v>2021</v>
      </c>
      <c r="B102" s="24" t="s">
        <v>0</v>
      </c>
      <c r="C102" s="24">
        <v>5</v>
      </c>
      <c r="D102" s="25">
        <v>14947</v>
      </c>
      <c r="E102" s="25">
        <v>9040</v>
      </c>
      <c r="F102" s="25">
        <v>2343</v>
      </c>
      <c r="G102" s="25">
        <v>2725</v>
      </c>
      <c r="H102" s="25">
        <v>4409</v>
      </c>
      <c r="I102" s="25">
        <v>979</v>
      </c>
      <c r="J102" s="25">
        <v>10328</v>
      </c>
      <c r="K102" s="6">
        <f t="shared" si="1"/>
        <v>44771</v>
      </c>
    </row>
    <row r="103" spans="1:11" x14ac:dyDescent="0.3">
      <c r="A103" s="24">
        <v>2021</v>
      </c>
      <c r="B103" s="24" t="s">
        <v>0</v>
      </c>
      <c r="C103" s="24">
        <v>8</v>
      </c>
      <c r="D103" s="25">
        <v>4157</v>
      </c>
      <c r="E103" s="25">
        <v>12634</v>
      </c>
      <c r="F103" s="25">
        <v>6776</v>
      </c>
      <c r="G103" s="25">
        <v>1097</v>
      </c>
      <c r="H103" s="25">
        <v>7649</v>
      </c>
      <c r="I103" s="25">
        <v>10831</v>
      </c>
      <c r="J103" s="25">
        <v>6860</v>
      </c>
      <c r="K103" s="6">
        <f t="shared" si="1"/>
        <v>50004</v>
      </c>
    </row>
    <row r="104" spans="1:11" x14ac:dyDescent="0.3">
      <c r="A104" s="24">
        <v>2021</v>
      </c>
      <c r="B104" s="24" t="s">
        <v>0</v>
      </c>
      <c r="C104" s="24">
        <v>9</v>
      </c>
      <c r="D104" s="25">
        <v>4528</v>
      </c>
      <c r="E104" s="25">
        <v>13411</v>
      </c>
      <c r="F104" s="25">
        <v>9070</v>
      </c>
      <c r="G104" s="25">
        <v>4899</v>
      </c>
      <c r="H104" s="25">
        <v>3668</v>
      </c>
      <c r="I104" s="25">
        <v>12056</v>
      </c>
      <c r="J104" s="25">
        <v>13611</v>
      </c>
      <c r="K104" s="6">
        <f t="shared" si="1"/>
        <v>61243</v>
      </c>
    </row>
    <row r="105" spans="1:11" x14ac:dyDescent="0.3">
      <c r="A105" s="24">
        <v>2021</v>
      </c>
      <c r="B105" s="24" t="s">
        <v>0</v>
      </c>
      <c r="C105" s="24">
        <v>14</v>
      </c>
      <c r="D105" s="25">
        <v>2103</v>
      </c>
      <c r="E105" s="25">
        <v>3194</v>
      </c>
      <c r="F105" s="25">
        <v>6037</v>
      </c>
      <c r="G105" s="25">
        <v>8583</v>
      </c>
      <c r="H105" s="25">
        <v>14666</v>
      </c>
      <c r="I105" s="25">
        <v>4925</v>
      </c>
      <c r="J105" s="25">
        <v>2713</v>
      </c>
      <c r="K105" s="6">
        <f t="shared" si="1"/>
        <v>42221</v>
      </c>
    </row>
    <row r="106" spans="1:11" x14ac:dyDescent="0.3">
      <c r="A106" s="24">
        <v>2021</v>
      </c>
      <c r="B106" s="24" t="s">
        <v>0</v>
      </c>
      <c r="C106" s="24">
        <v>16</v>
      </c>
      <c r="D106" s="25">
        <v>14109</v>
      </c>
      <c r="E106" s="25">
        <v>13842</v>
      </c>
      <c r="F106" s="25">
        <v>8421</v>
      </c>
      <c r="G106" s="25">
        <v>5995</v>
      </c>
      <c r="H106" s="25">
        <v>12974</v>
      </c>
      <c r="I106" s="25">
        <v>5140</v>
      </c>
      <c r="J106" s="25">
        <v>5846</v>
      </c>
      <c r="K106" s="6">
        <f t="shared" si="1"/>
        <v>66327</v>
      </c>
    </row>
    <row r="107" spans="1:11" x14ac:dyDescent="0.3">
      <c r="A107" s="24">
        <v>2021</v>
      </c>
      <c r="B107" s="24" t="s">
        <v>0</v>
      </c>
      <c r="C107" s="24">
        <v>18</v>
      </c>
      <c r="D107" s="25">
        <v>6088</v>
      </c>
      <c r="E107" s="25">
        <v>12041</v>
      </c>
      <c r="F107" s="25">
        <v>5909</v>
      </c>
      <c r="G107" s="25">
        <v>9009</v>
      </c>
      <c r="H107" s="25">
        <v>9959</v>
      </c>
      <c r="I107" s="25">
        <v>12652</v>
      </c>
      <c r="J107" s="25">
        <v>13616</v>
      </c>
      <c r="K107" s="6">
        <f t="shared" si="1"/>
        <v>69274</v>
      </c>
    </row>
    <row r="108" spans="1:11" x14ac:dyDescent="0.3">
      <c r="A108" s="24">
        <v>2021</v>
      </c>
      <c r="B108" s="24" t="s">
        <v>1</v>
      </c>
      <c r="C108" s="24">
        <v>1</v>
      </c>
      <c r="D108" s="25">
        <v>6642</v>
      </c>
      <c r="E108" s="25">
        <v>13426</v>
      </c>
      <c r="F108" s="25">
        <v>10129</v>
      </c>
      <c r="G108" s="25">
        <v>1241</v>
      </c>
      <c r="H108" s="25">
        <v>8176</v>
      </c>
      <c r="I108" s="25">
        <v>9965</v>
      </c>
      <c r="J108" s="25">
        <v>1595</v>
      </c>
      <c r="K108" s="6">
        <f t="shared" si="1"/>
        <v>51174</v>
      </c>
    </row>
    <row r="109" spans="1:11" x14ac:dyDescent="0.3">
      <c r="A109" s="24">
        <v>2021</v>
      </c>
      <c r="B109" s="24" t="s">
        <v>1</v>
      </c>
      <c r="C109" s="24">
        <v>4</v>
      </c>
      <c r="D109" s="25">
        <v>12825</v>
      </c>
      <c r="E109" s="25">
        <v>2064</v>
      </c>
      <c r="F109" s="25">
        <v>8202</v>
      </c>
      <c r="G109" s="25">
        <v>11671</v>
      </c>
      <c r="H109" s="25">
        <v>14973</v>
      </c>
      <c r="I109" s="25">
        <v>6964</v>
      </c>
      <c r="J109" s="25">
        <v>11363</v>
      </c>
      <c r="K109" s="6">
        <f t="shared" si="1"/>
        <v>68062</v>
      </c>
    </row>
    <row r="110" spans="1:11" x14ac:dyDescent="0.3">
      <c r="A110" s="24">
        <v>2021</v>
      </c>
      <c r="B110" s="24" t="s">
        <v>1</v>
      </c>
      <c r="C110" s="24">
        <v>5</v>
      </c>
      <c r="D110" s="25">
        <v>12763</v>
      </c>
      <c r="E110" s="25">
        <v>2498</v>
      </c>
      <c r="F110" s="25">
        <v>2067</v>
      </c>
      <c r="G110" s="25">
        <v>13627</v>
      </c>
      <c r="H110" s="25">
        <v>6091</v>
      </c>
      <c r="I110" s="25">
        <v>9141</v>
      </c>
      <c r="J110" s="25">
        <v>3198</v>
      </c>
      <c r="K110" s="6">
        <f t="shared" si="1"/>
        <v>49385</v>
      </c>
    </row>
    <row r="111" spans="1:11" x14ac:dyDescent="0.3">
      <c r="A111" s="24">
        <v>2021</v>
      </c>
      <c r="B111" s="24" t="s">
        <v>1</v>
      </c>
      <c r="C111" s="24">
        <v>8</v>
      </c>
      <c r="D111" s="25">
        <v>3085</v>
      </c>
      <c r="E111" s="25">
        <v>4139</v>
      </c>
      <c r="F111" s="25">
        <v>6085</v>
      </c>
      <c r="G111" s="25">
        <v>7611</v>
      </c>
      <c r="H111" s="25">
        <v>12996</v>
      </c>
      <c r="I111" s="25">
        <v>4321</v>
      </c>
      <c r="J111" s="25">
        <v>13690</v>
      </c>
      <c r="K111" s="6">
        <f t="shared" si="1"/>
        <v>51927</v>
      </c>
    </row>
    <row r="112" spans="1:11" x14ac:dyDescent="0.3">
      <c r="A112" s="24">
        <v>2021</v>
      </c>
      <c r="B112" s="24" t="s">
        <v>1</v>
      </c>
      <c r="C112" s="24">
        <v>9</v>
      </c>
      <c r="D112" s="25">
        <v>8435</v>
      </c>
      <c r="E112" s="25">
        <v>7841</v>
      </c>
      <c r="F112" s="25">
        <v>10492</v>
      </c>
      <c r="G112" s="25">
        <v>11664</v>
      </c>
      <c r="H112" s="25">
        <v>6995</v>
      </c>
      <c r="I112" s="25">
        <v>10552</v>
      </c>
      <c r="J112" s="25">
        <v>10359</v>
      </c>
      <c r="K112" s="6">
        <f t="shared" si="1"/>
        <v>66338</v>
      </c>
    </row>
    <row r="113" spans="1:11" x14ac:dyDescent="0.3">
      <c r="A113" s="24">
        <v>2021</v>
      </c>
      <c r="B113" s="24" t="s">
        <v>1</v>
      </c>
      <c r="C113" s="24">
        <v>14</v>
      </c>
      <c r="D113" s="25">
        <v>12548</v>
      </c>
      <c r="E113" s="25">
        <v>10629</v>
      </c>
      <c r="F113" s="25">
        <v>12784</v>
      </c>
      <c r="G113" s="25">
        <v>2481</v>
      </c>
      <c r="H113" s="25">
        <v>13532</v>
      </c>
      <c r="I113" s="25">
        <v>1711</v>
      </c>
      <c r="J113" s="25">
        <v>5110</v>
      </c>
      <c r="K113" s="6">
        <f t="shared" si="1"/>
        <v>58795</v>
      </c>
    </row>
    <row r="114" spans="1:11" x14ac:dyDescent="0.3">
      <c r="A114" s="24">
        <v>2021</v>
      </c>
      <c r="B114" s="24" t="s">
        <v>1</v>
      </c>
      <c r="C114" s="24">
        <v>16</v>
      </c>
      <c r="D114" s="25">
        <v>2479</v>
      </c>
      <c r="E114" s="25">
        <v>11575</v>
      </c>
      <c r="F114" s="25">
        <v>12837</v>
      </c>
      <c r="G114" s="25">
        <v>12662</v>
      </c>
      <c r="H114" s="25">
        <v>11113</v>
      </c>
      <c r="I114" s="25">
        <v>11624</v>
      </c>
      <c r="J114" s="25">
        <v>4284</v>
      </c>
      <c r="K114" s="6">
        <f t="shared" si="1"/>
        <v>66574</v>
      </c>
    </row>
    <row r="115" spans="1:11" x14ac:dyDescent="0.3">
      <c r="A115" s="24">
        <v>2021</v>
      </c>
      <c r="B115" s="24" t="s">
        <v>1</v>
      </c>
      <c r="C115" s="24">
        <v>21</v>
      </c>
      <c r="D115" s="25">
        <v>9923</v>
      </c>
      <c r="E115" s="25">
        <v>1171</v>
      </c>
      <c r="F115" s="25">
        <v>10310</v>
      </c>
      <c r="G115" s="25">
        <v>5346</v>
      </c>
      <c r="H115" s="25">
        <v>9187</v>
      </c>
      <c r="I115" s="25">
        <v>1572</v>
      </c>
      <c r="J115" s="25">
        <v>7870</v>
      </c>
      <c r="K115" s="6">
        <f t="shared" si="1"/>
        <v>45379</v>
      </c>
    </row>
    <row r="116" spans="1:11" x14ac:dyDescent="0.3">
      <c r="A116" s="24">
        <v>2021</v>
      </c>
      <c r="B116" s="24" t="s">
        <v>1</v>
      </c>
      <c r="C116" s="24">
        <v>22</v>
      </c>
      <c r="D116" s="25">
        <v>12725</v>
      </c>
      <c r="E116" s="25">
        <v>5223</v>
      </c>
      <c r="F116" s="25">
        <v>9971</v>
      </c>
      <c r="G116" s="25">
        <v>14496</v>
      </c>
      <c r="H116" s="25">
        <v>5562</v>
      </c>
      <c r="I116" s="25">
        <v>1528</v>
      </c>
      <c r="J116" s="25">
        <v>7716</v>
      </c>
      <c r="K116" s="6">
        <f t="shared" si="1"/>
        <v>57221</v>
      </c>
    </row>
    <row r="117" spans="1:11" x14ac:dyDescent="0.3">
      <c r="A117" s="24">
        <v>2021</v>
      </c>
      <c r="B117" s="24" t="s">
        <v>1</v>
      </c>
      <c r="C117" s="24">
        <v>22</v>
      </c>
      <c r="D117" s="25">
        <v>3994</v>
      </c>
      <c r="E117" s="25">
        <v>12165</v>
      </c>
      <c r="F117" s="25">
        <v>13272</v>
      </c>
      <c r="G117" s="25">
        <v>6485</v>
      </c>
      <c r="H117" s="25">
        <v>8886</v>
      </c>
      <c r="I117" s="25">
        <v>3883</v>
      </c>
      <c r="J117" s="25">
        <v>6143</v>
      </c>
      <c r="K117" s="6">
        <f t="shared" si="1"/>
        <v>54828</v>
      </c>
    </row>
    <row r="118" spans="1:11" x14ac:dyDescent="0.3">
      <c r="A118" s="24">
        <v>2021</v>
      </c>
      <c r="B118" s="24" t="s">
        <v>1</v>
      </c>
      <c r="C118" s="24">
        <v>25</v>
      </c>
      <c r="D118" s="25">
        <v>11001</v>
      </c>
      <c r="E118" s="25">
        <v>1560</v>
      </c>
      <c r="F118" s="25">
        <v>11839</v>
      </c>
      <c r="G118" s="25">
        <v>2491</v>
      </c>
      <c r="H118" s="25">
        <v>1156</v>
      </c>
      <c r="I118" s="25">
        <v>10614</v>
      </c>
      <c r="J118" s="25">
        <v>1309</v>
      </c>
      <c r="K118" s="6">
        <f t="shared" si="1"/>
        <v>39970</v>
      </c>
    </row>
    <row r="119" spans="1:11" x14ac:dyDescent="0.3">
      <c r="A119" s="24">
        <v>2021</v>
      </c>
      <c r="B119" s="24" t="s">
        <v>2</v>
      </c>
      <c r="C119" s="24">
        <v>3</v>
      </c>
      <c r="D119" s="25">
        <v>5910</v>
      </c>
      <c r="E119" s="25">
        <v>5061</v>
      </c>
      <c r="F119" s="25">
        <v>13014</v>
      </c>
      <c r="G119" s="25">
        <v>2032</v>
      </c>
      <c r="H119" s="25">
        <v>8820</v>
      </c>
      <c r="I119" s="25">
        <v>12786</v>
      </c>
      <c r="J119" s="25">
        <v>4018</v>
      </c>
      <c r="K119" s="6">
        <f t="shared" si="1"/>
        <v>51641</v>
      </c>
    </row>
    <row r="120" spans="1:11" x14ac:dyDescent="0.3">
      <c r="A120" s="24">
        <v>2021</v>
      </c>
      <c r="B120" s="24" t="s">
        <v>2</v>
      </c>
      <c r="C120" s="24">
        <v>7</v>
      </c>
      <c r="D120" s="25">
        <v>5976</v>
      </c>
      <c r="E120" s="25">
        <v>10690</v>
      </c>
      <c r="F120" s="25">
        <v>1140</v>
      </c>
      <c r="G120" s="25">
        <v>7322</v>
      </c>
      <c r="H120" s="25">
        <v>8156</v>
      </c>
      <c r="I120" s="25">
        <v>1477</v>
      </c>
      <c r="J120" s="25">
        <v>8327</v>
      </c>
      <c r="K120" s="6">
        <f t="shared" si="1"/>
        <v>43088</v>
      </c>
    </row>
    <row r="121" spans="1:11" x14ac:dyDescent="0.3">
      <c r="A121" s="24">
        <v>2021</v>
      </c>
      <c r="B121" s="24" t="s">
        <v>2</v>
      </c>
      <c r="C121" s="24">
        <v>11</v>
      </c>
      <c r="D121" s="25">
        <v>10127</v>
      </c>
      <c r="E121" s="25">
        <v>2929</v>
      </c>
      <c r="F121" s="25">
        <v>3805</v>
      </c>
      <c r="G121" s="25">
        <v>13809</v>
      </c>
      <c r="H121" s="25">
        <v>11379</v>
      </c>
      <c r="I121" s="25">
        <v>12964</v>
      </c>
      <c r="J121" s="25">
        <v>13499</v>
      </c>
      <c r="K121" s="6">
        <f t="shared" si="1"/>
        <v>68512</v>
      </c>
    </row>
    <row r="122" spans="1:11" x14ac:dyDescent="0.3">
      <c r="A122" s="24">
        <v>2021</v>
      </c>
      <c r="B122" s="24" t="s">
        <v>2</v>
      </c>
      <c r="C122" s="24">
        <v>19</v>
      </c>
      <c r="D122" s="25">
        <v>7019</v>
      </c>
      <c r="E122" s="25">
        <v>8211</v>
      </c>
      <c r="F122" s="25">
        <v>1103</v>
      </c>
      <c r="G122" s="25">
        <v>14207</v>
      </c>
      <c r="H122" s="25">
        <v>12855</v>
      </c>
      <c r="I122" s="25">
        <v>4450</v>
      </c>
      <c r="J122" s="25">
        <v>10874</v>
      </c>
      <c r="K122" s="6">
        <f t="shared" si="1"/>
        <v>58719</v>
      </c>
    </row>
    <row r="123" spans="1:11" x14ac:dyDescent="0.3">
      <c r="A123" s="24">
        <v>2021</v>
      </c>
      <c r="B123" s="24" t="s">
        <v>2</v>
      </c>
      <c r="C123" s="24">
        <v>19</v>
      </c>
      <c r="D123" s="25">
        <v>5966</v>
      </c>
      <c r="E123" s="25">
        <v>14249</v>
      </c>
      <c r="F123" s="25">
        <v>2538</v>
      </c>
      <c r="G123" s="25">
        <v>4122</v>
      </c>
      <c r="H123" s="25">
        <v>6713</v>
      </c>
      <c r="I123" s="25">
        <v>2893</v>
      </c>
      <c r="J123" s="25">
        <v>7031</v>
      </c>
      <c r="K123" s="6">
        <f t="shared" si="1"/>
        <v>43512</v>
      </c>
    </row>
    <row r="124" spans="1:11" x14ac:dyDescent="0.3">
      <c r="A124" s="24">
        <v>2021</v>
      </c>
      <c r="B124" s="24" t="s">
        <v>2</v>
      </c>
      <c r="C124" s="24">
        <v>23</v>
      </c>
      <c r="D124" s="25">
        <v>14053</v>
      </c>
      <c r="E124" s="25">
        <v>5953</v>
      </c>
      <c r="F124" s="25">
        <v>5848</v>
      </c>
      <c r="G124" s="25">
        <v>4329</v>
      </c>
      <c r="H124" s="25">
        <v>2380</v>
      </c>
      <c r="I124" s="25">
        <v>3496</v>
      </c>
      <c r="J124" s="25">
        <v>12824</v>
      </c>
      <c r="K124" s="6">
        <f t="shared" si="1"/>
        <v>48883</v>
      </c>
    </row>
    <row r="125" spans="1:11" x14ac:dyDescent="0.3">
      <c r="A125" s="24">
        <v>2021</v>
      </c>
      <c r="B125" s="24" t="s">
        <v>3</v>
      </c>
      <c r="C125" s="24">
        <v>4</v>
      </c>
      <c r="D125" s="25">
        <v>14061</v>
      </c>
      <c r="E125" s="25">
        <v>2125</v>
      </c>
      <c r="F125" s="25">
        <v>11981</v>
      </c>
      <c r="G125" s="25">
        <v>9678</v>
      </c>
      <c r="H125" s="25">
        <v>1646</v>
      </c>
      <c r="I125" s="25">
        <v>8212</v>
      </c>
      <c r="J125" s="25">
        <v>1461</v>
      </c>
      <c r="K125" s="6">
        <f t="shared" si="1"/>
        <v>49164</v>
      </c>
    </row>
    <row r="126" spans="1:11" x14ac:dyDescent="0.3">
      <c r="A126" s="24">
        <v>2021</v>
      </c>
      <c r="B126" s="24" t="s">
        <v>3</v>
      </c>
      <c r="C126" s="24">
        <v>14</v>
      </c>
      <c r="D126" s="25">
        <v>6271</v>
      </c>
      <c r="E126" s="25">
        <v>14284</v>
      </c>
      <c r="F126" s="25">
        <v>2679</v>
      </c>
      <c r="G126" s="25">
        <v>8633</v>
      </c>
      <c r="H126" s="25">
        <v>7570</v>
      </c>
      <c r="I126" s="25">
        <v>7376</v>
      </c>
      <c r="J126" s="25">
        <v>6595</v>
      </c>
      <c r="K126" s="6">
        <f t="shared" si="1"/>
        <v>53408</v>
      </c>
    </row>
    <row r="127" spans="1:11" x14ac:dyDescent="0.3">
      <c r="A127" s="24">
        <v>2021</v>
      </c>
      <c r="B127" s="24" t="s">
        <v>3</v>
      </c>
      <c r="C127" s="24">
        <v>19</v>
      </c>
      <c r="D127" s="25">
        <v>6805</v>
      </c>
      <c r="E127" s="25">
        <v>8585</v>
      </c>
      <c r="F127" s="25">
        <v>10429</v>
      </c>
      <c r="G127" s="25">
        <v>13184</v>
      </c>
      <c r="H127" s="25">
        <v>9909</v>
      </c>
      <c r="I127" s="25">
        <v>3736</v>
      </c>
      <c r="J127" s="25">
        <v>9652</v>
      </c>
      <c r="K127" s="6">
        <f t="shared" si="1"/>
        <v>62300</v>
      </c>
    </row>
    <row r="128" spans="1:11" x14ac:dyDescent="0.3">
      <c r="A128" s="24">
        <v>2021</v>
      </c>
      <c r="B128" s="24" t="s">
        <v>3</v>
      </c>
      <c r="C128" s="24">
        <v>21</v>
      </c>
      <c r="D128" s="25">
        <v>10823</v>
      </c>
      <c r="E128" s="25">
        <v>7752</v>
      </c>
      <c r="F128" s="25">
        <v>13892</v>
      </c>
      <c r="G128" s="25">
        <v>6940</v>
      </c>
      <c r="H128" s="25">
        <v>6218</v>
      </c>
      <c r="I128" s="25">
        <v>10782</v>
      </c>
      <c r="J128" s="25">
        <v>9945</v>
      </c>
      <c r="K128" s="6">
        <f t="shared" si="1"/>
        <v>66352</v>
      </c>
    </row>
    <row r="129" spans="1:11" x14ac:dyDescent="0.3">
      <c r="A129" s="24">
        <v>2021</v>
      </c>
      <c r="B129" s="24" t="s">
        <v>3</v>
      </c>
      <c r="C129" s="24">
        <v>21</v>
      </c>
      <c r="D129" s="25">
        <v>9036</v>
      </c>
      <c r="E129" s="25">
        <v>1943</v>
      </c>
      <c r="F129" s="25">
        <v>1187</v>
      </c>
      <c r="G129" s="25">
        <v>13292</v>
      </c>
      <c r="H129" s="25">
        <v>8002</v>
      </c>
      <c r="I129" s="25">
        <v>13414</v>
      </c>
      <c r="J129" s="25">
        <v>13954</v>
      </c>
      <c r="K129" s="6">
        <f t="shared" si="1"/>
        <v>60828</v>
      </c>
    </row>
    <row r="130" spans="1:11" x14ac:dyDescent="0.3">
      <c r="A130" s="24">
        <v>2021</v>
      </c>
      <c r="B130" s="24" t="s">
        <v>3</v>
      </c>
      <c r="C130" s="24">
        <v>25</v>
      </c>
      <c r="D130" s="25">
        <v>5735</v>
      </c>
      <c r="E130" s="25">
        <v>4670</v>
      </c>
      <c r="F130" s="25">
        <v>14688</v>
      </c>
      <c r="G130" s="25">
        <v>8281</v>
      </c>
      <c r="H130" s="25">
        <v>10913</v>
      </c>
      <c r="I130" s="25">
        <v>6198</v>
      </c>
      <c r="J130" s="25">
        <v>13250</v>
      </c>
      <c r="K130" s="6">
        <f t="shared" si="1"/>
        <v>63735</v>
      </c>
    </row>
    <row r="131" spans="1:11" x14ac:dyDescent="0.3">
      <c r="A131" s="24">
        <v>2021</v>
      </c>
      <c r="B131" s="24" t="s">
        <v>3</v>
      </c>
      <c r="C131" s="24">
        <v>26</v>
      </c>
      <c r="D131" s="25">
        <v>10287</v>
      </c>
      <c r="E131" s="25">
        <v>11098</v>
      </c>
      <c r="F131" s="25">
        <v>12072</v>
      </c>
      <c r="G131" s="25">
        <v>3333</v>
      </c>
      <c r="H131" s="25">
        <v>5423</v>
      </c>
      <c r="I131" s="25">
        <v>14729</v>
      </c>
      <c r="J131" s="25">
        <v>9270</v>
      </c>
      <c r="K131" s="6">
        <f t="shared" ref="K131:K194" si="2">SUM(D131:J131)</f>
        <v>66212</v>
      </c>
    </row>
    <row r="132" spans="1:11" x14ac:dyDescent="0.3">
      <c r="A132" s="24">
        <v>2021</v>
      </c>
      <c r="B132" s="24" t="s">
        <v>3</v>
      </c>
      <c r="C132" s="24">
        <v>29</v>
      </c>
      <c r="D132" s="25">
        <v>12074</v>
      </c>
      <c r="E132" s="25">
        <v>11047</v>
      </c>
      <c r="F132" s="25">
        <v>8222</v>
      </c>
      <c r="G132" s="25">
        <v>7071</v>
      </c>
      <c r="H132" s="25">
        <v>12308</v>
      </c>
      <c r="I132" s="25">
        <v>6801</v>
      </c>
      <c r="J132" s="25">
        <v>7343</v>
      </c>
      <c r="K132" s="6">
        <f t="shared" si="2"/>
        <v>64866</v>
      </c>
    </row>
    <row r="133" spans="1:11" x14ac:dyDescent="0.3">
      <c r="A133" s="24">
        <v>2021</v>
      </c>
      <c r="B133" s="24" t="s">
        <v>11</v>
      </c>
      <c r="C133" s="24">
        <v>2</v>
      </c>
      <c r="D133" s="25">
        <v>8373</v>
      </c>
      <c r="E133" s="25">
        <v>7203</v>
      </c>
      <c r="F133" s="25">
        <v>1126</v>
      </c>
      <c r="G133" s="25">
        <v>14552</v>
      </c>
      <c r="H133" s="25">
        <v>1250</v>
      </c>
      <c r="I133" s="25">
        <v>12271</v>
      </c>
      <c r="J133" s="25">
        <v>11705</v>
      </c>
      <c r="K133" s="6">
        <f t="shared" si="2"/>
        <v>56480</v>
      </c>
    </row>
    <row r="134" spans="1:11" x14ac:dyDescent="0.3">
      <c r="A134" s="24">
        <v>2021</v>
      </c>
      <c r="B134" s="24" t="s">
        <v>11</v>
      </c>
      <c r="C134" s="24">
        <v>10</v>
      </c>
      <c r="D134" s="25">
        <v>9667</v>
      </c>
      <c r="E134" s="25">
        <v>4964</v>
      </c>
      <c r="F134" s="25">
        <v>11753</v>
      </c>
      <c r="G134" s="25">
        <v>2257</v>
      </c>
      <c r="H134" s="25">
        <v>10107</v>
      </c>
      <c r="I134" s="25">
        <v>14420</v>
      </c>
      <c r="J134" s="25">
        <v>4232</v>
      </c>
      <c r="K134" s="6">
        <f t="shared" si="2"/>
        <v>57400</v>
      </c>
    </row>
    <row r="135" spans="1:11" x14ac:dyDescent="0.3">
      <c r="A135" s="24">
        <v>2021</v>
      </c>
      <c r="B135" s="24" t="s">
        <v>11</v>
      </c>
      <c r="C135" s="24">
        <v>10</v>
      </c>
      <c r="D135" s="25">
        <v>1289</v>
      </c>
      <c r="E135" s="25">
        <v>5308</v>
      </c>
      <c r="F135" s="25">
        <v>10963</v>
      </c>
      <c r="G135" s="25">
        <v>8283</v>
      </c>
      <c r="H135" s="25">
        <v>7586</v>
      </c>
      <c r="I135" s="25">
        <v>5628</v>
      </c>
      <c r="J135" s="25">
        <v>9503</v>
      </c>
      <c r="K135" s="6">
        <f t="shared" si="2"/>
        <v>48560</v>
      </c>
    </row>
    <row r="136" spans="1:11" x14ac:dyDescent="0.3">
      <c r="A136" s="24">
        <v>2021</v>
      </c>
      <c r="B136" s="24" t="s">
        <v>11</v>
      </c>
      <c r="C136" s="24">
        <v>14</v>
      </c>
      <c r="D136" s="25">
        <v>12829</v>
      </c>
      <c r="E136" s="25">
        <v>6960</v>
      </c>
      <c r="F136" s="25">
        <v>11901</v>
      </c>
      <c r="G136" s="25">
        <v>3912</v>
      </c>
      <c r="H136" s="25">
        <v>13842</v>
      </c>
      <c r="I136" s="25">
        <v>12373</v>
      </c>
      <c r="J136" s="25">
        <v>11383</v>
      </c>
      <c r="K136" s="6">
        <f t="shared" si="2"/>
        <v>73200</v>
      </c>
    </row>
    <row r="137" spans="1:11" x14ac:dyDescent="0.3">
      <c r="A137" s="24">
        <v>2021</v>
      </c>
      <c r="B137" s="24" t="s">
        <v>11</v>
      </c>
      <c r="C137" s="24">
        <v>15</v>
      </c>
      <c r="D137" s="25">
        <v>8138</v>
      </c>
      <c r="E137" s="25">
        <v>10736</v>
      </c>
      <c r="F137" s="25">
        <v>14381</v>
      </c>
      <c r="G137" s="25">
        <v>13707</v>
      </c>
      <c r="H137" s="25">
        <v>10575</v>
      </c>
      <c r="I137" s="25">
        <v>7578</v>
      </c>
      <c r="J137" s="25">
        <v>9413</v>
      </c>
      <c r="K137" s="6">
        <f t="shared" si="2"/>
        <v>74528</v>
      </c>
    </row>
    <row r="138" spans="1:11" x14ac:dyDescent="0.3">
      <c r="A138" s="24">
        <v>2021</v>
      </c>
      <c r="B138" s="24" t="s">
        <v>11</v>
      </c>
      <c r="C138" s="24">
        <v>16</v>
      </c>
      <c r="D138" s="25">
        <v>13942</v>
      </c>
      <c r="E138" s="25">
        <v>8757</v>
      </c>
      <c r="F138" s="25">
        <v>11108</v>
      </c>
      <c r="G138" s="25">
        <v>12425</v>
      </c>
      <c r="H138" s="25">
        <v>1000</v>
      </c>
      <c r="I138" s="25">
        <v>2494</v>
      </c>
      <c r="J138" s="25">
        <v>10026</v>
      </c>
      <c r="K138" s="6">
        <f t="shared" si="2"/>
        <v>59752</v>
      </c>
    </row>
    <row r="139" spans="1:11" x14ac:dyDescent="0.3">
      <c r="A139" s="24">
        <v>2021</v>
      </c>
      <c r="B139" s="24" t="s">
        <v>11</v>
      </c>
      <c r="C139" s="24">
        <v>20</v>
      </c>
      <c r="D139" s="25">
        <v>11296</v>
      </c>
      <c r="E139" s="25">
        <v>10906</v>
      </c>
      <c r="F139" s="25">
        <v>13422</v>
      </c>
      <c r="G139" s="25">
        <v>9967</v>
      </c>
      <c r="H139" s="25">
        <v>11896</v>
      </c>
      <c r="I139" s="25">
        <v>1065</v>
      </c>
      <c r="J139" s="25">
        <v>7639</v>
      </c>
      <c r="K139" s="6">
        <f t="shared" si="2"/>
        <v>66191</v>
      </c>
    </row>
    <row r="140" spans="1:11" x14ac:dyDescent="0.3">
      <c r="A140" s="24">
        <v>2021</v>
      </c>
      <c r="B140" s="24" t="s">
        <v>11</v>
      </c>
      <c r="C140" s="24">
        <v>21</v>
      </c>
      <c r="D140" s="25">
        <v>14549</v>
      </c>
      <c r="E140" s="25">
        <v>12651</v>
      </c>
      <c r="F140" s="25">
        <v>8376</v>
      </c>
      <c r="G140" s="25">
        <v>1869</v>
      </c>
      <c r="H140" s="25">
        <v>2955</v>
      </c>
      <c r="I140" s="25">
        <v>12465</v>
      </c>
      <c r="J140" s="25">
        <v>10983</v>
      </c>
      <c r="K140" s="6">
        <f t="shared" si="2"/>
        <v>63848</v>
      </c>
    </row>
    <row r="141" spans="1:11" x14ac:dyDescent="0.3">
      <c r="A141" s="24">
        <v>2021</v>
      </c>
      <c r="B141" s="24" t="s">
        <v>11</v>
      </c>
      <c r="C141" s="24">
        <v>26</v>
      </c>
      <c r="D141" s="25">
        <v>3123</v>
      </c>
      <c r="E141" s="25">
        <v>1904</v>
      </c>
      <c r="F141" s="25">
        <v>12616</v>
      </c>
      <c r="G141" s="25">
        <v>12772</v>
      </c>
      <c r="H141" s="25">
        <v>11845</v>
      </c>
      <c r="I141" s="25">
        <v>3124</v>
      </c>
      <c r="J141" s="25">
        <v>11373</v>
      </c>
      <c r="K141" s="6">
        <f t="shared" si="2"/>
        <v>56757</v>
      </c>
    </row>
    <row r="142" spans="1:11" x14ac:dyDescent="0.3">
      <c r="A142" s="24">
        <v>2021</v>
      </c>
      <c r="B142" s="24" t="s">
        <v>7</v>
      </c>
      <c r="C142" s="24">
        <v>3</v>
      </c>
      <c r="D142" s="25">
        <v>6818</v>
      </c>
      <c r="E142" s="25">
        <v>10977</v>
      </c>
      <c r="F142" s="25">
        <v>8860</v>
      </c>
      <c r="G142" s="25">
        <v>7565</v>
      </c>
      <c r="H142" s="25">
        <v>9709</v>
      </c>
      <c r="I142" s="25">
        <v>8593</v>
      </c>
      <c r="J142" s="25">
        <v>9374</v>
      </c>
      <c r="K142" s="6">
        <f t="shared" si="2"/>
        <v>61896</v>
      </c>
    </row>
    <row r="143" spans="1:11" x14ac:dyDescent="0.3">
      <c r="A143" s="24">
        <v>2021</v>
      </c>
      <c r="B143" s="24" t="s">
        <v>7</v>
      </c>
      <c r="C143" s="24">
        <v>3</v>
      </c>
      <c r="D143" s="25">
        <v>14925</v>
      </c>
      <c r="E143" s="25">
        <v>6544</v>
      </c>
      <c r="F143" s="25">
        <v>8672</v>
      </c>
      <c r="G143" s="25">
        <v>4375</v>
      </c>
      <c r="H143" s="25">
        <v>10424</v>
      </c>
      <c r="I143" s="25">
        <v>7678</v>
      </c>
      <c r="J143" s="25">
        <v>1858</v>
      </c>
      <c r="K143" s="6">
        <f t="shared" si="2"/>
        <v>54476</v>
      </c>
    </row>
    <row r="144" spans="1:11" x14ac:dyDescent="0.3">
      <c r="A144" s="24">
        <v>2021</v>
      </c>
      <c r="B144" s="24" t="s">
        <v>7</v>
      </c>
      <c r="C144" s="24">
        <v>7</v>
      </c>
      <c r="D144" s="25">
        <v>7019</v>
      </c>
      <c r="E144" s="25">
        <v>4961</v>
      </c>
      <c r="F144" s="25">
        <v>14030</v>
      </c>
      <c r="G144" s="25">
        <v>13728</v>
      </c>
      <c r="H144" s="25">
        <v>10365</v>
      </c>
      <c r="I144" s="25">
        <v>13217</v>
      </c>
      <c r="J144" s="25">
        <v>6527</v>
      </c>
      <c r="K144" s="6">
        <f t="shared" si="2"/>
        <v>69847</v>
      </c>
    </row>
    <row r="145" spans="1:11" x14ac:dyDescent="0.3">
      <c r="A145" s="24">
        <v>2021</v>
      </c>
      <c r="B145" s="24" t="s">
        <v>7</v>
      </c>
      <c r="C145" s="24">
        <v>8</v>
      </c>
      <c r="D145" s="25">
        <v>13849</v>
      </c>
      <c r="E145" s="25">
        <v>10987</v>
      </c>
      <c r="F145" s="25">
        <v>6247</v>
      </c>
      <c r="G145" s="25">
        <v>5486</v>
      </c>
      <c r="H145" s="25">
        <v>10138</v>
      </c>
      <c r="I145" s="25">
        <v>13463</v>
      </c>
      <c r="J145" s="25">
        <v>5821</v>
      </c>
      <c r="K145" s="6">
        <f t="shared" si="2"/>
        <v>65991</v>
      </c>
    </row>
    <row r="146" spans="1:11" x14ac:dyDescent="0.3">
      <c r="A146" s="24">
        <v>2021</v>
      </c>
      <c r="B146" s="24" t="s">
        <v>7</v>
      </c>
      <c r="C146" s="24">
        <v>13</v>
      </c>
      <c r="D146" s="25">
        <v>8893</v>
      </c>
      <c r="E146" s="25">
        <v>7038</v>
      </c>
      <c r="F146" s="25">
        <v>4141</v>
      </c>
      <c r="G146" s="25">
        <v>12303</v>
      </c>
      <c r="H146" s="25">
        <v>9238</v>
      </c>
      <c r="I146" s="25">
        <v>13058</v>
      </c>
      <c r="J146" s="25">
        <v>7060</v>
      </c>
      <c r="K146" s="6">
        <f t="shared" si="2"/>
        <v>61731</v>
      </c>
    </row>
    <row r="147" spans="1:11" x14ac:dyDescent="0.3">
      <c r="A147" s="24">
        <v>2021</v>
      </c>
      <c r="B147" s="24" t="s">
        <v>7</v>
      </c>
      <c r="C147" s="24">
        <v>15</v>
      </c>
      <c r="D147" s="25">
        <v>13374</v>
      </c>
      <c r="E147" s="25">
        <v>13598</v>
      </c>
      <c r="F147" s="25">
        <v>4994</v>
      </c>
      <c r="G147" s="25">
        <v>1418</v>
      </c>
      <c r="H147" s="25">
        <v>10933</v>
      </c>
      <c r="I147" s="25">
        <v>4304</v>
      </c>
      <c r="J147" s="25">
        <v>9329</v>
      </c>
      <c r="K147" s="6">
        <f t="shared" si="2"/>
        <v>57950</v>
      </c>
    </row>
    <row r="148" spans="1:11" x14ac:dyDescent="0.3">
      <c r="A148" s="24">
        <v>2021</v>
      </c>
      <c r="B148" s="24" t="s">
        <v>7</v>
      </c>
      <c r="C148" s="24">
        <v>22</v>
      </c>
      <c r="D148" s="25">
        <v>3926</v>
      </c>
      <c r="E148" s="25">
        <v>5601</v>
      </c>
      <c r="F148" s="25">
        <v>9538</v>
      </c>
      <c r="G148" s="25">
        <v>14211</v>
      </c>
      <c r="H148" s="25">
        <v>5024</v>
      </c>
      <c r="I148" s="25">
        <v>10352</v>
      </c>
      <c r="J148" s="25">
        <v>10011</v>
      </c>
      <c r="K148" s="6">
        <f t="shared" si="2"/>
        <v>58663</v>
      </c>
    </row>
    <row r="149" spans="1:11" x14ac:dyDescent="0.3">
      <c r="A149" s="24">
        <v>2021</v>
      </c>
      <c r="B149" s="24" t="s">
        <v>7</v>
      </c>
      <c r="C149" s="24">
        <v>25</v>
      </c>
      <c r="D149" s="25">
        <v>4640</v>
      </c>
      <c r="E149" s="25">
        <v>14981</v>
      </c>
      <c r="F149" s="25">
        <v>9590</v>
      </c>
      <c r="G149" s="25">
        <v>12208</v>
      </c>
      <c r="H149" s="25">
        <v>11658</v>
      </c>
      <c r="I149" s="25">
        <v>14502</v>
      </c>
      <c r="J149" s="25">
        <v>13905</v>
      </c>
      <c r="K149" s="6">
        <f t="shared" si="2"/>
        <v>81484</v>
      </c>
    </row>
    <row r="150" spans="1:11" x14ac:dyDescent="0.3">
      <c r="A150" s="24">
        <v>2021</v>
      </c>
      <c r="B150" s="24" t="s">
        <v>8</v>
      </c>
      <c r="C150" s="24">
        <v>7</v>
      </c>
      <c r="D150" s="25">
        <v>2069</v>
      </c>
      <c r="E150" s="25">
        <v>10333</v>
      </c>
      <c r="F150" s="25">
        <v>13207</v>
      </c>
      <c r="G150" s="25">
        <v>12132</v>
      </c>
      <c r="H150" s="25">
        <v>12993</v>
      </c>
      <c r="I150" s="25">
        <v>3819</v>
      </c>
      <c r="J150" s="25">
        <v>5774</v>
      </c>
      <c r="K150" s="6">
        <f t="shared" si="2"/>
        <v>60327</v>
      </c>
    </row>
    <row r="151" spans="1:11" x14ac:dyDescent="0.3">
      <c r="A151" s="24">
        <v>2021</v>
      </c>
      <c r="B151" s="24" t="s">
        <v>8</v>
      </c>
      <c r="C151" s="24">
        <v>14</v>
      </c>
      <c r="D151" s="25">
        <v>3907</v>
      </c>
      <c r="E151" s="25">
        <v>11530</v>
      </c>
      <c r="F151" s="25">
        <v>10992</v>
      </c>
      <c r="G151" s="25">
        <v>13572</v>
      </c>
      <c r="H151" s="25">
        <v>9291</v>
      </c>
      <c r="I151" s="25">
        <v>5506</v>
      </c>
      <c r="J151" s="25">
        <v>11258</v>
      </c>
      <c r="K151" s="6">
        <f t="shared" si="2"/>
        <v>66056</v>
      </c>
    </row>
    <row r="152" spans="1:11" x14ac:dyDescent="0.3">
      <c r="A152" s="24">
        <v>2021</v>
      </c>
      <c r="B152" s="24" t="s">
        <v>8</v>
      </c>
      <c r="C152" s="24">
        <v>19</v>
      </c>
      <c r="D152" s="25">
        <v>4467</v>
      </c>
      <c r="E152" s="25">
        <v>1205</v>
      </c>
      <c r="F152" s="25">
        <v>5340</v>
      </c>
      <c r="G152" s="25">
        <v>7706</v>
      </c>
      <c r="H152" s="25">
        <v>2121</v>
      </c>
      <c r="I152" s="25">
        <v>2999</v>
      </c>
      <c r="J152" s="25">
        <v>7854</v>
      </c>
      <c r="K152" s="6">
        <f t="shared" si="2"/>
        <v>31692</v>
      </c>
    </row>
    <row r="153" spans="1:11" x14ac:dyDescent="0.3">
      <c r="A153" s="24">
        <v>2021</v>
      </c>
      <c r="B153" s="24" t="s">
        <v>8</v>
      </c>
      <c r="C153" s="24">
        <v>22</v>
      </c>
      <c r="D153" s="25">
        <v>11650</v>
      </c>
      <c r="E153" s="25">
        <v>4372</v>
      </c>
      <c r="F153" s="25">
        <v>13595</v>
      </c>
      <c r="G153" s="25">
        <v>7705</v>
      </c>
      <c r="H153" s="25">
        <v>2261</v>
      </c>
      <c r="I153" s="25">
        <v>2590</v>
      </c>
      <c r="J153" s="25">
        <v>9495</v>
      </c>
      <c r="K153" s="6">
        <f t="shared" si="2"/>
        <v>51668</v>
      </c>
    </row>
    <row r="154" spans="1:11" x14ac:dyDescent="0.3">
      <c r="A154" s="24">
        <v>2021</v>
      </c>
      <c r="B154" s="24" t="s">
        <v>8</v>
      </c>
      <c r="C154" s="24">
        <v>27</v>
      </c>
      <c r="D154" s="25">
        <v>2599</v>
      </c>
      <c r="E154" s="25">
        <v>14523</v>
      </c>
      <c r="F154" s="25">
        <v>1302</v>
      </c>
      <c r="G154" s="25">
        <v>12295</v>
      </c>
      <c r="H154" s="25">
        <v>12484</v>
      </c>
      <c r="I154" s="25">
        <v>5744</v>
      </c>
      <c r="J154" s="25">
        <v>8937</v>
      </c>
      <c r="K154" s="6">
        <f t="shared" si="2"/>
        <v>57884</v>
      </c>
    </row>
    <row r="155" spans="1:11" x14ac:dyDescent="0.3">
      <c r="A155" s="24">
        <v>2021</v>
      </c>
      <c r="B155" s="24" t="s">
        <v>8</v>
      </c>
      <c r="C155" s="24">
        <v>27</v>
      </c>
      <c r="D155" s="25">
        <v>11711</v>
      </c>
      <c r="E155" s="25">
        <v>7584</v>
      </c>
      <c r="F155" s="25">
        <v>14318</v>
      </c>
      <c r="G155" s="25">
        <v>1407</v>
      </c>
      <c r="H155" s="25">
        <v>12304</v>
      </c>
      <c r="I155" s="25">
        <v>9855</v>
      </c>
      <c r="J155" s="25">
        <v>6580</v>
      </c>
      <c r="K155" s="6">
        <f t="shared" si="2"/>
        <v>63759</v>
      </c>
    </row>
    <row r="156" spans="1:11" x14ac:dyDescent="0.3">
      <c r="A156" s="24">
        <v>2021</v>
      </c>
      <c r="B156" s="24" t="s">
        <v>9</v>
      </c>
      <c r="C156" s="24">
        <v>4</v>
      </c>
      <c r="D156" s="25">
        <v>12470</v>
      </c>
      <c r="E156" s="25">
        <v>12804</v>
      </c>
      <c r="F156" s="25">
        <v>14218</v>
      </c>
      <c r="G156" s="25">
        <v>12035</v>
      </c>
      <c r="H156" s="25">
        <v>5282</v>
      </c>
      <c r="I156" s="25">
        <v>10722</v>
      </c>
      <c r="J156" s="25">
        <v>8817</v>
      </c>
      <c r="K156" s="6">
        <f t="shared" si="2"/>
        <v>76348</v>
      </c>
    </row>
    <row r="157" spans="1:11" x14ac:dyDescent="0.3">
      <c r="A157" s="24">
        <v>2021</v>
      </c>
      <c r="B157" s="24" t="s">
        <v>9</v>
      </c>
      <c r="C157" s="24">
        <v>10</v>
      </c>
      <c r="D157" s="25">
        <v>4901</v>
      </c>
      <c r="E157" s="25">
        <v>9677</v>
      </c>
      <c r="F157" s="25">
        <v>3603</v>
      </c>
      <c r="G157" s="25">
        <v>2004</v>
      </c>
      <c r="H157" s="25">
        <v>14462</v>
      </c>
      <c r="I157" s="25">
        <v>8188</v>
      </c>
      <c r="J157" s="25">
        <v>14420</v>
      </c>
      <c r="K157" s="6">
        <f t="shared" si="2"/>
        <v>57255</v>
      </c>
    </row>
    <row r="158" spans="1:11" x14ac:dyDescent="0.3">
      <c r="A158" s="24">
        <v>2021</v>
      </c>
      <c r="B158" s="24" t="s">
        <v>9</v>
      </c>
      <c r="C158" s="24">
        <v>11</v>
      </c>
      <c r="D158" s="25">
        <v>9589</v>
      </c>
      <c r="E158" s="25">
        <v>4620</v>
      </c>
      <c r="F158" s="25">
        <v>14142</v>
      </c>
      <c r="G158" s="25">
        <v>10181</v>
      </c>
      <c r="H158" s="25">
        <v>4505</v>
      </c>
      <c r="I158" s="25">
        <v>11234</v>
      </c>
      <c r="J158" s="25">
        <v>12813</v>
      </c>
      <c r="K158" s="6">
        <f t="shared" si="2"/>
        <v>67084</v>
      </c>
    </row>
    <row r="159" spans="1:11" x14ac:dyDescent="0.3">
      <c r="A159" s="24">
        <v>2021</v>
      </c>
      <c r="B159" s="24" t="s">
        <v>9</v>
      </c>
      <c r="C159" s="24">
        <v>18</v>
      </c>
      <c r="D159" s="25">
        <v>3189</v>
      </c>
      <c r="E159" s="25">
        <v>9664</v>
      </c>
      <c r="F159" s="25">
        <v>11424</v>
      </c>
      <c r="G159" s="25">
        <v>4372</v>
      </c>
      <c r="H159" s="25">
        <v>11721</v>
      </c>
      <c r="I159" s="25">
        <v>10157</v>
      </c>
      <c r="J159" s="25">
        <v>9069</v>
      </c>
      <c r="K159" s="6">
        <f t="shared" si="2"/>
        <v>59596</v>
      </c>
    </row>
    <row r="160" spans="1:11" x14ac:dyDescent="0.3">
      <c r="A160" s="24">
        <v>2021</v>
      </c>
      <c r="B160" s="24" t="s">
        <v>9</v>
      </c>
      <c r="C160" s="24">
        <v>25</v>
      </c>
      <c r="D160" s="25">
        <v>1420</v>
      </c>
      <c r="E160" s="25">
        <v>10823</v>
      </c>
      <c r="F160" s="25">
        <v>3870</v>
      </c>
      <c r="G160" s="25">
        <v>14161</v>
      </c>
      <c r="H160" s="25">
        <v>6428</v>
      </c>
      <c r="I160" s="25">
        <v>11024</v>
      </c>
      <c r="J160" s="25">
        <v>1227</v>
      </c>
      <c r="K160" s="6">
        <f t="shared" si="2"/>
        <v>48953</v>
      </c>
    </row>
    <row r="161" spans="1:11" x14ac:dyDescent="0.3">
      <c r="A161" s="24">
        <v>2021</v>
      </c>
      <c r="B161" s="24" t="s">
        <v>9</v>
      </c>
      <c r="C161" s="24">
        <v>27</v>
      </c>
      <c r="D161" s="25">
        <v>9966</v>
      </c>
      <c r="E161" s="25">
        <v>6431</v>
      </c>
      <c r="F161" s="25">
        <v>14351</v>
      </c>
      <c r="G161" s="25">
        <v>13750</v>
      </c>
      <c r="H161" s="25">
        <v>6285</v>
      </c>
      <c r="I161" s="25">
        <v>2471</v>
      </c>
      <c r="J161" s="25">
        <v>12969</v>
      </c>
      <c r="K161" s="6">
        <f t="shared" si="2"/>
        <v>66223</v>
      </c>
    </row>
    <row r="162" spans="1:11" x14ac:dyDescent="0.3">
      <c r="A162" s="24">
        <v>2021</v>
      </c>
      <c r="B162" s="24" t="s">
        <v>27</v>
      </c>
      <c r="C162" s="24">
        <v>1</v>
      </c>
      <c r="D162" s="25">
        <v>6309</v>
      </c>
      <c r="E162" s="25">
        <v>11588</v>
      </c>
      <c r="F162" s="25">
        <v>1523</v>
      </c>
      <c r="G162" s="25">
        <v>2481</v>
      </c>
      <c r="H162" s="25">
        <v>4967</v>
      </c>
      <c r="I162" s="25">
        <v>14953</v>
      </c>
      <c r="J162" s="25">
        <v>14882</v>
      </c>
      <c r="K162" s="6">
        <f t="shared" si="2"/>
        <v>56703</v>
      </c>
    </row>
    <row r="163" spans="1:11" x14ac:dyDescent="0.3">
      <c r="A163" s="24">
        <v>2021</v>
      </c>
      <c r="B163" s="24" t="s">
        <v>27</v>
      </c>
      <c r="C163" s="24">
        <v>11</v>
      </c>
      <c r="D163" s="25">
        <v>2558</v>
      </c>
      <c r="E163" s="25">
        <v>1944</v>
      </c>
      <c r="F163" s="25">
        <v>14589</v>
      </c>
      <c r="G163" s="25">
        <v>9474</v>
      </c>
      <c r="H163" s="25">
        <v>3392</v>
      </c>
      <c r="I163" s="25">
        <v>13810</v>
      </c>
      <c r="J163" s="25">
        <v>2331</v>
      </c>
      <c r="K163" s="6">
        <f t="shared" si="2"/>
        <v>48098</v>
      </c>
    </row>
    <row r="164" spans="1:11" x14ac:dyDescent="0.3">
      <c r="A164" s="24">
        <v>2021</v>
      </c>
      <c r="B164" s="24" t="s">
        <v>27</v>
      </c>
      <c r="C164" s="24">
        <v>15</v>
      </c>
      <c r="D164" s="25">
        <v>11489</v>
      </c>
      <c r="E164" s="25">
        <v>6493</v>
      </c>
      <c r="F164" s="25">
        <v>937</v>
      </c>
      <c r="G164" s="25">
        <v>8263</v>
      </c>
      <c r="H164" s="25">
        <v>5935</v>
      </c>
      <c r="I164" s="25">
        <v>1580</v>
      </c>
      <c r="J164" s="25">
        <v>6264</v>
      </c>
      <c r="K164" s="6">
        <f t="shared" si="2"/>
        <v>40961</v>
      </c>
    </row>
    <row r="165" spans="1:11" x14ac:dyDescent="0.3">
      <c r="A165" s="24">
        <v>2021</v>
      </c>
      <c r="B165" s="24" t="s">
        <v>27</v>
      </c>
      <c r="C165" s="24">
        <v>16</v>
      </c>
      <c r="D165" s="25">
        <v>10837</v>
      </c>
      <c r="E165" s="25">
        <v>13671</v>
      </c>
      <c r="F165" s="25">
        <v>9176</v>
      </c>
      <c r="G165" s="25">
        <v>11020</v>
      </c>
      <c r="H165" s="25">
        <v>1712</v>
      </c>
      <c r="I165" s="25">
        <v>13614</v>
      </c>
      <c r="J165" s="25">
        <v>7591</v>
      </c>
      <c r="K165" s="6">
        <f t="shared" si="2"/>
        <v>67621</v>
      </c>
    </row>
    <row r="166" spans="1:11" x14ac:dyDescent="0.3">
      <c r="A166" s="24">
        <v>2021</v>
      </c>
      <c r="B166" s="24" t="s">
        <v>27</v>
      </c>
      <c r="C166" s="24">
        <v>19</v>
      </c>
      <c r="D166" s="25">
        <v>12634</v>
      </c>
      <c r="E166" s="25">
        <v>14889</v>
      </c>
      <c r="F166" s="25">
        <v>3890</v>
      </c>
      <c r="G166" s="25">
        <v>9989</v>
      </c>
      <c r="H166" s="25">
        <v>12507</v>
      </c>
      <c r="I166" s="25">
        <v>11538</v>
      </c>
      <c r="J166" s="25">
        <v>6007</v>
      </c>
      <c r="K166" s="6">
        <f t="shared" si="2"/>
        <v>71454</v>
      </c>
    </row>
    <row r="167" spans="1:11" x14ac:dyDescent="0.3">
      <c r="A167" s="24">
        <v>2021</v>
      </c>
      <c r="B167" s="24" t="s">
        <v>27</v>
      </c>
      <c r="C167" s="24">
        <v>22</v>
      </c>
      <c r="D167" s="25">
        <v>8340</v>
      </c>
      <c r="E167" s="25">
        <v>6113</v>
      </c>
      <c r="F167" s="25">
        <v>5037</v>
      </c>
      <c r="G167" s="25">
        <v>10341</v>
      </c>
      <c r="H167" s="25">
        <v>5053</v>
      </c>
      <c r="I167" s="25">
        <v>2889</v>
      </c>
      <c r="J167" s="25">
        <v>3289</v>
      </c>
      <c r="K167" s="6">
        <f t="shared" si="2"/>
        <v>41062</v>
      </c>
    </row>
    <row r="168" spans="1:11" x14ac:dyDescent="0.3">
      <c r="A168" s="24">
        <v>2021</v>
      </c>
      <c r="B168" s="24" t="s">
        <v>27</v>
      </c>
      <c r="C168" s="24">
        <v>23</v>
      </c>
      <c r="D168" s="25">
        <v>2916</v>
      </c>
      <c r="E168" s="25">
        <v>10787</v>
      </c>
      <c r="F168" s="25">
        <v>13655</v>
      </c>
      <c r="G168" s="25">
        <v>14878</v>
      </c>
      <c r="H168" s="25">
        <v>13537</v>
      </c>
      <c r="I168" s="25">
        <v>6900</v>
      </c>
      <c r="J168" s="25">
        <v>5954</v>
      </c>
      <c r="K168" s="6">
        <f t="shared" si="2"/>
        <v>68627</v>
      </c>
    </row>
    <row r="169" spans="1:11" x14ac:dyDescent="0.3">
      <c r="A169" s="24">
        <v>2021</v>
      </c>
      <c r="B169" s="24" t="s">
        <v>27</v>
      </c>
      <c r="C169" s="24">
        <v>26</v>
      </c>
      <c r="D169" s="25">
        <v>11584</v>
      </c>
      <c r="E169" s="25">
        <v>13951</v>
      </c>
      <c r="F169" s="25">
        <v>13245</v>
      </c>
      <c r="G169" s="25">
        <v>13347</v>
      </c>
      <c r="H169" s="25">
        <v>11292</v>
      </c>
      <c r="I169" s="25">
        <v>9865</v>
      </c>
      <c r="J169" s="25">
        <v>5793</v>
      </c>
      <c r="K169" s="6">
        <f t="shared" si="2"/>
        <v>79077</v>
      </c>
    </row>
    <row r="170" spans="1:11" x14ac:dyDescent="0.3">
      <c r="A170" s="24">
        <v>2021</v>
      </c>
      <c r="B170" s="24" t="s">
        <v>28</v>
      </c>
      <c r="C170" s="24">
        <v>5</v>
      </c>
      <c r="D170" s="25">
        <v>11674</v>
      </c>
      <c r="E170" s="25">
        <v>14911</v>
      </c>
      <c r="F170" s="25">
        <v>10086</v>
      </c>
      <c r="G170" s="25">
        <v>10934</v>
      </c>
      <c r="H170" s="25">
        <v>2228</v>
      </c>
      <c r="I170" s="25">
        <v>11837</v>
      </c>
      <c r="J170" s="25">
        <v>9570</v>
      </c>
      <c r="K170" s="6">
        <f t="shared" si="2"/>
        <v>71240</v>
      </c>
    </row>
    <row r="171" spans="1:11" x14ac:dyDescent="0.3">
      <c r="A171" s="24">
        <v>2021</v>
      </c>
      <c r="B171" s="24" t="s">
        <v>28</v>
      </c>
      <c r="C171" s="24">
        <v>9</v>
      </c>
      <c r="D171" s="25">
        <v>12509</v>
      </c>
      <c r="E171" s="25">
        <v>11977</v>
      </c>
      <c r="F171" s="25">
        <v>6353</v>
      </c>
      <c r="G171" s="25">
        <v>11921</v>
      </c>
      <c r="H171" s="25">
        <v>9053</v>
      </c>
      <c r="I171" s="25">
        <v>1987</v>
      </c>
      <c r="J171" s="25">
        <v>2273</v>
      </c>
      <c r="K171" s="6">
        <f t="shared" si="2"/>
        <v>56073</v>
      </c>
    </row>
    <row r="172" spans="1:11" x14ac:dyDescent="0.3">
      <c r="A172" s="24">
        <v>2021</v>
      </c>
      <c r="B172" s="24" t="s">
        <v>28</v>
      </c>
      <c r="C172" s="24">
        <v>9</v>
      </c>
      <c r="D172" s="25">
        <v>14303</v>
      </c>
      <c r="E172" s="25">
        <v>4174</v>
      </c>
      <c r="F172" s="25">
        <v>14320</v>
      </c>
      <c r="G172" s="25">
        <v>10229</v>
      </c>
      <c r="H172" s="25">
        <v>4959</v>
      </c>
      <c r="I172" s="25">
        <v>12354</v>
      </c>
      <c r="J172" s="25">
        <v>10162</v>
      </c>
      <c r="K172" s="6">
        <f t="shared" si="2"/>
        <v>70501</v>
      </c>
    </row>
    <row r="173" spans="1:11" x14ac:dyDescent="0.3">
      <c r="A173" s="24">
        <v>2021</v>
      </c>
      <c r="B173" s="24" t="s">
        <v>28</v>
      </c>
      <c r="C173" s="24">
        <v>14</v>
      </c>
      <c r="D173" s="25">
        <v>1453</v>
      </c>
      <c r="E173" s="25">
        <v>11691</v>
      </c>
      <c r="F173" s="25">
        <v>9666</v>
      </c>
      <c r="G173" s="25">
        <v>10780</v>
      </c>
      <c r="H173" s="25">
        <v>9709</v>
      </c>
      <c r="I173" s="25">
        <v>14715</v>
      </c>
      <c r="J173" s="25">
        <v>12340</v>
      </c>
      <c r="K173" s="6">
        <f t="shared" si="2"/>
        <v>70354</v>
      </c>
    </row>
    <row r="174" spans="1:11" x14ac:dyDescent="0.3">
      <c r="A174" s="24">
        <v>2021</v>
      </c>
      <c r="B174" s="24" t="s">
        <v>28</v>
      </c>
      <c r="C174" s="24">
        <v>15</v>
      </c>
      <c r="D174" s="25">
        <v>14480</v>
      </c>
      <c r="E174" s="25">
        <v>6883</v>
      </c>
      <c r="F174" s="25">
        <v>4398</v>
      </c>
      <c r="G174" s="25">
        <v>13889</v>
      </c>
      <c r="H174" s="25">
        <v>1423</v>
      </c>
      <c r="I174" s="25">
        <v>12900</v>
      </c>
      <c r="J174" s="25">
        <v>10422</v>
      </c>
      <c r="K174" s="6">
        <f t="shared" si="2"/>
        <v>64395</v>
      </c>
    </row>
    <row r="175" spans="1:11" x14ac:dyDescent="0.3">
      <c r="A175" s="24">
        <v>2021</v>
      </c>
      <c r="B175" s="24" t="s">
        <v>28</v>
      </c>
      <c r="C175" s="24">
        <v>16</v>
      </c>
      <c r="D175" s="25">
        <v>4260</v>
      </c>
      <c r="E175" s="25">
        <v>11885</v>
      </c>
      <c r="F175" s="25">
        <v>2146</v>
      </c>
      <c r="G175" s="25">
        <v>11155</v>
      </c>
      <c r="H175" s="25">
        <v>7242</v>
      </c>
      <c r="I175" s="25">
        <v>5361</v>
      </c>
      <c r="J175" s="25">
        <v>11075</v>
      </c>
      <c r="K175" s="6">
        <f t="shared" si="2"/>
        <v>53124</v>
      </c>
    </row>
    <row r="176" spans="1:11" x14ac:dyDescent="0.3">
      <c r="A176" s="24">
        <v>2021</v>
      </c>
      <c r="B176" s="24" t="s">
        <v>28</v>
      </c>
      <c r="C176" s="24">
        <v>17</v>
      </c>
      <c r="D176" s="25">
        <v>10205</v>
      </c>
      <c r="E176" s="25">
        <v>3169</v>
      </c>
      <c r="F176" s="25">
        <v>7266</v>
      </c>
      <c r="G176" s="25">
        <v>12496</v>
      </c>
      <c r="H176" s="25">
        <v>3041</v>
      </c>
      <c r="I176" s="25">
        <v>970</v>
      </c>
      <c r="J176" s="25">
        <v>11045</v>
      </c>
      <c r="K176" s="6">
        <f t="shared" si="2"/>
        <v>48192</v>
      </c>
    </row>
    <row r="177" spans="1:11" x14ac:dyDescent="0.3">
      <c r="A177" s="24">
        <v>2021</v>
      </c>
      <c r="B177" s="24" t="s">
        <v>28</v>
      </c>
      <c r="C177" s="24">
        <v>19</v>
      </c>
      <c r="D177" s="25">
        <v>13022</v>
      </c>
      <c r="E177" s="25">
        <v>4633</v>
      </c>
      <c r="F177" s="25">
        <v>1231</v>
      </c>
      <c r="G177" s="25">
        <v>10288</v>
      </c>
      <c r="H177" s="25">
        <v>11338</v>
      </c>
      <c r="I177" s="25">
        <v>6824</v>
      </c>
      <c r="J177" s="25">
        <v>4670</v>
      </c>
      <c r="K177" s="6">
        <f t="shared" si="2"/>
        <v>52006</v>
      </c>
    </row>
    <row r="178" spans="1:11" x14ac:dyDescent="0.3">
      <c r="A178" s="24">
        <v>2021</v>
      </c>
      <c r="B178" s="24" t="s">
        <v>28</v>
      </c>
      <c r="C178" s="24">
        <v>21</v>
      </c>
      <c r="D178" s="25">
        <v>4696</v>
      </c>
      <c r="E178" s="25">
        <v>14106</v>
      </c>
      <c r="F178" s="25">
        <v>8957</v>
      </c>
      <c r="G178" s="25">
        <v>13448</v>
      </c>
      <c r="H178" s="25">
        <v>11901</v>
      </c>
      <c r="I178" s="25">
        <v>10160</v>
      </c>
      <c r="J178" s="25">
        <v>5234</v>
      </c>
      <c r="K178" s="6">
        <f t="shared" si="2"/>
        <v>68502</v>
      </c>
    </row>
    <row r="179" spans="1:11" x14ac:dyDescent="0.3">
      <c r="A179" s="24">
        <v>2021</v>
      </c>
      <c r="B179" s="24" t="s">
        <v>28</v>
      </c>
      <c r="C179" s="24">
        <v>27</v>
      </c>
      <c r="D179" s="25">
        <v>12576</v>
      </c>
      <c r="E179" s="25">
        <v>2679</v>
      </c>
      <c r="F179" s="25">
        <v>11421</v>
      </c>
      <c r="G179" s="25">
        <v>14891</v>
      </c>
      <c r="H179" s="25">
        <v>12121</v>
      </c>
      <c r="I179" s="25">
        <v>7106</v>
      </c>
      <c r="J179" s="25">
        <v>9368</v>
      </c>
      <c r="K179" s="6">
        <f t="shared" si="2"/>
        <v>70162</v>
      </c>
    </row>
    <row r="180" spans="1:11" x14ac:dyDescent="0.3">
      <c r="A180" s="24">
        <v>2021</v>
      </c>
      <c r="B180" s="24" t="s">
        <v>29</v>
      </c>
      <c r="C180" s="24">
        <v>2</v>
      </c>
      <c r="D180" s="25">
        <v>11713</v>
      </c>
      <c r="E180" s="25">
        <v>11173</v>
      </c>
      <c r="F180" s="25">
        <v>12846</v>
      </c>
      <c r="G180" s="25">
        <v>9308</v>
      </c>
      <c r="H180" s="25">
        <v>13057</v>
      </c>
      <c r="I180" s="25">
        <v>13466</v>
      </c>
      <c r="J180" s="25">
        <v>3894</v>
      </c>
      <c r="K180" s="6">
        <f t="shared" si="2"/>
        <v>75457</v>
      </c>
    </row>
    <row r="181" spans="1:11" x14ac:dyDescent="0.3">
      <c r="A181" s="24">
        <v>2021</v>
      </c>
      <c r="B181" s="24" t="s">
        <v>29</v>
      </c>
      <c r="C181" s="24">
        <v>17</v>
      </c>
      <c r="D181" s="25">
        <v>10562</v>
      </c>
      <c r="E181" s="25">
        <v>11116</v>
      </c>
      <c r="F181" s="25">
        <v>3790</v>
      </c>
      <c r="G181" s="25">
        <v>9825</v>
      </c>
      <c r="H181" s="25">
        <v>1769</v>
      </c>
      <c r="I181" s="25">
        <v>5807</v>
      </c>
      <c r="J181" s="25">
        <v>7913</v>
      </c>
      <c r="K181" s="6">
        <f t="shared" si="2"/>
        <v>50782</v>
      </c>
    </row>
    <row r="182" spans="1:11" x14ac:dyDescent="0.3">
      <c r="A182" s="24">
        <v>2021</v>
      </c>
      <c r="B182" s="24" t="s">
        <v>29</v>
      </c>
      <c r="C182" s="24">
        <v>22</v>
      </c>
      <c r="D182" s="25">
        <v>11082</v>
      </c>
      <c r="E182" s="25">
        <v>12945</v>
      </c>
      <c r="F182" s="25">
        <v>3397</v>
      </c>
      <c r="G182" s="25">
        <v>5020</v>
      </c>
      <c r="H182" s="25">
        <v>2403</v>
      </c>
      <c r="I182" s="25">
        <v>9616</v>
      </c>
      <c r="J182" s="25">
        <v>9043</v>
      </c>
      <c r="K182" s="6">
        <f t="shared" si="2"/>
        <v>53506</v>
      </c>
    </row>
    <row r="183" spans="1:11" x14ac:dyDescent="0.3">
      <c r="A183" s="24">
        <v>2021</v>
      </c>
      <c r="B183" s="24" t="s">
        <v>29</v>
      </c>
      <c r="C183" s="24">
        <v>23</v>
      </c>
      <c r="D183" s="25">
        <v>5911</v>
      </c>
      <c r="E183" s="25">
        <v>12735</v>
      </c>
      <c r="F183" s="25">
        <v>2073</v>
      </c>
      <c r="G183" s="25">
        <v>12583</v>
      </c>
      <c r="H183" s="25">
        <v>10195</v>
      </c>
      <c r="I183" s="25">
        <v>8651</v>
      </c>
      <c r="J183" s="25">
        <v>5355</v>
      </c>
      <c r="K183" s="6">
        <f t="shared" si="2"/>
        <v>57503</v>
      </c>
    </row>
    <row r="184" spans="1:11" x14ac:dyDescent="0.3">
      <c r="A184" s="24">
        <v>2021</v>
      </c>
      <c r="B184" s="24" t="s">
        <v>29</v>
      </c>
      <c r="C184" s="24">
        <v>25</v>
      </c>
      <c r="D184" s="25">
        <v>12187</v>
      </c>
      <c r="E184" s="25">
        <v>2938</v>
      </c>
      <c r="F184" s="25">
        <v>7197</v>
      </c>
      <c r="G184" s="25">
        <v>9496</v>
      </c>
      <c r="H184" s="25">
        <v>13500</v>
      </c>
      <c r="I184" s="25">
        <v>8168</v>
      </c>
      <c r="J184" s="25">
        <v>14948</v>
      </c>
      <c r="K184" s="6">
        <f t="shared" si="2"/>
        <v>68434</v>
      </c>
    </row>
    <row r="185" spans="1:11" x14ac:dyDescent="0.3">
      <c r="A185" s="24">
        <v>2021</v>
      </c>
      <c r="B185" s="24" t="s">
        <v>29</v>
      </c>
      <c r="C185" s="24">
        <v>27</v>
      </c>
      <c r="D185" s="25">
        <v>952</v>
      </c>
      <c r="E185" s="25">
        <v>8456</v>
      </c>
      <c r="F185" s="25">
        <v>5504</v>
      </c>
      <c r="G185" s="25">
        <v>1028</v>
      </c>
      <c r="H185" s="25">
        <v>8135</v>
      </c>
      <c r="I185" s="25">
        <v>3057</v>
      </c>
      <c r="J185" s="25">
        <v>11330</v>
      </c>
      <c r="K185" s="6">
        <f t="shared" si="2"/>
        <v>38462</v>
      </c>
    </row>
    <row r="186" spans="1:11" x14ac:dyDescent="0.3">
      <c r="A186" s="24">
        <v>2021</v>
      </c>
      <c r="B186" s="24" t="s">
        <v>29</v>
      </c>
      <c r="C186" s="24">
        <v>27</v>
      </c>
      <c r="D186" s="25">
        <v>6090</v>
      </c>
      <c r="E186" s="25">
        <v>11539</v>
      </c>
      <c r="F186" s="25">
        <v>3005</v>
      </c>
      <c r="G186" s="25">
        <v>11891</v>
      </c>
      <c r="H186" s="25">
        <v>4152</v>
      </c>
      <c r="I186" s="25">
        <v>2158</v>
      </c>
      <c r="J186" s="25">
        <v>3182</v>
      </c>
      <c r="K186" s="6">
        <f t="shared" si="2"/>
        <v>42017</v>
      </c>
    </row>
    <row r="187" spans="1:11" x14ac:dyDescent="0.3">
      <c r="A187" s="24">
        <v>2021</v>
      </c>
      <c r="B187" s="24" t="s">
        <v>29</v>
      </c>
      <c r="C187" s="24">
        <v>29</v>
      </c>
      <c r="D187" s="25">
        <v>942</v>
      </c>
      <c r="E187" s="25">
        <v>14609</v>
      </c>
      <c r="F187" s="25">
        <v>3217</v>
      </c>
      <c r="G187" s="25">
        <v>3284</v>
      </c>
      <c r="H187" s="25">
        <v>1381</v>
      </c>
      <c r="I187" s="25">
        <v>10660</v>
      </c>
      <c r="J187" s="25">
        <v>11432</v>
      </c>
      <c r="K187" s="6">
        <f t="shared" si="2"/>
        <v>45525</v>
      </c>
    </row>
    <row r="188" spans="1:11" x14ac:dyDescent="0.3">
      <c r="A188" s="24">
        <v>2021</v>
      </c>
      <c r="B188" s="24" t="s">
        <v>30</v>
      </c>
      <c r="C188" s="24">
        <v>2</v>
      </c>
      <c r="D188" s="25">
        <v>13440</v>
      </c>
      <c r="E188" s="25">
        <v>7462</v>
      </c>
      <c r="F188" s="25">
        <v>4326</v>
      </c>
      <c r="G188" s="25">
        <v>13227</v>
      </c>
      <c r="H188" s="25">
        <v>10577</v>
      </c>
      <c r="I188" s="25">
        <v>4580</v>
      </c>
      <c r="J188" s="25">
        <v>13753</v>
      </c>
      <c r="K188" s="6">
        <f t="shared" si="2"/>
        <v>67365</v>
      </c>
    </row>
    <row r="189" spans="1:11" x14ac:dyDescent="0.3">
      <c r="A189" s="24">
        <v>2021</v>
      </c>
      <c r="B189" s="24" t="s">
        <v>30</v>
      </c>
      <c r="C189" s="24">
        <v>10</v>
      </c>
      <c r="D189" s="25">
        <v>7653</v>
      </c>
      <c r="E189" s="25">
        <v>14948</v>
      </c>
      <c r="F189" s="25">
        <v>7073</v>
      </c>
      <c r="G189" s="25">
        <v>5279</v>
      </c>
      <c r="H189" s="25">
        <v>9947</v>
      </c>
      <c r="I189" s="25">
        <v>13582</v>
      </c>
      <c r="J189" s="25">
        <v>4496</v>
      </c>
      <c r="K189" s="6">
        <f t="shared" si="2"/>
        <v>62978</v>
      </c>
    </row>
    <row r="190" spans="1:11" x14ac:dyDescent="0.3">
      <c r="A190" s="24">
        <v>2021</v>
      </c>
      <c r="B190" s="24" t="s">
        <v>30</v>
      </c>
      <c r="C190" s="24">
        <v>14</v>
      </c>
      <c r="D190" s="25">
        <v>2048</v>
      </c>
      <c r="E190" s="25">
        <v>11592</v>
      </c>
      <c r="F190" s="25">
        <v>13696</v>
      </c>
      <c r="G190" s="25">
        <v>4811</v>
      </c>
      <c r="H190" s="25">
        <v>7992</v>
      </c>
      <c r="I190" s="25">
        <v>2125</v>
      </c>
      <c r="J190" s="25">
        <v>13832</v>
      </c>
      <c r="K190" s="6">
        <f t="shared" si="2"/>
        <v>56096</v>
      </c>
    </row>
    <row r="191" spans="1:11" x14ac:dyDescent="0.3">
      <c r="A191" s="24">
        <v>2021</v>
      </c>
      <c r="B191" s="24" t="s">
        <v>30</v>
      </c>
      <c r="C191" s="24">
        <v>15</v>
      </c>
      <c r="D191" s="25">
        <v>2598</v>
      </c>
      <c r="E191" s="25">
        <v>10074</v>
      </c>
      <c r="F191" s="25">
        <v>14398</v>
      </c>
      <c r="G191" s="25">
        <v>8917</v>
      </c>
      <c r="H191" s="25">
        <v>4108</v>
      </c>
      <c r="I191" s="25">
        <v>11879</v>
      </c>
      <c r="J191" s="25">
        <v>13930</v>
      </c>
      <c r="K191" s="6">
        <f t="shared" si="2"/>
        <v>65904</v>
      </c>
    </row>
    <row r="192" spans="1:11" x14ac:dyDescent="0.3">
      <c r="A192" s="24">
        <v>2021</v>
      </c>
      <c r="B192" s="24" t="s">
        <v>30</v>
      </c>
      <c r="C192" s="24">
        <v>18</v>
      </c>
      <c r="D192" s="25">
        <v>904</v>
      </c>
      <c r="E192" s="25">
        <v>11702</v>
      </c>
      <c r="F192" s="25">
        <v>12560</v>
      </c>
      <c r="G192" s="25">
        <v>1541</v>
      </c>
      <c r="H192" s="25">
        <v>13631</v>
      </c>
      <c r="I192" s="25">
        <v>11564</v>
      </c>
      <c r="J192" s="25">
        <v>9210</v>
      </c>
      <c r="K192" s="6">
        <f t="shared" si="2"/>
        <v>61112</v>
      </c>
    </row>
    <row r="193" spans="1:11" x14ac:dyDescent="0.3">
      <c r="A193" s="24">
        <v>2021</v>
      </c>
      <c r="B193" s="24" t="s">
        <v>30</v>
      </c>
      <c r="C193" s="24">
        <v>29</v>
      </c>
      <c r="D193" s="25">
        <v>8650</v>
      </c>
      <c r="E193" s="25">
        <v>6735</v>
      </c>
      <c r="F193" s="25">
        <v>4435</v>
      </c>
      <c r="G193" s="25">
        <v>5640</v>
      </c>
      <c r="H193" s="25">
        <v>14078</v>
      </c>
      <c r="I193" s="25">
        <v>3334</v>
      </c>
      <c r="J193" s="25">
        <v>5073</v>
      </c>
      <c r="K193" s="6">
        <f t="shared" si="2"/>
        <v>47945</v>
      </c>
    </row>
    <row r="194" spans="1:11" x14ac:dyDescent="0.3">
      <c r="A194" s="24">
        <v>2022</v>
      </c>
      <c r="B194" s="24" t="s">
        <v>0</v>
      </c>
      <c r="C194" s="24">
        <v>2</v>
      </c>
      <c r="D194" s="25">
        <v>3014</v>
      </c>
      <c r="E194" s="25">
        <v>4923</v>
      </c>
      <c r="F194" s="25">
        <v>8785</v>
      </c>
      <c r="G194" s="25">
        <v>4968</v>
      </c>
      <c r="H194" s="25">
        <v>4395</v>
      </c>
      <c r="I194" s="25">
        <v>4952</v>
      </c>
      <c r="J194" s="25">
        <v>5935</v>
      </c>
      <c r="K194" s="6">
        <f t="shared" si="2"/>
        <v>36972</v>
      </c>
    </row>
    <row r="195" spans="1:11" x14ac:dyDescent="0.3">
      <c r="A195" s="24">
        <v>2022</v>
      </c>
      <c r="B195" s="24" t="s">
        <v>0</v>
      </c>
      <c r="C195" s="24">
        <v>4</v>
      </c>
      <c r="D195" s="25">
        <v>3739</v>
      </c>
      <c r="E195" s="25">
        <v>9203</v>
      </c>
      <c r="F195" s="25">
        <v>9121</v>
      </c>
      <c r="G195" s="25">
        <v>8332</v>
      </c>
      <c r="H195" s="25">
        <v>3949</v>
      </c>
      <c r="I195" s="25">
        <v>6208</v>
      </c>
      <c r="J195" s="25">
        <v>3920</v>
      </c>
      <c r="K195" s="6">
        <f t="shared" ref="K195:K258" si="3">SUM(D195:J195)</f>
        <v>44472</v>
      </c>
    </row>
    <row r="196" spans="1:11" x14ac:dyDescent="0.3">
      <c r="A196" s="24">
        <v>2022</v>
      </c>
      <c r="B196" s="24" t="s">
        <v>0</v>
      </c>
      <c r="C196" s="24">
        <v>5</v>
      </c>
      <c r="D196" s="25">
        <v>8393</v>
      </c>
      <c r="E196" s="25">
        <v>5307</v>
      </c>
      <c r="F196" s="25">
        <v>12335</v>
      </c>
      <c r="G196" s="25">
        <v>11796</v>
      </c>
      <c r="H196" s="25">
        <v>5797</v>
      </c>
      <c r="I196" s="25">
        <v>12391</v>
      </c>
      <c r="J196" s="25">
        <v>1755</v>
      </c>
      <c r="K196" s="6">
        <f t="shared" si="3"/>
        <v>57774</v>
      </c>
    </row>
    <row r="197" spans="1:11" x14ac:dyDescent="0.3">
      <c r="A197" s="24">
        <v>2022</v>
      </c>
      <c r="B197" s="24" t="s">
        <v>0</v>
      </c>
      <c r="C197" s="24">
        <v>7</v>
      </c>
      <c r="D197" s="25">
        <v>5313</v>
      </c>
      <c r="E197" s="25">
        <v>14947</v>
      </c>
      <c r="F197" s="25">
        <v>3316</v>
      </c>
      <c r="G197" s="25">
        <v>13434</v>
      </c>
      <c r="H197" s="25">
        <v>2360</v>
      </c>
      <c r="I197" s="25">
        <v>3698</v>
      </c>
      <c r="J197" s="25">
        <v>8571</v>
      </c>
      <c r="K197" s="6">
        <f t="shared" si="3"/>
        <v>51639</v>
      </c>
    </row>
    <row r="198" spans="1:11" x14ac:dyDescent="0.3">
      <c r="A198" s="24">
        <v>2022</v>
      </c>
      <c r="B198" s="24" t="s">
        <v>0</v>
      </c>
      <c r="C198" s="24">
        <v>9</v>
      </c>
      <c r="D198" s="25">
        <v>4087</v>
      </c>
      <c r="E198" s="25">
        <v>5026</v>
      </c>
      <c r="F198" s="25">
        <v>10879</v>
      </c>
      <c r="G198" s="25">
        <v>9285</v>
      </c>
      <c r="H198" s="25">
        <v>10894</v>
      </c>
      <c r="I198" s="25">
        <v>8404</v>
      </c>
      <c r="J198" s="25">
        <v>13352</v>
      </c>
      <c r="K198" s="6">
        <f t="shared" si="3"/>
        <v>61927</v>
      </c>
    </row>
    <row r="199" spans="1:11" x14ac:dyDescent="0.3">
      <c r="A199" s="24">
        <v>2022</v>
      </c>
      <c r="B199" s="24" t="s">
        <v>0</v>
      </c>
      <c r="C199" s="24">
        <v>26</v>
      </c>
      <c r="D199" s="25">
        <v>11895</v>
      </c>
      <c r="E199" s="25">
        <v>6370</v>
      </c>
      <c r="F199" s="25">
        <v>4120</v>
      </c>
      <c r="G199" s="25">
        <v>4049</v>
      </c>
      <c r="H199" s="25">
        <v>11320</v>
      </c>
      <c r="I199" s="25">
        <v>10666</v>
      </c>
      <c r="J199" s="25">
        <v>13175</v>
      </c>
      <c r="K199" s="6">
        <f t="shared" si="3"/>
        <v>61595</v>
      </c>
    </row>
    <row r="200" spans="1:11" x14ac:dyDescent="0.3">
      <c r="A200" s="24">
        <v>2022</v>
      </c>
      <c r="B200" s="24" t="s">
        <v>0</v>
      </c>
      <c r="C200" s="24">
        <v>27</v>
      </c>
      <c r="D200" s="25">
        <v>11742</v>
      </c>
      <c r="E200" s="25">
        <v>12424</v>
      </c>
      <c r="F200" s="25">
        <v>13251</v>
      </c>
      <c r="G200" s="25">
        <v>5802</v>
      </c>
      <c r="H200" s="25">
        <v>6559</v>
      </c>
      <c r="I200" s="25">
        <v>9569</v>
      </c>
      <c r="J200" s="25">
        <v>10939</v>
      </c>
      <c r="K200" s="6">
        <f t="shared" si="3"/>
        <v>70286</v>
      </c>
    </row>
    <row r="201" spans="1:11" x14ac:dyDescent="0.3">
      <c r="A201" s="24">
        <v>2022</v>
      </c>
      <c r="B201" s="24" t="s">
        <v>0</v>
      </c>
      <c r="C201" s="24">
        <v>29</v>
      </c>
      <c r="D201" s="25">
        <v>5123</v>
      </c>
      <c r="E201" s="25">
        <v>6888</v>
      </c>
      <c r="F201" s="25">
        <v>2962</v>
      </c>
      <c r="G201" s="25">
        <v>7436</v>
      </c>
      <c r="H201" s="25">
        <v>10675</v>
      </c>
      <c r="I201" s="25">
        <v>9905</v>
      </c>
      <c r="J201" s="25">
        <v>12845</v>
      </c>
      <c r="K201" s="6">
        <f t="shared" si="3"/>
        <v>55834</v>
      </c>
    </row>
    <row r="202" spans="1:11" x14ac:dyDescent="0.3">
      <c r="A202" s="24">
        <v>2022</v>
      </c>
      <c r="B202" s="24" t="s">
        <v>1</v>
      </c>
      <c r="C202" s="24">
        <v>4</v>
      </c>
      <c r="D202" s="25">
        <v>8539</v>
      </c>
      <c r="E202" s="25">
        <v>5015</v>
      </c>
      <c r="F202" s="25">
        <v>5049</v>
      </c>
      <c r="G202" s="25">
        <v>10883</v>
      </c>
      <c r="H202" s="25">
        <v>4488</v>
      </c>
      <c r="I202" s="25">
        <v>11503</v>
      </c>
      <c r="J202" s="25">
        <v>3077</v>
      </c>
      <c r="K202" s="6">
        <f t="shared" si="3"/>
        <v>48554</v>
      </c>
    </row>
    <row r="203" spans="1:11" x14ac:dyDescent="0.3">
      <c r="A203" s="24">
        <v>2022</v>
      </c>
      <c r="B203" s="24" t="s">
        <v>1</v>
      </c>
      <c r="C203" s="24">
        <v>5</v>
      </c>
      <c r="D203" s="25">
        <v>3671</v>
      </c>
      <c r="E203" s="25">
        <v>1715</v>
      </c>
      <c r="F203" s="25">
        <v>11537</v>
      </c>
      <c r="G203" s="25">
        <v>7010</v>
      </c>
      <c r="H203" s="25">
        <v>9638</v>
      </c>
      <c r="I203" s="25">
        <v>11662</v>
      </c>
      <c r="J203" s="25">
        <v>12645</v>
      </c>
      <c r="K203" s="6">
        <f t="shared" si="3"/>
        <v>57878</v>
      </c>
    </row>
    <row r="204" spans="1:11" x14ac:dyDescent="0.3">
      <c r="A204" s="24">
        <v>2022</v>
      </c>
      <c r="B204" s="24" t="s">
        <v>1</v>
      </c>
      <c r="C204" s="24">
        <v>8</v>
      </c>
      <c r="D204" s="25">
        <v>8146</v>
      </c>
      <c r="E204" s="25">
        <v>9235</v>
      </c>
      <c r="F204" s="25">
        <v>11152</v>
      </c>
      <c r="G204" s="25">
        <v>13084</v>
      </c>
      <c r="H204" s="25">
        <v>2883</v>
      </c>
      <c r="I204" s="25">
        <v>1746</v>
      </c>
      <c r="J204" s="25">
        <v>2732</v>
      </c>
      <c r="K204" s="6">
        <f t="shared" si="3"/>
        <v>48978</v>
      </c>
    </row>
    <row r="205" spans="1:11" x14ac:dyDescent="0.3">
      <c r="A205" s="24">
        <v>2022</v>
      </c>
      <c r="B205" s="24" t="s">
        <v>1</v>
      </c>
      <c r="C205" s="24">
        <v>16</v>
      </c>
      <c r="D205" s="25">
        <v>14278</v>
      </c>
      <c r="E205" s="25">
        <v>1882</v>
      </c>
      <c r="F205" s="25">
        <v>7646</v>
      </c>
      <c r="G205" s="25">
        <v>9357</v>
      </c>
      <c r="H205" s="25">
        <v>10689</v>
      </c>
      <c r="I205" s="25">
        <v>3007</v>
      </c>
      <c r="J205" s="25">
        <v>14361</v>
      </c>
      <c r="K205" s="6">
        <f t="shared" si="3"/>
        <v>61220</v>
      </c>
    </row>
    <row r="206" spans="1:11" x14ac:dyDescent="0.3">
      <c r="A206" s="24">
        <v>2022</v>
      </c>
      <c r="B206" s="24" t="s">
        <v>1</v>
      </c>
      <c r="C206" s="24">
        <v>23</v>
      </c>
      <c r="D206" s="25">
        <v>8909</v>
      </c>
      <c r="E206" s="25">
        <v>13553</v>
      </c>
      <c r="F206" s="25">
        <v>5229</v>
      </c>
      <c r="G206" s="25">
        <v>7767</v>
      </c>
      <c r="H206" s="25">
        <v>9314</v>
      </c>
      <c r="I206" s="25">
        <v>4870</v>
      </c>
      <c r="J206" s="25">
        <v>14793</v>
      </c>
      <c r="K206" s="6">
        <f t="shared" si="3"/>
        <v>64435</v>
      </c>
    </row>
    <row r="207" spans="1:11" x14ac:dyDescent="0.3">
      <c r="A207" s="24">
        <v>2022</v>
      </c>
      <c r="B207" s="24" t="s">
        <v>2</v>
      </c>
      <c r="C207" s="24">
        <v>3</v>
      </c>
      <c r="D207" s="25">
        <v>5935</v>
      </c>
      <c r="E207" s="25">
        <v>2675</v>
      </c>
      <c r="F207" s="25">
        <v>13272</v>
      </c>
      <c r="G207" s="25">
        <v>3777</v>
      </c>
      <c r="H207" s="25">
        <v>9651</v>
      </c>
      <c r="I207" s="25">
        <v>8917</v>
      </c>
      <c r="J207" s="25">
        <v>8460</v>
      </c>
      <c r="K207" s="6">
        <f t="shared" si="3"/>
        <v>52687</v>
      </c>
    </row>
    <row r="208" spans="1:11" x14ac:dyDescent="0.3">
      <c r="A208" s="24">
        <v>2022</v>
      </c>
      <c r="B208" s="24" t="s">
        <v>2</v>
      </c>
      <c r="C208" s="24">
        <v>5</v>
      </c>
      <c r="D208" s="25">
        <v>3213</v>
      </c>
      <c r="E208" s="25">
        <v>14921</v>
      </c>
      <c r="F208" s="25">
        <v>2535</v>
      </c>
      <c r="G208" s="25">
        <v>1891</v>
      </c>
      <c r="H208" s="25">
        <v>4604</v>
      </c>
      <c r="I208" s="25">
        <v>3779</v>
      </c>
      <c r="J208" s="25">
        <v>8276</v>
      </c>
      <c r="K208" s="6">
        <f t="shared" si="3"/>
        <v>39219</v>
      </c>
    </row>
    <row r="209" spans="1:11" x14ac:dyDescent="0.3">
      <c r="A209" s="24">
        <v>2022</v>
      </c>
      <c r="B209" s="24" t="s">
        <v>2</v>
      </c>
      <c r="C209" s="24">
        <v>15</v>
      </c>
      <c r="D209" s="25">
        <v>6627</v>
      </c>
      <c r="E209" s="25">
        <v>10055</v>
      </c>
      <c r="F209" s="25">
        <v>5484</v>
      </c>
      <c r="G209" s="25">
        <v>12557</v>
      </c>
      <c r="H209" s="25">
        <v>13733</v>
      </c>
      <c r="I209" s="25">
        <v>13440</v>
      </c>
      <c r="J209" s="25">
        <v>6728</v>
      </c>
      <c r="K209" s="6">
        <f t="shared" si="3"/>
        <v>68624</v>
      </c>
    </row>
    <row r="210" spans="1:11" x14ac:dyDescent="0.3">
      <c r="A210" s="24">
        <v>2022</v>
      </c>
      <c r="B210" s="24" t="s">
        <v>2</v>
      </c>
      <c r="C210" s="24">
        <v>17</v>
      </c>
      <c r="D210" s="25">
        <v>5948</v>
      </c>
      <c r="E210" s="25">
        <v>6034</v>
      </c>
      <c r="F210" s="25">
        <v>13777</v>
      </c>
      <c r="G210" s="25">
        <v>9411</v>
      </c>
      <c r="H210" s="25">
        <v>13127</v>
      </c>
      <c r="I210" s="25">
        <v>2962</v>
      </c>
      <c r="J210" s="25">
        <v>14537</v>
      </c>
      <c r="K210" s="6">
        <f t="shared" si="3"/>
        <v>65796</v>
      </c>
    </row>
    <row r="211" spans="1:11" x14ac:dyDescent="0.3">
      <c r="A211" s="24">
        <v>2022</v>
      </c>
      <c r="B211" s="24" t="s">
        <v>2</v>
      </c>
      <c r="C211" s="24">
        <v>24</v>
      </c>
      <c r="D211" s="25">
        <v>6455</v>
      </c>
      <c r="E211" s="25">
        <v>3778</v>
      </c>
      <c r="F211" s="25">
        <v>13362</v>
      </c>
      <c r="G211" s="25">
        <v>1218</v>
      </c>
      <c r="H211" s="25">
        <v>10376</v>
      </c>
      <c r="I211" s="25">
        <v>9384</v>
      </c>
      <c r="J211" s="25">
        <v>7443</v>
      </c>
      <c r="K211" s="6">
        <f t="shared" si="3"/>
        <v>52016</v>
      </c>
    </row>
    <row r="212" spans="1:11" x14ac:dyDescent="0.3">
      <c r="A212" s="24">
        <v>2022</v>
      </c>
      <c r="B212" s="24" t="s">
        <v>2</v>
      </c>
      <c r="C212" s="24">
        <v>25</v>
      </c>
      <c r="D212" s="25">
        <v>2344</v>
      </c>
      <c r="E212" s="25">
        <v>5451</v>
      </c>
      <c r="F212" s="25">
        <v>7892</v>
      </c>
      <c r="G212" s="25">
        <v>12146</v>
      </c>
      <c r="H212" s="25">
        <v>9730</v>
      </c>
      <c r="I212" s="25">
        <v>5688</v>
      </c>
      <c r="J212" s="25">
        <v>7768</v>
      </c>
      <c r="K212" s="6">
        <f t="shared" si="3"/>
        <v>51019</v>
      </c>
    </row>
    <row r="213" spans="1:11" x14ac:dyDescent="0.3">
      <c r="A213" s="24">
        <v>2022</v>
      </c>
      <c r="B213" s="24" t="s">
        <v>2</v>
      </c>
      <c r="C213" s="24">
        <v>29</v>
      </c>
      <c r="D213" s="25">
        <v>8107</v>
      </c>
      <c r="E213" s="25">
        <v>11746</v>
      </c>
      <c r="F213" s="25">
        <v>9234</v>
      </c>
      <c r="G213" s="25">
        <v>8758</v>
      </c>
      <c r="H213" s="25">
        <v>3084</v>
      </c>
      <c r="I213" s="25">
        <v>13041</v>
      </c>
      <c r="J213" s="25">
        <v>5020</v>
      </c>
      <c r="K213" s="6">
        <f t="shared" si="3"/>
        <v>58990</v>
      </c>
    </row>
    <row r="214" spans="1:11" x14ac:dyDescent="0.3">
      <c r="A214" s="24">
        <v>2022</v>
      </c>
      <c r="B214" s="24" t="s">
        <v>3</v>
      </c>
      <c r="C214" s="24">
        <v>2</v>
      </c>
      <c r="D214" s="25">
        <v>7647</v>
      </c>
      <c r="E214" s="25">
        <v>12450</v>
      </c>
      <c r="F214" s="25">
        <v>8485</v>
      </c>
      <c r="G214" s="25">
        <v>12859</v>
      </c>
      <c r="H214" s="25">
        <v>5205</v>
      </c>
      <c r="I214" s="25">
        <v>1092</v>
      </c>
      <c r="J214" s="25">
        <v>1526</v>
      </c>
      <c r="K214" s="6">
        <f t="shared" si="3"/>
        <v>49264</v>
      </c>
    </row>
    <row r="215" spans="1:11" x14ac:dyDescent="0.3">
      <c r="A215" s="24">
        <v>2022</v>
      </c>
      <c r="B215" s="24" t="s">
        <v>3</v>
      </c>
      <c r="C215" s="24">
        <v>6</v>
      </c>
      <c r="D215" s="25">
        <v>5663</v>
      </c>
      <c r="E215" s="25">
        <v>10879</v>
      </c>
      <c r="F215" s="25">
        <v>5573</v>
      </c>
      <c r="G215" s="25">
        <v>11506</v>
      </c>
      <c r="H215" s="25">
        <v>5224</v>
      </c>
      <c r="I215" s="25">
        <v>13075</v>
      </c>
      <c r="J215" s="25">
        <v>4218</v>
      </c>
      <c r="K215" s="6">
        <f t="shared" si="3"/>
        <v>56138</v>
      </c>
    </row>
    <row r="216" spans="1:11" x14ac:dyDescent="0.3">
      <c r="A216" s="24">
        <v>2022</v>
      </c>
      <c r="B216" s="24" t="s">
        <v>3</v>
      </c>
      <c r="C216" s="24">
        <v>8</v>
      </c>
      <c r="D216" s="25">
        <v>7937</v>
      </c>
      <c r="E216" s="25">
        <v>4334</v>
      </c>
      <c r="F216" s="25">
        <v>10960</v>
      </c>
      <c r="G216" s="25">
        <v>13083</v>
      </c>
      <c r="H216" s="25">
        <v>4147</v>
      </c>
      <c r="I216" s="25">
        <v>14938</v>
      </c>
      <c r="J216" s="25">
        <v>4897</v>
      </c>
      <c r="K216" s="6">
        <f t="shared" si="3"/>
        <v>60296</v>
      </c>
    </row>
    <row r="217" spans="1:11" x14ac:dyDescent="0.3">
      <c r="A217" s="24">
        <v>2022</v>
      </c>
      <c r="B217" s="24" t="s">
        <v>3</v>
      </c>
      <c r="C217" s="24">
        <v>9</v>
      </c>
      <c r="D217" s="25">
        <v>11569</v>
      </c>
      <c r="E217" s="25">
        <v>12789</v>
      </c>
      <c r="F217" s="25">
        <v>13781</v>
      </c>
      <c r="G217" s="25">
        <v>7460</v>
      </c>
      <c r="H217" s="25">
        <v>14947</v>
      </c>
      <c r="I217" s="25">
        <v>2287</v>
      </c>
      <c r="J217" s="25">
        <v>8552</v>
      </c>
      <c r="K217" s="6">
        <f t="shared" si="3"/>
        <v>71385</v>
      </c>
    </row>
    <row r="218" spans="1:11" x14ac:dyDescent="0.3">
      <c r="A218" s="24">
        <v>2022</v>
      </c>
      <c r="B218" s="24" t="s">
        <v>3</v>
      </c>
      <c r="C218" s="24">
        <v>21</v>
      </c>
      <c r="D218" s="25">
        <v>11325</v>
      </c>
      <c r="E218" s="25">
        <v>4694</v>
      </c>
      <c r="F218" s="25">
        <v>11975</v>
      </c>
      <c r="G218" s="25">
        <v>1461</v>
      </c>
      <c r="H218" s="25">
        <v>6427</v>
      </c>
      <c r="I218" s="25">
        <v>2839</v>
      </c>
      <c r="J218" s="25">
        <v>6797</v>
      </c>
      <c r="K218" s="6">
        <f t="shared" si="3"/>
        <v>45518</v>
      </c>
    </row>
    <row r="219" spans="1:11" x14ac:dyDescent="0.3">
      <c r="A219" s="24">
        <v>2022</v>
      </c>
      <c r="B219" s="24" t="s">
        <v>3</v>
      </c>
      <c r="C219" s="24">
        <v>23</v>
      </c>
      <c r="D219" s="25">
        <v>11094</v>
      </c>
      <c r="E219" s="25">
        <v>9063</v>
      </c>
      <c r="F219" s="25">
        <v>6583</v>
      </c>
      <c r="G219" s="25">
        <v>12901</v>
      </c>
      <c r="H219" s="25">
        <v>1946</v>
      </c>
      <c r="I219" s="25">
        <v>4601</v>
      </c>
      <c r="J219" s="25">
        <v>2503</v>
      </c>
      <c r="K219" s="6">
        <f t="shared" si="3"/>
        <v>48691</v>
      </c>
    </row>
    <row r="220" spans="1:11" x14ac:dyDescent="0.3">
      <c r="A220" s="24">
        <v>2022</v>
      </c>
      <c r="B220" s="24" t="s">
        <v>3</v>
      </c>
      <c r="C220" s="24">
        <v>25</v>
      </c>
      <c r="D220" s="25">
        <v>11175</v>
      </c>
      <c r="E220" s="25">
        <v>1350</v>
      </c>
      <c r="F220" s="25">
        <v>3137</v>
      </c>
      <c r="G220" s="25">
        <v>8724</v>
      </c>
      <c r="H220" s="25">
        <v>13144</v>
      </c>
      <c r="I220" s="25">
        <v>10413</v>
      </c>
      <c r="J220" s="25">
        <v>10659</v>
      </c>
      <c r="K220" s="6">
        <f t="shared" si="3"/>
        <v>58602</v>
      </c>
    </row>
    <row r="221" spans="1:11" x14ac:dyDescent="0.3">
      <c r="A221" s="24">
        <v>2022</v>
      </c>
      <c r="B221" s="24" t="s">
        <v>3</v>
      </c>
      <c r="C221" s="24">
        <v>27</v>
      </c>
      <c r="D221" s="25">
        <v>13890</v>
      </c>
      <c r="E221" s="25">
        <v>8378</v>
      </c>
      <c r="F221" s="25">
        <v>10252</v>
      </c>
      <c r="G221" s="25">
        <v>5640</v>
      </c>
      <c r="H221" s="25">
        <v>14566</v>
      </c>
      <c r="I221" s="25">
        <v>9919</v>
      </c>
      <c r="J221" s="25">
        <v>1505</v>
      </c>
      <c r="K221" s="6">
        <f t="shared" si="3"/>
        <v>64150</v>
      </c>
    </row>
    <row r="222" spans="1:11" x14ac:dyDescent="0.3">
      <c r="A222" s="24">
        <v>2022</v>
      </c>
      <c r="B222" s="24" t="s">
        <v>3</v>
      </c>
      <c r="C222" s="24">
        <v>27</v>
      </c>
      <c r="D222" s="25">
        <v>11475</v>
      </c>
      <c r="E222" s="25">
        <v>13068</v>
      </c>
      <c r="F222" s="25">
        <v>2905</v>
      </c>
      <c r="G222" s="25">
        <v>5612</v>
      </c>
      <c r="H222" s="25">
        <v>11561</v>
      </c>
      <c r="I222" s="25">
        <v>9716</v>
      </c>
      <c r="J222" s="25">
        <v>5099</v>
      </c>
      <c r="K222" s="6">
        <f t="shared" si="3"/>
        <v>59436</v>
      </c>
    </row>
    <row r="223" spans="1:11" x14ac:dyDescent="0.3">
      <c r="A223" s="24">
        <v>2022</v>
      </c>
      <c r="B223" s="24" t="s">
        <v>11</v>
      </c>
      <c r="C223" s="24">
        <v>4</v>
      </c>
      <c r="D223" s="25">
        <v>6839</v>
      </c>
      <c r="E223" s="25">
        <v>6115</v>
      </c>
      <c r="F223" s="25">
        <v>4138</v>
      </c>
      <c r="G223" s="25">
        <v>5982</v>
      </c>
      <c r="H223" s="25">
        <v>5931</v>
      </c>
      <c r="I223" s="25">
        <v>2126</v>
      </c>
      <c r="J223" s="25">
        <v>12642</v>
      </c>
      <c r="K223" s="6">
        <f t="shared" si="3"/>
        <v>43773</v>
      </c>
    </row>
    <row r="224" spans="1:11" x14ac:dyDescent="0.3">
      <c r="A224" s="24">
        <v>2022</v>
      </c>
      <c r="B224" s="24" t="s">
        <v>11</v>
      </c>
      <c r="C224" s="24">
        <v>10</v>
      </c>
      <c r="D224" s="25">
        <v>6624</v>
      </c>
      <c r="E224" s="25">
        <v>8553</v>
      </c>
      <c r="F224" s="25">
        <v>7724</v>
      </c>
      <c r="G224" s="25">
        <v>6747</v>
      </c>
      <c r="H224" s="25">
        <v>4986</v>
      </c>
      <c r="I224" s="25">
        <v>7458</v>
      </c>
      <c r="J224" s="25">
        <v>10976</v>
      </c>
      <c r="K224" s="6">
        <f t="shared" si="3"/>
        <v>53068</v>
      </c>
    </row>
    <row r="225" spans="1:11" x14ac:dyDescent="0.3">
      <c r="A225" s="24">
        <v>2022</v>
      </c>
      <c r="B225" s="24" t="s">
        <v>11</v>
      </c>
      <c r="C225" s="24">
        <v>12</v>
      </c>
      <c r="D225" s="25">
        <v>2998</v>
      </c>
      <c r="E225" s="25">
        <v>3064</v>
      </c>
      <c r="F225" s="25">
        <v>14759</v>
      </c>
      <c r="G225" s="25">
        <v>8083</v>
      </c>
      <c r="H225" s="25">
        <v>13868</v>
      </c>
      <c r="I225" s="25">
        <v>1251</v>
      </c>
      <c r="J225" s="25">
        <v>5593</v>
      </c>
      <c r="K225" s="6">
        <f t="shared" si="3"/>
        <v>49616</v>
      </c>
    </row>
    <row r="226" spans="1:11" x14ac:dyDescent="0.3">
      <c r="A226" s="24">
        <v>2022</v>
      </c>
      <c r="B226" s="24" t="s">
        <v>11</v>
      </c>
      <c r="C226" s="24">
        <v>12</v>
      </c>
      <c r="D226" s="25">
        <v>9126</v>
      </c>
      <c r="E226" s="25">
        <v>1555</v>
      </c>
      <c r="F226" s="25">
        <v>9699</v>
      </c>
      <c r="G226" s="25">
        <v>1777</v>
      </c>
      <c r="H226" s="25">
        <v>12110</v>
      </c>
      <c r="I226" s="25">
        <v>5951</v>
      </c>
      <c r="J226" s="25">
        <v>5383</v>
      </c>
      <c r="K226" s="6">
        <f t="shared" si="3"/>
        <v>45601</v>
      </c>
    </row>
    <row r="227" spans="1:11" x14ac:dyDescent="0.3">
      <c r="A227" s="24">
        <v>2022</v>
      </c>
      <c r="B227" s="24" t="s">
        <v>11</v>
      </c>
      <c r="C227" s="24">
        <v>14</v>
      </c>
      <c r="D227" s="25">
        <v>7282</v>
      </c>
      <c r="E227" s="25">
        <v>13126</v>
      </c>
      <c r="F227" s="25">
        <v>14119</v>
      </c>
      <c r="G227" s="25">
        <v>8000</v>
      </c>
      <c r="H227" s="25">
        <v>9509</v>
      </c>
      <c r="I227" s="25">
        <v>3186</v>
      </c>
      <c r="J227" s="25">
        <v>12258</v>
      </c>
      <c r="K227" s="6">
        <f t="shared" si="3"/>
        <v>67480</v>
      </c>
    </row>
    <row r="228" spans="1:11" x14ac:dyDescent="0.3">
      <c r="A228" s="24">
        <v>2022</v>
      </c>
      <c r="B228" s="24" t="s">
        <v>11</v>
      </c>
      <c r="C228" s="24">
        <v>18</v>
      </c>
      <c r="D228" s="25">
        <v>1342</v>
      </c>
      <c r="E228" s="25">
        <v>14610</v>
      </c>
      <c r="F228" s="25">
        <v>1841</v>
      </c>
      <c r="G228" s="25">
        <v>8048</v>
      </c>
      <c r="H228" s="25">
        <v>14921</v>
      </c>
      <c r="I228" s="25">
        <v>10337</v>
      </c>
      <c r="J228" s="25">
        <v>4140</v>
      </c>
      <c r="K228" s="6">
        <f t="shared" si="3"/>
        <v>55239</v>
      </c>
    </row>
    <row r="229" spans="1:11" x14ac:dyDescent="0.3">
      <c r="A229" s="24">
        <v>2022</v>
      </c>
      <c r="B229" s="24" t="s">
        <v>11</v>
      </c>
      <c r="C229" s="24">
        <v>23</v>
      </c>
      <c r="D229" s="25">
        <v>14225</v>
      </c>
      <c r="E229" s="25">
        <v>2413</v>
      </c>
      <c r="F229" s="25">
        <v>4636</v>
      </c>
      <c r="G229" s="25">
        <v>2361</v>
      </c>
      <c r="H229" s="25">
        <v>11676</v>
      </c>
      <c r="I229" s="25">
        <v>2343</v>
      </c>
      <c r="J229" s="25">
        <v>13887</v>
      </c>
      <c r="K229" s="6">
        <f t="shared" si="3"/>
        <v>51541</v>
      </c>
    </row>
    <row r="230" spans="1:11" x14ac:dyDescent="0.3">
      <c r="A230" s="24">
        <v>2022</v>
      </c>
      <c r="B230" s="24" t="s">
        <v>7</v>
      </c>
      <c r="C230" s="24">
        <v>2</v>
      </c>
      <c r="D230" s="25">
        <v>13088</v>
      </c>
      <c r="E230" s="25">
        <v>6491</v>
      </c>
      <c r="F230" s="25">
        <v>3430</v>
      </c>
      <c r="G230" s="25">
        <v>8955</v>
      </c>
      <c r="H230" s="25">
        <v>11542</v>
      </c>
      <c r="I230" s="25">
        <v>1484</v>
      </c>
      <c r="J230" s="25">
        <v>8817</v>
      </c>
      <c r="K230" s="6">
        <f t="shared" si="3"/>
        <v>53807</v>
      </c>
    </row>
    <row r="231" spans="1:11" x14ac:dyDescent="0.3">
      <c r="A231" s="24">
        <v>2022</v>
      </c>
      <c r="B231" s="24" t="s">
        <v>7</v>
      </c>
      <c r="C231" s="24">
        <v>4</v>
      </c>
      <c r="D231" s="25">
        <v>12736</v>
      </c>
      <c r="E231" s="25">
        <v>13745</v>
      </c>
      <c r="F231" s="25">
        <v>2889</v>
      </c>
      <c r="G231" s="25">
        <v>6856</v>
      </c>
      <c r="H231" s="25">
        <v>12668</v>
      </c>
      <c r="I231" s="25">
        <v>7387</v>
      </c>
      <c r="J231" s="25">
        <v>13375</v>
      </c>
      <c r="K231" s="6">
        <f t="shared" si="3"/>
        <v>69656</v>
      </c>
    </row>
    <row r="232" spans="1:11" x14ac:dyDescent="0.3">
      <c r="A232" s="24">
        <v>2022</v>
      </c>
      <c r="B232" s="24" t="s">
        <v>7</v>
      </c>
      <c r="C232" s="24">
        <v>5</v>
      </c>
      <c r="D232" s="25">
        <v>12067</v>
      </c>
      <c r="E232" s="25">
        <v>14255</v>
      </c>
      <c r="F232" s="25">
        <v>8658</v>
      </c>
      <c r="G232" s="25">
        <v>2544</v>
      </c>
      <c r="H232" s="25">
        <v>4907</v>
      </c>
      <c r="I232" s="25">
        <v>9580</v>
      </c>
      <c r="J232" s="25">
        <v>12680</v>
      </c>
      <c r="K232" s="6">
        <f t="shared" si="3"/>
        <v>64691</v>
      </c>
    </row>
    <row r="233" spans="1:11" x14ac:dyDescent="0.3">
      <c r="A233" s="24">
        <v>2022</v>
      </c>
      <c r="B233" s="24" t="s">
        <v>7</v>
      </c>
      <c r="C233" s="24">
        <v>7</v>
      </c>
      <c r="D233" s="25">
        <v>7745</v>
      </c>
      <c r="E233" s="25">
        <v>2557</v>
      </c>
      <c r="F233" s="25">
        <v>5321</v>
      </c>
      <c r="G233" s="25">
        <v>6678</v>
      </c>
      <c r="H233" s="25">
        <v>9250</v>
      </c>
      <c r="I233" s="25">
        <v>10612</v>
      </c>
      <c r="J233" s="25">
        <v>7708</v>
      </c>
      <c r="K233" s="6">
        <f t="shared" si="3"/>
        <v>49871</v>
      </c>
    </row>
    <row r="234" spans="1:11" x14ac:dyDescent="0.3">
      <c r="A234" s="24">
        <v>2022</v>
      </c>
      <c r="B234" s="24" t="s">
        <v>7</v>
      </c>
      <c r="C234" s="24">
        <v>11</v>
      </c>
      <c r="D234" s="25">
        <v>14175</v>
      </c>
      <c r="E234" s="25">
        <v>8227</v>
      </c>
      <c r="F234" s="25">
        <v>1868</v>
      </c>
      <c r="G234" s="25">
        <v>5087</v>
      </c>
      <c r="H234" s="25">
        <v>12388</v>
      </c>
      <c r="I234" s="25">
        <v>4530</v>
      </c>
      <c r="J234" s="25">
        <v>10610</v>
      </c>
      <c r="K234" s="6">
        <f t="shared" si="3"/>
        <v>56885</v>
      </c>
    </row>
    <row r="235" spans="1:11" x14ac:dyDescent="0.3">
      <c r="A235" s="24">
        <v>2022</v>
      </c>
      <c r="B235" s="24" t="s">
        <v>7</v>
      </c>
      <c r="C235" s="24">
        <v>17</v>
      </c>
      <c r="D235" s="25">
        <v>8451</v>
      </c>
      <c r="E235" s="25">
        <v>13238</v>
      </c>
      <c r="F235" s="25">
        <v>7284</v>
      </c>
      <c r="G235" s="25">
        <v>7752</v>
      </c>
      <c r="H235" s="25">
        <v>8268</v>
      </c>
      <c r="I235" s="25">
        <v>7889</v>
      </c>
      <c r="J235" s="25">
        <v>9529</v>
      </c>
      <c r="K235" s="6">
        <f t="shared" si="3"/>
        <v>62411</v>
      </c>
    </row>
    <row r="236" spans="1:11" x14ac:dyDescent="0.3">
      <c r="A236" s="24">
        <v>2022</v>
      </c>
      <c r="B236" s="24" t="s">
        <v>7</v>
      </c>
      <c r="C236" s="24">
        <v>18</v>
      </c>
      <c r="D236" s="25">
        <v>8842</v>
      </c>
      <c r="E236" s="25">
        <v>5436</v>
      </c>
      <c r="F236" s="25">
        <v>14624</v>
      </c>
      <c r="G236" s="25">
        <v>3406</v>
      </c>
      <c r="H236" s="25">
        <v>1929</v>
      </c>
      <c r="I236" s="25">
        <v>10978</v>
      </c>
      <c r="J236" s="25">
        <v>6791</v>
      </c>
      <c r="K236" s="6">
        <f t="shared" si="3"/>
        <v>52006</v>
      </c>
    </row>
    <row r="237" spans="1:11" x14ac:dyDescent="0.3">
      <c r="A237" s="24">
        <v>2022</v>
      </c>
      <c r="B237" s="24" t="s">
        <v>7</v>
      </c>
      <c r="C237" s="24">
        <v>20</v>
      </c>
      <c r="D237" s="25">
        <v>9777</v>
      </c>
      <c r="E237" s="25">
        <v>5529</v>
      </c>
      <c r="F237" s="25">
        <v>2750</v>
      </c>
      <c r="G237" s="25">
        <v>1566</v>
      </c>
      <c r="H237" s="25">
        <v>5876</v>
      </c>
      <c r="I237" s="25">
        <v>1296</v>
      </c>
      <c r="J237" s="25">
        <v>6557</v>
      </c>
      <c r="K237" s="6">
        <f t="shared" si="3"/>
        <v>33351</v>
      </c>
    </row>
    <row r="238" spans="1:11" x14ac:dyDescent="0.3">
      <c r="A238" s="24">
        <v>2022</v>
      </c>
      <c r="B238" s="24" t="s">
        <v>7</v>
      </c>
      <c r="C238" s="24">
        <v>25</v>
      </c>
      <c r="D238" s="25">
        <v>7982</v>
      </c>
      <c r="E238" s="25">
        <v>14125</v>
      </c>
      <c r="F238" s="25">
        <v>7095</v>
      </c>
      <c r="G238" s="25">
        <v>14761</v>
      </c>
      <c r="H238" s="25">
        <v>1873</v>
      </c>
      <c r="I238" s="25">
        <v>1969</v>
      </c>
      <c r="J238" s="25">
        <v>14909</v>
      </c>
      <c r="K238" s="6">
        <f t="shared" si="3"/>
        <v>62714</v>
      </c>
    </row>
    <row r="239" spans="1:11" x14ac:dyDescent="0.3">
      <c r="A239" s="24">
        <v>2022</v>
      </c>
      <c r="B239" s="24" t="s">
        <v>7</v>
      </c>
      <c r="C239" s="24">
        <v>26</v>
      </c>
      <c r="D239" s="25">
        <v>14581</v>
      </c>
      <c r="E239" s="25">
        <v>9019</v>
      </c>
      <c r="F239" s="25">
        <v>7987</v>
      </c>
      <c r="G239" s="25">
        <v>5350</v>
      </c>
      <c r="H239" s="25">
        <v>1137</v>
      </c>
      <c r="I239" s="25">
        <v>1089</v>
      </c>
      <c r="J239" s="25">
        <v>3137</v>
      </c>
      <c r="K239" s="6">
        <f t="shared" si="3"/>
        <v>42300</v>
      </c>
    </row>
    <row r="240" spans="1:11" x14ac:dyDescent="0.3">
      <c r="A240" s="24">
        <v>2022</v>
      </c>
      <c r="B240" s="24" t="s">
        <v>7</v>
      </c>
      <c r="C240" s="24">
        <v>29</v>
      </c>
      <c r="D240" s="25">
        <v>6879</v>
      </c>
      <c r="E240" s="25">
        <v>9670</v>
      </c>
      <c r="F240" s="25">
        <v>11741</v>
      </c>
      <c r="G240" s="25">
        <v>5115</v>
      </c>
      <c r="H240" s="25">
        <v>8087</v>
      </c>
      <c r="I240" s="25">
        <v>2001</v>
      </c>
      <c r="J240" s="25">
        <v>13954</v>
      </c>
      <c r="K240" s="6">
        <f t="shared" si="3"/>
        <v>57447</v>
      </c>
    </row>
    <row r="241" spans="1:11" x14ac:dyDescent="0.3">
      <c r="A241" s="24">
        <v>2022</v>
      </c>
      <c r="B241" s="24" t="s">
        <v>8</v>
      </c>
      <c r="C241" s="24">
        <v>5</v>
      </c>
      <c r="D241" s="25">
        <v>8752</v>
      </c>
      <c r="E241" s="25">
        <v>1664</v>
      </c>
      <c r="F241" s="25">
        <v>2910</v>
      </c>
      <c r="G241" s="25">
        <v>10327</v>
      </c>
      <c r="H241" s="25">
        <v>10874</v>
      </c>
      <c r="I241" s="25">
        <v>7863</v>
      </c>
      <c r="J241" s="25">
        <v>8149</v>
      </c>
      <c r="K241" s="6">
        <f t="shared" si="3"/>
        <v>50539</v>
      </c>
    </row>
    <row r="242" spans="1:11" x14ac:dyDescent="0.3">
      <c r="A242" s="24">
        <v>2022</v>
      </c>
      <c r="B242" s="24" t="s">
        <v>8</v>
      </c>
      <c r="C242" s="24">
        <v>13</v>
      </c>
      <c r="D242" s="25">
        <v>4937</v>
      </c>
      <c r="E242" s="25">
        <v>10785</v>
      </c>
      <c r="F242" s="25">
        <v>3110</v>
      </c>
      <c r="G242" s="25">
        <v>5936</v>
      </c>
      <c r="H242" s="25">
        <v>5632</v>
      </c>
      <c r="I242" s="25">
        <v>2806</v>
      </c>
      <c r="J242" s="25">
        <v>3107</v>
      </c>
      <c r="K242" s="6">
        <f t="shared" si="3"/>
        <v>36313</v>
      </c>
    </row>
    <row r="243" spans="1:11" x14ac:dyDescent="0.3">
      <c r="A243" s="24">
        <v>2022</v>
      </c>
      <c r="B243" s="24" t="s">
        <v>8</v>
      </c>
      <c r="C243" s="24">
        <v>13</v>
      </c>
      <c r="D243" s="25">
        <v>12712</v>
      </c>
      <c r="E243" s="25">
        <v>3028</v>
      </c>
      <c r="F243" s="25">
        <v>11534</v>
      </c>
      <c r="G243" s="25">
        <v>11499</v>
      </c>
      <c r="H243" s="25">
        <v>10126</v>
      </c>
      <c r="I243" s="25">
        <v>6587</v>
      </c>
      <c r="J243" s="25">
        <v>9280</v>
      </c>
      <c r="K243" s="6">
        <f t="shared" si="3"/>
        <v>64766</v>
      </c>
    </row>
    <row r="244" spans="1:11" x14ac:dyDescent="0.3">
      <c r="A244" s="24">
        <v>2022</v>
      </c>
      <c r="B244" s="24" t="s">
        <v>8</v>
      </c>
      <c r="C244" s="24">
        <v>18</v>
      </c>
      <c r="D244" s="25">
        <v>8834</v>
      </c>
      <c r="E244" s="25">
        <v>1210</v>
      </c>
      <c r="F244" s="25">
        <v>3161</v>
      </c>
      <c r="G244" s="25">
        <v>8382</v>
      </c>
      <c r="H244" s="25">
        <v>10824</v>
      </c>
      <c r="I244" s="25">
        <v>9711</v>
      </c>
      <c r="J244" s="25">
        <v>13066</v>
      </c>
      <c r="K244" s="6">
        <f t="shared" si="3"/>
        <v>55188</v>
      </c>
    </row>
    <row r="245" spans="1:11" x14ac:dyDescent="0.3">
      <c r="A245" s="24">
        <v>2022</v>
      </c>
      <c r="B245" s="24" t="s">
        <v>8</v>
      </c>
      <c r="C245" s="24">
        <v>20</v>
      </c>
      <c r="D245" s="25">
        <v>13815</v>
      </c>
      <c r="E245" s="25">
        <v>11999</v>
      </c>
      <c r="F245" s="25">
        <v>3975</v>
      </c>
      <c r="G245" s="25">
        <v>1578</v>
      </c>
      <c r="H245" s="25">
        <v>13192</v>
      </c>
      <c r="I245" s="25">
        <v>8016</v>
      </c>
      <c r="J245" s="25">
        <v>5242</v>
      </c>
      <c r="K245" s="6">
        <f t="shared" si="3"/>
        <v>57817</v>
      </c>
    </row>
    <row r="246" spans="1:11" x14ac:dyDescent="0.3">
      <c r="A246" s="24">
        <v>2022</v>
      </c>
      <c r="B246" s="24" t="s">
        <v>8</v>
      </c>
      <c r="C246" s="24">
        <v>20</v>
      </c>
      <c r="D246" s="25">
        <v>10766</v>
      </c>
      <c r="E246" s="25">
        <v>13192</v>
      </c>
      <c r="F246" s="25">
        <v>9522</v>
      </c>
      <c r="G246" s="25">
        <v>4352</v>
      </c>
      <c r="H246" s="25">
        <v>14181</v>
      </c>
      <c r="I246" s="25">
        <v>7320</v>
      </c>
      <c r="J246" s="25">
        <v>11986</v>
      </c>
      <c r="K246" s="6">
        <f t="shared" si="3"/>
        <v>71319</v>
      </c>
    </row>
    <row r="247" spans="1:11" x14ac:dyDescent="0.3">
      <c r="A247" s="24">
        <v>2022</v>
      </c>
      <c r="B247" s="24" t="s">
        <v>9</v>
      </c>
      <c r="C247" s="24">
        <v>4</v>
      </c>
      <c r="D247" s="25">
        <v>12284</v>
      </c>
      <c r="E247" s="25">
        <v>2650</v>
      </c>
      <c r="F247" s="25">
        <v>8820</v>
      </c>
      <c r="G247" s="25">
        <v>9877</v>
      </c>
      <c r="H247" s="25">
        <v>2934</v>
      </c>
      <c r="I247" s="25">
        <v>6961</v>
      </c>
      <c r="J247" s="25">
        <v>14245</v>
      </c>
      <c r="K247" s="6">
        <f t="shared" si="3"/>
        <v>57771</v>
      </c>
    </row>
    <row r="248" spans="1:11" x14ac:dyDescent="0.3">
      <c r="A248" s="24">
        <v>2022</v>
      </c>
      <c r="B248" s="24" t="s">
        <v>9</v>
      </c>
      <c r="C248" s="24">
        <v>10</v>
      </c>
      <c r="D248" s="25">
        <v>1948</v>
      </c>
      <c r="E248" s="25">
        <v>8988</v>
      </c>
      <c r="F248" s="25">
        <v>7923</v>
      </c>
      <c r="G248" s="25">
        <v>11748</v>
      </c>
      <c r="H248" s="25">
        <v>9756</v>
      </c>
      <c r="I248" s="25">
        <v>3221</v>
      </c>
      <c r="J248" s="25">
        <v>3491</v>
      </c>
      <c r="K248" s="6">
        <f t="shared" si="3"/>
        <v>47075</v>
      </c>
    </row>
    <row r="249" spans="1:11" x14ac:dyDescent="0.3">
      <c r="A249" s="24">
        <v>2022</v>
      </c>
      <c r="B249" s="24" t="s">
        <v>9</v>
      </c>
      <c r="C249" s="24">
        <v>11</v>
      </c>
      <c r="D249" s="25">
        <v>2044</v>
      </c>
      <c r="E249" s="25">
        <v>8278</v>
      </c>
      <c r="F249" s="25">
        <v>8821</v>
      </c>
      <c r="G249" s="25">
        <v>7485</v>
      </c>
      <c r="H249" s="25">
        <v>4597</v>
      </c>
      <c r="I249" s="25">
        <v>9614</v>
      </c>
      <c r="J249" s="25">
        <v>10102</v>
      </c>
      <c r="K249" s="6">
        <f t="shared" si="3"/>
        <v>50941</v>
      </c>
    </row>
    <row r="250" spans="1:11" x14ac:dyDescent="0.3">
      <c r="A250" s="24">
        <v>2022</v>
      </c>
      <c r="B250" s="24" t="s">
        <v>9</v>
      </c>
      <c r="C250" s="24">
        <v>19</v>
      </c>
      <c r="D250" s="25">
        <v>10655</v>
      </c>
      <c r="E250" s="25">
        <v>14006</v>
      </c>
      <c r="F250" s="25">
        <v>9688</v>
      </c>
      <c r="G250" s="25">
        <v>6413</v>
      </c>
      <c r="H250" s="25">
        <v>2727</v>
      </c>
      <c r="I250" s="25">
        <v>2052</v>
      </c>
      <c r="J250" s="25">
        <v>10059</v>
      </c>
      <c r="K250" s="6">
        <f t="shared" si="3"/>
        <v>55600</v>
      </c>
    </row>
    <row r="251" spans="1:11" x14ac:dyDescent="0.3">
      <c r="A251" s="24">
        <v>2022</v>
      </c>
      <c r="B251" s="24" t="s">
        <v>9</v>
      </c>
      <c r="C251" s="24">
        <v>22</v>
      </c>
      <c r="D251" s="25">
        <v>3893</v>
      </c>
      <c r="E251" s="25">
        <v>7777</v>
      </c>
      <c r="F251" s="25">
        <v>10161</v>
      </c>
      <c r="G251" s="25">
        <v>1281</v>
      </c>
      <c r="H251" s="25">
        <v>6562</v>
      </c>
      <c r="I251" s="25">
        <v>2099</v>
      </c>
      <c r="J251" s="25">
        <v>2848</v>
      </c>
      <c r="K251" s="6">
        <f t="shared" si="3"/>
        <v>34621</v>
      </c>
    </row>
    <row r="252" spans="1:11" x14ac:dyDescent="0.3">
      <c r="A252" s="24">
        <v>2022</v>
      </c>
      <c r="B252" s="24" t="s">
        <v>9</v>
      </c>
      <c r="C252" s="24">
        <v>25</v>
      </c>
      <c r="D252" s="25">
        <v>4342</v>
      </c>
      <c r="E252" s="25">
        <v>5977</v>
      </c>
      <c r="F252" s="25">
        <v>1003</v>
      </c>
      <c r="G252" s="25">
        <v>5033</v>
      </c>
      <c r="H252" s="25">
        <v>8629</v>
      </c>
      <c r="I252" s="25">
        <v>8572</v>
      </c>
      <c r="J252" s="25">
        <v>12398</v>
      </c>
      <c r="K252" s="6">
        <f t="shared" si="3"/>
        <v>45954</v>
      </c>
    </row>
    <row r="253" spans="1:11" x14ac:dyDescent="0.3">
      <c r="A253" s="24">
        <v>2022</v>
      </c>
      <c r="B253" s="24" t="s">
        <v>27</v>
      </c>
      <c r="C253" s="24">
        <v>6</v>
      </c>
      <c r="D253" s="25">
        <v>5556</v>
      </c>
      <c r="E253" s="25">
        <v>5241</v>
      </c>
      <c r="F253" s="25">
        <v>2862</v>
      </c>
      <c r="G253" s="25">
        <v>12650</v>
      </c>
      <c r="H253" s="25">
        <v>5575</v>
      </c>
      <c r="I253" s="25">
        <v>5407</v>
      </c>
      <c r="J253" s="25">
        <v>1693</v>
      </c>
      <c r="K253" s="6">
        <f t="shared" si="3"/>
        <v>38984</v>
      </c>
    </row>
    <row r="254" spans="1:11" x14ac:dyDescent="0.3">
      <c r="A254" s="24">
        <v>2022</v>
      </c>
      <c r="B254" s="24" t="s">
        <v>27</v>
      </c>
      <c r="C254" s="24">
        <v>8</v>
      </c>
      <c r="D254" s="25">
        <v>9574</v>
      </c>
      <c r="E254" s="25">
        <v>2226</v>
      </c>
      <c r="F254" s="25">
        <v>12023</v>
      </c>
      <c r="G254" s="25">
        <v>4374</v>
      </c>
      <c r="H254" s="25">
        <v>4420</v>
      </c>
      <c r="I254" s="25">
        <v>3944</v>
      </c>
      <c r="J254" s="25">
        <v>11991</v>
      </c>
      <c r="K254" s="6">
        <f t="shared" si="3"/>
        <v>48552</v>
      </c>
    </row>
    <row r="255" spans="1:11" x14ac:dyDescent="0.3">
      <c r="A255" s="24">
        <v>2022</v>
      </c>
      <c r="B255" s="24" t="s">
        <v>27</v>
      </c>
      <c r="C255" s="24">
        <v>10</v>
      </c>
      <c r="D255" s="25">
        <v>9505</v>
      </c>
      <c r="E255" s="25">
        <v>5764</v>
      </c>
      <c r="F255" s="25">
        <v>10388</v>
      </c>
      <c r="G255" s="25">
        <v>8838</v>
      </c>
      <c r="H255" s="25">
        <v>9002</v>
      </c>
      <c r="I255" s="25">
        <v>3187</v>
      </c>
      <c r="J255" s="25">
        <v>7158</v>
      </c>
      <c r="K255" s="6">
        <f t="shared" si="3"/>
        <v>53842</v>
      </c>
    </row>
    <row r="256" spans="1:11" x14ac:dyDescent="0.3">
      <c r="A256" s="24">
        <v>2022</v>
      </c>
      <c r="B256" s="24" t="s">
        <v>27</v>
      </c>
      <c r="C256" s="24">
        <v>19</v>
      </c>
      <c r="D256" s="25">
        <v>9840</v>
      </c>
      <c r="E256" s="25">
        <v>15000</v>
      </c>
      <c r="F256" s="25">
        <v>13043</v>
      </c>
      <c r="G256" s="25">
        <v>13119</v>
      </c>
      <c r="H256" s="25">
        <v>14876</v>
      </c>
      <c r="I256" s="25">
        <v>12911</v>
      </c>
      <c r="J256" s="25">
        <v>12217</v>
      </c>
      <c r="K256" s="6">
        <f t="shared" si="3"/>
        <v>91006</v>
      </c>
    </row>
    <row r="257" spans="1:11" x14ac:dyDescent="0.3">
      <c r="A257" s="24">
        <v>2022</v>
      </c>
      <c r="B257" s="24" t="s">
        <v>27</v>
      </c>
      <c r="C257" s="24">
        <v>20</v>
      </c>
      <c r="D257" s="25">
        <v>9568</v>
      </c>
      <c r="E257" s="25">
        <v>4958</v>
      </c>
      <c r="F257" s="25">
        <v>10561</v>
      </c>
      <c r="G257" s="25">
        <v>5636</v>
      </c>
      <c r="H257" s="25">
        <v>3473</v>
      </c>
      <c r="I257" s="25">
        <v>13284</v>
      </c>
      <c r="J257" s="25">
        <v>10099</v>
      </c>
      <c r="K257" s="6">
        <f t="shared" si="3"/>
        <v>57579</v>
      </c>
    </row>
    <row r="258" spans="1:11" x14ac:dyDescent="0.3">
      <c r="A258" s="24">
        <v>2022</v>
      </c>
      <c r="B258" s="24" t="s">
        <v>27</v>
      </c>
      <c r="C258" s="24">
        <v>23</v>
      </c>
      <c r="D258" s="25">
        <v>9693</v>
      </c>
      <c r="E258" s="25">
        <v>14502</v>
      </c>
      <c r="F258" s="25">
        <v>13707</v>
      </c>
      <c r="G258" s="25">
        <v>7141</v>
      </c>
      <c r="H258" s="25">
        <v>14088</v>
      </c>
      <c r="I258" s="25">
        <v>5557</v>
      </c>
      <c r="J258" s="25">
        <v>12656</v>
      </c>
      <c r="K258" s="6">
        <f t="shared" si="3"/>
        <v>77344</v>
      </c>
    </row>
    <row r="259" spans="1:11" x14ac:dyDescent="0.3">
      <c r="A259" s="24">
        <v>2022</v>
      </c>
      <c r="B259" s="24" t="s">
        <v>27</v>
      </c>
      <c r="C259" s="24">
        <v>24</v>
      </c>
      <c r="D259" s="25">
        <v>11539</v>
      </c>
      <c r="E259" s="25">
        <v>4307</v>
      </c>
      <c r="F259" s="25">
        <v>5616</v>
      </c>
      <c r="G259" s="25">
        <v>2106</v>
      </c>
      <c r="H259" s="25">
        <v>7283</v>
      </c>
      <c r="I259" s="25">
        <v>11567</v>
      </c>
      <c r="J259" s="25">
        <v>5668</v>
      </c>
      <c r="K259" s="6">
        <f t="shared" ref="K259:K289" si="4">SUM(D259:J259)</f>
        <v>48086</v>
      </c>
    </row>
    <row r="260" spans="1:11" x14ac:dyDescent="0.3">
      <c r="A260" s="24">
        <v>2022</v>
      </c>
      <c r="B260" s="24" t="s">
        <v>27</v>
      </c>
      <c r="C260" s="24">
        <v>24</v>
      </c>
      <c r="D260" s="25">
        <v>1023</v>
      </c>
      <c r="E260" s="25">
        <v>6666</v>
      </c>
      <c r="F260" s="25">
        <v>13622</v>
      </c>
      <c r="G260" s="25">
        <v>8525</v>
      </c>
      <c r="H260" s="25">
        <v>8584</v>
      </c>
      <c r="I260" s="25">
        <v>13652</v>
      </c>
      <c r="J260" s="25">
        <v>3686</v>
      </c>
      <c r="K260" s="6">
        <f t="shared" si="4"/>
        <v>55758</v>
      </c>
    </row>
    <row r="261" spans="1:11" x14ac:dyDescent="0.3">
      <c r="A261" s="24">
        <v>2022</v>
      </c>
      <c r="B261" s="24" t="s">
        <v>28</v>
      </c>
      <c r="C261" s="24">
        <v>3</v>
      </c>
      <c r="D261" s="25">
        <v>1360</v>
      </c>
      <c r="E261" s="25">
        <v>7097</v>
      </c>
      <c r="F261" s="25">
        <v>6968</v>
      </c>
      <c r="G261" s="25">
        <v>1940</v>
      </c>
      <c r="H261" s="25">
        <v>14109</v>
      </c>
      <c r="I261" s="25">
        <v>14563</v>
      </c>
      <c r="J261" s="25">
        <v>13547</v>
      </c>
      <c r="K261" s="6">
        <f t="shared" si="4"/>
        <v>59584</v>
      </c>
    </row>
    <row r="262" spans="1:11" x14ac:dyDescent="0.3">
      <c r="A262" s="24">
        <v>2022</v>
      </c>
      <c r="B262" s="24" t="s">
        <v>28</v>
      </c>
      <c r="C262" s="24">
        <v>3</v>
      </c>
      <c r="D262" s="25">
        <v>2938</v>
      </c>
      <c r="E262" s="25">
        <v>9159</v>
      </c>
      <c r="F262" s="25">
        <v>11281</v>
      </c>
      <c r="G262" s="25">
        <v>6411</v>
      </c>
      <c r="H262" s="25">
        <v>10621</v>
      </c>
      <c r="I262" s="25">
        <v>10322</v>
      </c>
      <c r="J262" s="25">
        <v>2115</v>
      </c>
      <c r="K262" s="6">
        <f t="shared" si="4"/>
        <v>52847</v>
      </c>
    </row>
    <row r="263" spans="1:11" x14ac:dyDescent="0.3">
      <c r="A263" s="24">
        <v>2022</v>
      </c>
      <c r="B263" s="24" t="s">
        <v>28</v>
      </c>
      <c r="C263" s="24">
        <v>6</v>
      </c>
      <c r="D263" s="25">
        <v>9306</v>
      </c>
      <c r="E263" s="25">
        <v>12130</v>
      </c>
      <c r="F263" s="25">
        <v>14320</v>
      </c>
      <c r="G263" s="25">
        <v>5904</v>
      </c>
      <c r="H263" s="25">
        <v>6054</v>
      </c>
      <c r="I263" s="25">
        <v>6924</v>
      </c>
      <c r="J263" s="25">
        <v>7925</v>
      </c>
      <c r="K263" s="6">
        <f t="shared" si="4"/>
        <v>62563</v>
      </c>
    </row>
    <row r="264" spans="1:11" x14ac:dyDescent="0.3">
      <c r="A264" s="24">
        <v>2022</v>
      </c>
      <c r="B264" s="24" t="s">
        <v>28</v>
      </c>
      <c r="C264" s="24">
        <v>12</v>
      </c>
      <c r="D264" s="25">
        <v>1807</v>
      </c>
      <c r="E264" s="25">
        <v>9019</v>
      </c>
      <c r="F264" s="25">
        <v>9379</v>
      </c>
      <c r="G264" s="25">
        <v>6106</v>
      </c>
      <c r="H264" s="25">
        <v>7309</v>
      </c>
      <c r="I264" s="25">
        <v>9397</v>
      </c>
      <c r="J264" s="25">
        <v>14294</v>
      </c>
      <c r="K264" s="6">
        <f t="shared" si="4"/>
        <v>57311</v>
      </c>
    </row>
    <row r="265" spans="1:11" x14ac:dyDescent="0.3">
      <c r="A265" s="24">
        <v>2022</v>
      </c>
      <c r="B265" s="24" t="s">
        <v>28</v>
      </c>
      <c r="C265" s="24">
        <v>14</v>
      </c>
      <c r="D265" s="25">
        <v>11728</v>
      </c>
      <c r="E265" s="25">
        <v>4508</v>
      </c>
      <c r="F265" s="25">
        <v>13891</v>
      </c>
      <c r="G265" s="25">
        <v>4697</v>
      </c>
      <c r="H265" s="25">
        <v>11163</v>
      </c>
      <c r="I265" s="25">
        <v>5662</v>
      </c>
      <c r="J265" s="25">
        <v>10918</v>
      </c>
      <c r="K265" s="6">
        <f t="shared" si="4"/>
        <v>62567</v>
      </c>
    </row>
    <row r="266" spans="1:11" x14ac:dyDescent="0.3">
      <c r="A266" s="24">
        <v>2022</v>
      </c>
      <c r="B266" s="24" t="s">
        <v>28</v>
      </c>
      <c r="C266" s="24">
        <v>15</v>
      </c>
      <c r="D266" s="25">
        <v>1452</v>
      </c>
      <c r="E266" s="25">
        <v>1641</v>
      </c>
      <c r="F266" s="25">
        <v>11876</v>
      </c>
      <c r="G266" s="25">
        <v>930</v>
      </c>
      <c r="H266" s="25">
        <v>13435</v>
      </c>
      <c r="I266" s="25">
        <v>3095</v>
      </c>
      <c r="J266" s="25">
        <v>14693</v>
      </c>
      <c r="K266" s="6">
        <f t="shared" si="4"/>
        <v>47122</v>
      </c>
    </row>
    <row r="267" spans="1:11" x14ac:dyDescent="0.3">
      <c r="A267" s="24">
        <v>2022</v>
      </c>
      <c r="B267" s="24" t="s">
        <v>28</v>
      </c>
      <c r="C267" s="24">
        <v>19</v>
      </c>
      <c r="D267" s="25">
        <v>8914</v>
      </c>
      <c r="E267" s="25">
        <v>9515</v>
      </c>
      <c r="F267" s="25">
        <v>9728</v>
      </c>
      <c r="G267" s="25">
        <v>5296</v>
      </c>
      <c r="H267" s="25">
        <v>14561</v>
      </c>
      <c r="I267" s="25">
        <v>3404</v>
      </c>
      <c r="J267" s="25">
        <v>12455</v>
      </c>
      <c r="K267" s="6">
        <f t="shared" si="4"/>
        <v>63873</v>
      </c>
    </row>
    <row r="268" spans="1:11" x14ac:dyDescent="0.3">
      <c r="A268" s="24">
        <v>2022</v>
      </c>
      <c r="B268" s="24" t="s">
        <v>28</v>
      </c>
      <c r="C268" s="24">
        <v>20</v>
      </c>
      <c r="D268" s="25">
        <v>13452</v>
      </c>
      <c r="E268" s="25">
        <v>3360</v>
      </c>
      <c r="F268" s="25">
        <v>6721</v>
      </c>
      <c r="G268" s="25">
        <v>4542</v>
      </c>
      <c r="H268" s="25">
        <v>5479</v>
      </c>
      <c r="I268" s="25">
        <v>10377</v>
      </c>
      <c r="J268" s="25">
        <v>13354</v>
      </c>
      <c r="K268" s="6">
        <f t="shared" si="4"/>
        <v>57285</v>
      </c>
    </row>
    <row r="269" spans="1:11" x14ac:dyDescent="0.3">
      <c r="A269" s="24">
        <v>2022</v>
      </c>
      <c r="B269" s="24" t="s">
        <v>28</v>
      </c>
      <c r="C269" s="24">
        <v>23</v>
      </c>
      <c r="D269" s="25">
        <v>9558</v>
      </c>
      <c r="E269" s="25">
        <v>13101</v>
      </c>
      <c r="F269" s="25">
        <v>12074</v>
      </c>
      <c r="G269" s="25">
        <v>14911</v>
      </c>
      <c r="H269" s="25">
        <v>7163</v>
      </c>
      <c r="I269" s="25">
        <v>9971</v>
      </c>
      <c r="J269" s="25">
        <v>11964</v>
      </c>
      <c r="K269" s="6">
        <f t="shared" si="4"/>
        <v>78742</v>
      </c>
    </row>
    <row r="270" spans="1:11" x14ac:dyDescent="0.3">
      <c r="A270" s="24">
        <v>2022</v>
      </c>
      <c r="B270" s="24" t="s">
        <v>28</v>
      </c>
      <c r="C270" s="24">
        <v>25</v>
      </c>
      <c r="D270" s="25">
        <v>4619</v>
      </c>
      <c r="E270" s="25">
        <v>10734</v>
      </c>
      <c r="F270" s="25">
        <v>13264</v>
      </c>
      <c r="G270" s="25">
        <v>7070</v>
      </c>
      <c r="H270" s="25">
        <v>1876</v>
      </c>
      <c r="I270" s="25">
        <v>12107</v>
      </c>
      <c r="J270" s="25">
        <v>11460</v>
      </c>
      <c r="K270" s="6">
        <f t="shared" si="4"/>
        <v>61130</v>
      </c>
    </row>
    <row r="271" spans="1:11" x14ac:dyDescent="0.3">
      <c r="A271" s="24">
        <v>2022</v>
      </c>
      <c r="B271" s="24" t="s">
        <v>28</v>
      </c>
      <c r="C271" s="24">
        <v>27</v>
      </c>
      <c r="D271" s="25">
        <v>11739</v>
      </c>
      <c r="E271" s="25">
        <v>12618</v>
      </c>
      <c r="F271" s="25">
        <v>1364</v>
      </c>
      <c r="G271" s="25">
        <v>13326</v>
      </c>
      <c r="H271" s="25">
        <v>3414</v>
      </c>
      <c r="I271" s="25">
        <v>11020</v>
      </c>
      <c r="J271" s="25">
        <v>5266</v>
      </c>
      <c r="K271" s="6">
        <f t="shared" si="4"/>
        <v>58747</v>
      </c>
    </row>
    <row r="272" spans="1:11" x14ac:dyDescent="0.3">
      <c r="A272" s="24">
        <v>2022</v>
      </c>
      <c r="B272" s="24" t="s">
        <v>29</v>
      </c>
      <c r="C272" s="24">
        <v>1</v>
      </c>
      <c r="D272" s="25">
        <v>2116</v>
      </c>
      <c r="E272" s="25">
        <v>8160</v>
      </c>
      <c r="F272" s="25">
        <v>14004</v>
      </c>
      <c r="G272" s="25">
        <v>2477</v>
      </c>
      <c r="H272" s="25">
        <v>6935</v>
      </c>
      <c r="I272" s="25">
        <v>1989</v>
      </c>
      <c r="J272" s="25">
        <v>5105</v>
      </c>
      <c r="K272" s="6">
        <f t="shared" si="4"/>
        <v>40786</v>
      </c>
    </row>
    <row r="273" spans="1:11" x14ac:dyDescent="0.3">
      <c r="A273" s="24">
        <v>2022</v>
      </c>
      <c r="B273" s="24" t="s">
        <v>29</v>
      </c>
      <c r="C273" s="24">
        <v>2</v>
      </c>
      <c r="D273" s="25">
        <v>8345</v>
      </c>
      <c r="E273" s="25">
        <v>8028</v>
      </c>
      <c r="F273" s="25">
        <v>10496</v>
      </c>
      <c r="G273" s="25">
        <v>11576</v>
      </c>
      <c r="H273" s="25">
        <v>14313</v>
      </c>
      <c r="I273" s="25">
        <v>8236</v>
      </c>
      <c r="J273" s="25">
        <v>3434</v>
      </c>
      <c r="K273" s="6">
        <f t="shared" si="4"/>
        <v>64428</v>
      </c>
    </row>
    <row r="274" spans="1:11" x14ac:dyDescent="0.3">
      <c r="A274" s="24">
        <v>2022</v>
      </c>
      <c r="B274" s="24" t="s">
        <v>29</v>
      </c>
      <c r="C274" s="24">
        <v>6</v>
      </c>
      <c r="D274" s="25">
        <v>8137</v>
      </c>
      <c r="E274" s="25">
        <v>2454</v>
      </c>
      <c r="F274" s="25">
        <v>5978</v>
      </c>
      <c r="G274" s="25">
        <v>11217</v>
      </c>
      <c r="H274" s="25">
        <v>5210</v>
      </c>
      <c r="I274" s="25">
        <v>10716</v>
      </c>
      <c r="J274" s="25">
        <v>10026</v>
      </c>
      <c r="K274" s="6">
        <f t="shared" si="4"/>
        <v>53738</v>
      </c>
    </row>
    <row r="275" spans="1:11" x14ac:dyDescent="0.3">
      <c r="A275" s="24">
        <v>2022</v>
      </c>
      <c r="B275" s="24" t="s">
        <v>29</v>
      </c>
      <c r="C275" s="24">
        <v>7</v>
      </c>
      <c r="D275" s="25">
        <v>4374</v>
      </c>
      <c r="E275" s="25">
        <v>12362</v>
      </c>
      <c r="F275" s="25">
        <v>3501</v>
      </c>
      <c r="G275" s="25">
        <v>9167</v>
      </c>
      <c r="H275" s="25">
        <v>10208</v>
      </c>
      <c r="I275" s="25">
        <v>6933</v>
      </c>
      <c r="J275" s="25">
        <v>12508</v>
      </c>
      <c r="K275" s="6">
        <f t="shared" si="4"/>
        <v>59053</v>
      </c>
    </row>
    <row r="276" spans="1:11" x14ac:dyDescent="0.3">
      <c r="A276" s="24">
        <v>2022</v>
      </c>
      <c r="B276" s="24" t="s">
        <v>29</v>
      </c>
      <c r="C276" s="24">
        <v>10</v>
      </c>
      <c r="D276" s="25">
        <v>12662</v>
      </c>
      <c r="E276" s="25">
        <v>7491</v>
      </c>
      <c r="F276" s="25">
        <v>7863</v>
      </c>
      <c r="G276" s="25">
        <v>6876</v>
      </c>
      <c r="H276" s="25">
        <v>12898</v>
      </c>
      <c r="I276" s="25">
        <v>3507</v>
      </c>
      <c r="J276" s="25">
        <v>5796</v>
      </c>
      <c r="K276" s="6">
        <f t="shared" si="4"/>
        <v>57093</v>
      </c>
    </row>
    <row r="277" spans="1:11" x14ac:dyDescent="0.3">
      <c r="A277" s="24">
        <v>2022</v>
      </c>
      <c r="B277" s="24" t="s">
        <v>29</v>
      </c>
      <c r="C277" s="24">
        <v>12</v>
      </c>
      <c r="D277" s="25">
        <v>9100</v>
      </c>
      <c r="E277" s="25">
        <v>14707</v>
      </c>
      <c r="F277" s="25">
        <v>2991</v>
      </c>
      <c r="G277" s="25">
        <v>14281</v>
      </c>
      <c r="H277" s="25">
        <v>10383</v>
      </c>
      <c r="I277" s="25">
        <v>5357</v>
      </c>
      <c r="J277" s="25">
        <v>10619</v>
      </c>
      <c r="K277" s="6">
        <f t="shared" si="4"/>
        <v>67438</v>
      </c>
    </row>
    <row r="278" spans="1:11" x14ac:dyDescent="0.3">
      <c r="A278" s="24">
        <v>2022</v>
      </c>
      <c r="B278" s="24" t="s">
        <v>29</v>
      </c>
      <c r="C278" s="24">
        <v>15</v>
      </c>
      <c r="D278" s="25">
        <v>10552</v>
      </c>
      <c r="E278" s="25">
        <v>8996</v>
      </c>
      <c r="F278" s="25">
        <v>2146</v>
      </c>
      <c r="G278" s="25">
        <v>1271</v>
      </c>
      <c r="H278" s="25">
        <v>12548</v>
      </c>
      <c r="I278" s="25">
        <v>8982</v>
      </c>
      <c r="J278" s="25">
        <v>3513</v>
      </c>
      <c r="K278" s="6">
        <f t="shared" si="4"/>
        <v>48008</v>
      </c>
    </row>
    <row r="279" spans="1:11" x14ac:dyDescent="0.3">
      <c r="A279" s="24">
        <v>2022</v>
      </c>
      <c r="B279" s="24" t="s">
        <v>29</v>
      </c>
      <c r="C279" s="24">
        <v>17</v>
      </c>
      <c r="D279" s="25">
        <v>3347</v>
      </c>
      <c r="E279" s="25">
        <v>6350</v>
      </c>
      <c r="F279" s="25">
        <v>3235</v>
      </c>
      <c r="G279" s="25">
        <v>1568</v>
      </c>
      <c r="H279" s="25">
        <v>9181</v>
      </c>
      <c r="I279" s="25">
        <v>6369</v>
      </c>
      <c r="J279" s="25">
        <v>10677</v>
      </c>
      <c r="K279" s="6">
        <f t="shared" si="4"/>
        <v>40727</v>
      </c>
    </row>
    <row r="280" spans="1:11" x14ac:dyDescent="0.3">
      <c r="A280" s="24">
        <v>2022</v>
      </c>
      <c r="B280" s="24" t="s">
        <v>29</v>
      </c>
      <c r="C280" s="24">
        <v>24</v>
      </c>
      <c r="D280" s="25">
        <v>13851</v>
      </c>
      <c r="E280" s="25">
        <v>7280</v>
      </c>
      <c r="F280" s="25">
        <v>8130</v>
      </c>
      <c r="G280" s="25">
        <v>11668</v>
      </c>
      <c r="H280" s="25">
        <v>6355</v>
      </c>
      <c r="I280" s="25">
        <v>14578</v>
      </c>
      <c r="J280" s="25">
        <v>4172</v>
      </c>
      <c r="K280" s="6">
        <f t="shared" si="4"/>
        <v>66034</v>
      </c>
    </row>
    <row r="281" spans="1:11" x14ac:dyDescent="0.3">
      <c r="A281" s="24">
        <v>2022</v>
      </c>
      <c r="B281" s="24" t="s">
        <v>29</v>
      </c>
      <c r="C281" s="24">
        <v>28</v>
      </c>
      <c r="D281" s="25">
        <v>5644</v>
      </c>
      <c r="E281" s="25">
        <v>11328</v>
      </c>
      <c r="F281" s="25">
        <v>10360</v>
      </c>
      <c r="G281" s="25">
        <v>8585</v>
      </c>
      <c r="H281" s="25">
        <v>11042</v>
      </c>
      <c r="I281" s="25">
        <v>13725</v>
      </c>
      <c r="J281" s="25">
        <v>2502</v>
      </c>
      <c r="K281" s="6">
        <f t="shared" si="4"/>
        <v>63186</v>
      </c>
    </row>
    <row r="282" spans="1:11" x14ac:dyDescent="0.3">
      <c r="A282" s="24">
        <v>2022</v>
      </c>
      <c r="B282" s="24" t="s">
        <v>30</v>
      </c>
      <c r="C282" s="24">
        <v>2</v>
      </c>
      <c r="D282" s="25">
        <v>14826</v>
      </c>
      <c r="E282" s="25">
        <v>2671</v>
      </c>
      <c r="F282" s="25">
        <v>982</v>
      </c>
      <c r="G282" s="25">
        <v>14373</v>
      </c>
      <c r="H282" s="25">
        <v>6900</v>
      </c>
      <c r="I282" s="25">
        <v>8754</v>
      </c>
      <c r="J282" s="25">
        <v>14786</v>
      </c>
      <c r="K282" s="6">
        <f t="shared" si="4"/>
        <v>63292</v>
      </c>
    </row>
    <row r="283" spans="1:11" x14ac:dyDescent="0.3">
      <c r="A283" s="24">
        <v>2022</v>
      </c>
      <c r="B283" s="24" t="s">
        <v>30</v>
      </c>
      <c r="C283" s="24">
        <v>4</v>
      </c>
      <c r="D283" s="25">
        <v>11670</v>
      </c>
      <c r="E283" s="25">
        <v>13345</v>
      </c>
      <c r="F283" s="25">
        <v>3364</v>
      </c>
      <c r="G283" s="25">
        <v>14966</v>
      </c>
      <c r="H283" s="25">
        <v>14804</v>
      </c>
      <c r="I283" s="25">
        <v>11761</v>
      </c>
      <c r="J283" s="25">
        <v>5654</v>
      </c>
      <c r="K283" s="6">
        <f t="shared" si="4"/>
        <v>75564</v>
      </c>
    </row>
    <row r="284" spans="1:11" x14ac:dyDescent="0.3">
      <c r="A284" s="24">
        <v>2022</v>
      </c>
      <c r="B284" s="24" t="s">
        <v>30</v>
      </c>
      <c r="C284" s="24">
        <v>9</v>
      </c>
      <c r="D284" s="25">
        <v>2984</v>
      </c>
      <c r="E284" s="25">
        <v>6702</v>
      </c>
      <c r="F284" s="25">
        <v>2444</v>
      </c>
      <c r="G284" s="25">
        <v>12456</v>
      </c>
      <c r="H284" s="25">
        <v>9324</v>
      </c>
      <c r="I284" s="25">
        <v>7196</v>
      </c>
      <c r="J284" s="25">
        <v>10153</v>
      </c>
      <c r="K284" s="6">
        <f t="shared" si="4"/>
        <v>51259</v>
      </c>
    </row>
    <row r="285" spans="1:11" x14ac:dyDescent="0.3">
      <c r="A285" s="24">
        <v>2022</v>
      </c>
      <c r="B285" s="24" t="s">
        <v>30</v>
      </c>
      <c r="C285" s="24">
        <v>16</v>
      </c>
      <c r="D285" s="25">
        <v>1035</v>
      </c>
      <c r="E285" s="25">
        <v>11162</v>
      </c>
      <c r="F285" s="25">
        <v>12512</v>
      </c>
      <c r="G285" s="25">
        <v>1683</v>
      </c>
      <c r="H285" s="25">
        <v>8839</v>
      </c>
      <c r="I285" s="25">
        <v>12299</v>
      </c>
      <c r="J285" s="25">
        <v>2981</v>
      </c>
      <c r="K285" s="6">
        <f t="shared" si="4"/>
        <v>50511</v>
      </c>
    </row>
    <row r="286" spans="1:11" x14ac:dyDescent="0.3">
      <c r="A286" s="24">
        <v>2022</v>
      </c>
      <c r="B286" s="24" t="s">
        <v>30</v>
      </c>
      <c r="C286" s="24">
        <v>19</v>
      </c>
      <c r="D286" s="25">
        <v>9757</v>
      </c>
      <c r="E286" s="25">
        <v>10557</v>
      </c>
      <c r="F286" s="25">
        <v>2090</v>
      </c>
      <c r="G286" s="25">
        <v>5810</v>
      </c>
      <c r="H286" s="25">
        <v>6644</v>
      </c>
      <c r="I286" s="25">
        <v>4217</v>
      </c>
      <c r="J286" s="25">
        <v>12414</v>
      </c>
      <c r="K286" s="6">
        <f t="shared" si="4"/>
        <v>51489</v>
      </c>
    </row>
    <row r="287" spans="1:11" x14ac:dyDescent="0.3">
      <c r="A287" s="24">
        <v>2022</v>
      </c>
      <c r="B287" s="24" t="s">
        <v>30</v>
      </c>
      <c r="C287" s="24">
        <v>26</v>
      </c>
      <c r="D287" s="25">
        <v>13098</v>
      </c>
      <c r="E287" s="25">
        <v>10909</v>
      </c>
      <c r="F287" s="25">
        <v>11216</v>
      </c>
      <c r="G287" s="25">
        <v>2687</v>
      </c>
      <c r="H287" s="25">
        <v>2404</v>
      </c>
      <c r="I287" s="25">
        <v>8784</v>
      </c>
      <c r="J287" s="25">
        <v>7056</v>
      </c>
      <c r="K287" s="6">
        <f t="shared" si="4"/>
        <v>56154</v>
      </c>
    </row>
    <row r="288" spans="1:11" x14ac:dyDescent="0.3">
      <c r="A288" s="24">
        <v>2022</v>
      </c>
      <c r="B288" s="24" t="s">
        <v>30</v>
      </c>
      <c r="C288" s="24">
        <v>27</v>
      </c>
      <c r="D288" s="25">
        <v>13118</v>
      </c>
      <c r="E288" s="25">
        <v>10949</v>
      </c>
      <c r="F288" s="25">
        <v>3688</v>
      </c>
      <c r="G288" s="25">
        <v>1451</v>
      </c>
      <c r="H288" s="25">
        <v>4038</v>
      </c>
      <c r="I288" s="25">
        <v>958</v>
      </c>
      <c r="J288" s="25">
        <v>4256</v>
      </c>
      <c r="K288" s="6">
        <f t="shared" si="4"/>
        <v>38458</v>
      </c>
    </row>
    <row r="289" spans="1:11" x14ac:dyDescent="0.3">
      <c r="A289" s="24">
        <v>2022</v>
      </c>
      <c r="B289" s="24" t="s">
        <v>30</v>
      </c>
      <c r="C289" s="24">
        <v>29</v>
      </c>
      <c r="D289" s="25">
        <v>12596</v>
      </c>
      <c r="E289" s="25">
        <v>11122</v>
      </c>
      <c r="F289" s="25">
        <v>11941</v>
      </c>
      <c r="G289" s="25">
        <v>3159</v>
      </c>
      <c r="H289" s="25">
        <v>3100</v>
      </c>
      <c r="I289" s="25">
        <v>11105</v>
      </c>
      <c r="J289" s="25">
        <v>13448</v>
      </c>
      <c r="K289" s="6">
        <f t="shared" si="4"/>
        <v>66471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77B-EA31-4B84-9D9B-267082A9C690}">
  <sheetPr>
    <tabColor theme="7" tint="-0.249977111117893"/>
  </sheetPr>
  <dimension ref="B1:I20"/>
  <sheetViews>
    <sheetView showGridLines="0" zoomScaleNormal="100" workbookViewId="0">
      <selection activeCell="H12" sqref="H12"/>
    </sheetView>
  </sheetViews>
  <sheetFormatPr defaultColWidth="9.21875" defaultRowHeight="13.8" x14ac:dyDescent="0.3"/>
  <cols>
    <col min="1" max="1" width="1.109375" style="6" customWidth="1"/>
    <col min="2" max="2" width="9.21875" style="6" customWidth="1"/>
    <col min="3" max="3" width="10" style="6" bestFit="1" customWidth="1"/>
    <col min="4" max="5" width="9.44140625" style="6" bestFit="1" customWidth="1"/>
    <col min="6" max="9" width="8.21875" style="6" customWidth="1"/>
    <col min="10" max="16384" width="9.21875" style="6"/>
  </cols>
  <sheetData>
    <row r="1" spans="2:9" ht="5.55" customHeight="1" x14ac:dyDescent="0.3"/>
    <row r="2" spans="2:9" x14ac:dyDescent="0.3">
      <c r="B2" s="35" t="s">
        <v>92</v>
      </c>
      <c r="C2" s="35" t="s">
        <v>156</v>
      </c>
      <c r="D2" s="35" t="s">
        <v>157</v>
      </c>
      <c r="E2" s="35" t="s">
        <v>158</v>
      </c>
      <c r="F2" s="35" t="s">
        <v>159</v>
      </c>
      <c r="G2" s="35" t="s">
        <v>160</v>
      </c>
      <c r="H2" s="35" t="s">
        <v>161</v>
      </c>
      <c r="I2" s="35" t="s">
        <v>162</v>
      </c>
    </row>
    <row r="3" spans="2:9" x14ac:dyDescent="0.3">
      <c r="B3" s="35">
        <v>2020</v>
      </c>
      <c r="C3" s="29">
        <f>SUMIFS('Planilha Vendas'!D:D,'Planilha Vendas'!$A:$A,'Resumo Vendas'!$B3)</f>
        <v>682449</v>
      </c>
      <c r="D3" s="29">
        <f>SUMIFS('Planilha Vendas'!E:E,'Planilha Vendas'!$A:$A,'Resumo Vendas'!$B3)</f>
        <v>792321</v>
      </c>
      <c r="E3" s="29">
        <f>SUMIFS('Planilha Vendas'!F:F,'Planilha Vendas'!$A:$A,'Resumo Vendas'!$B3)</f>
        <v>782561</v>
      </c>
      <c r="F3" s="29">
        <f>SUMIFS('Planilha Vendas'!G:G,'Planilha Vendas'!$A:$A,'Resumo Vendas'!$B3)</f>
        <v>767077</v>
      </c>
      <c r="G3" s="29">
        <f>SUMIFS('Planilha Vendas'!H:H,'Planilha Vendas'!$A:$A,'Resumo Vendas'!$B3)</f>
        <v>775752</v>
      </c>
      <c r="H3" s="29">
        <f>SUMIFS('Planilha Vendas'!I:I,'Planilha Vendas'!$A:$A,'Resumo Vendas'!$B3)</f>
        <v>779004</v>
      </c>
      <c r="I3" s="29">
        <f>SUMIFS('Planilha Vendas'!J:J,'Planilha Vendas'!$A:$A,'Resumo Vendas'!$B3)</f>
        <v>747991</v>
      </c>
    </row>
    <row r="4" spans="2:9" x14ac:dyDescent="0.3">
      <c r="B4" s="35">
        <v>2021</v>
      </c>
      <c r="C4" s="29">
        <f>SUMIFS('Planilha Vendas'!D:D,'Planilha Vendas'!$A:$A,'Resumo Vendas'!$B4)</f>
        <v>795114</v>
      </c>
      <c r="D4" s="29">
        <f>SUMIFS('Planilha Vendas'!E:E,'Planilha Vendas'!$A:$A,'Resumo Vendas'!$B4)</f>
        <v>826610</v>
      </c>
      <c r="E4" s="29">
        <f>SUMIFS('Planilha Vendas'!F:F,'Planilha Vendas'!$A:$A,'Resumo Vendas'!$B4)</f>
        <v>792494</v>
      </c>
      <c r="F4" s="29">
        <f>SUMIFS('Planilha Vendas'!G:G,'Planilha Vendas'!$A:$A,'Resumo Vendas'!$B4)</f>
        <v>836287</v>
      </c>
      <c r="G4" s="29">
        <f>SUMIFS('Planilha Vendas'!H:H,'Planilha Vendas'!$A:$A,'Resumo Vendas'!$B4)</f>
        <v>789435</v>
      </c>
      <c r="H4" s="29">
        <f>SUMIFS('Planilha Vendas'!I:I,'Planilha Vendas'!$A:$A,'Resumo Vendas'!$B4)</f>
        <v>773217</v>
      </c>
      <c r="I4" s="29">
        <f>SUMIFS('Planilha Vendas'!J:J,'Planilha Vendas'!$A:$A,'Resumo Vendas'!$B4)</f>
        <v>809217</v>
      </c>
    </row>
    <row r="5" spans="2:9" x14ac:dyDescent="0.3">
      <c r="B5" s="35">
        <v>2022</v>
      </c>
      <c r="C5" s="29">
        <f>SUMIFS('Planilha Vendas'!D:D,'Planilha Vendas'!$A:$A,'Resumo Vendas'!$B5)</f>
        <v>787377</v>
      </c>
      <c r="D5" s="29">
        <f>SUMIFS('Planilha Vendas'!E:E,'Planilha Vendas'!$A:$A,'Resumo Vendas'!$B5)</f>
        <v>785554</v>
      </c>
      <c r="E5" s="29">
        <f>SUMIFS('Planilha Vendas'!F:F,'Planilha Vendas'!$A:$A,'Resumo Vendas'!$B5)</f>
        <v>765409</v>
      </c>
      <c r="F5" s="29">
        <f>SUMIFS('Planilha Vendas'!G:G,'Planilha Vendas'!$A:$A,'Resumo Vendas'!$B5)</f>
        <v>703979</v>
      </c>
      <c r="G5" s="29">
        <f>SUMIFS('Planilha Vendas'!H:H,'Planilha Vendas'!$A:$A,'Resumo Vendas'!$B5)</f>
        <v>803004</v>
      </c>
      <c r="H5" s="29">
        <f>SUMIFS('Planilha Vendas'!I:I,'Planilha Vendas'!$A:$A,'Resumo Vendas'!$B5)</f>
        <v>702778</v>
      </c>
      <c r="I5" s="29">
        <f>SUMIFS('Planilha Vendas'!J:J,'Planilha Vendas'!$A:$A,'Resumo Vendas'!$B5)</f>
        <v>821266</v>
      </c>
    </row>
    <row r="8" spans="2:9" ht="14.4" x14ac:dyDescent="0.3">
      <c r="B8" s="34" t="s">
        <v>92</v>
      </c>
      <c r="C8" s="35">
        <v>2020</v>
      </c>
      <c r="D8" s="35">
        <v>2021</v>
      </c>
      <c r="E8" s="35">
        <v>2022</v>
      </c>
    </row>
    <row r="9" spans="2:9" x14ac:dyDescent="0.3">
      <c r="B9" s="35" t="s">
        <v>0</v>
      </c>
      <c r="C9" s="37">
        <f>SUMIFS('Planilha Vendas'!$K:$K,'Planilha Vendas'!$A:$A,'Resumo Vendas'!C$8,'Planilha Vendas'!$B:$B,'Resumo Vendas'!$B9)</f>
        <v>413837</v>
      </c>
      <c r="D9" s="37">
        <f>SUMIFS('Planilha Vendas'!$K:$K,'Planilha Vendas'!$A:$A,'Resumo Vendas'!D$8,'Planilha Vendas'!$B:$B,'Resumo Vendas'!$B9)</f>
        <v>544664</v>
      </c>
      <c r="E9" s="37">
        <f>SUMIFS('Planilha Vendas'!$K:$K,'Planilha Vendas'!$A:$A,'Resumo Vendas'!E$8,'Planilha Vendas'!$B:$B,'Resumo Vendas'!$B9)</f>
        <v>440499</v>
      </c>
      <c r="G9" s="35" t="s">
        <v>163</v>
      </c>
      <c r="H9" s="93">
        <v>2021</v>
      </c>
    </row>
    <row r="10" spans="2:9" x14ac:dyDescent="0.3">
      <c r="B10" s="35" t="s">
        <v>1</v>
      </c>
      <c r="C10" s="37">
        <f>SUMIFS('Planilha Vendas'!$K:$K,'Planilha Vendas'!$A:$A,'Resumo Vendas'!C$8,'Planilha Vendas'!$B:$B,'Resumo Vendas'!$B10)</f>
        <v>366133</v>
      </c>
      <c r="D10" s="37">
        <f>SUMIFS('Planilha Vendas'!$K:$K,'Planilha Vendas'!$A:$A,'Resumo Vendas'!D$8,'Planilha Vendas'!$B:$B,'Resumo Vendas'!$B10)</f>
        <v>609653</v>
      </c>
      <c r="E10" s="37">
        <f>SUMIFS('Planilha Vendas'!$K:$K,'Planilha Vendas'!$A:$A,'Resumo Vendas'!E$8,'Planilha Vendas'!$B:$B,'Resumo Vendas'!$B10)</f>
        <v>281065</v>
      </c>
      <c r="G10" s="35" t="s">
        <v>91</v>
      </c>
      <c r="H10" s="38" t="s">
        <v>7</v>
      </c>
    </row>
    <row r="11" spans="2:9" x14ac:dyDescent="0.3">
      <c r="B11" s="35" t="s">
        <v>2</v>
      </c>
      <c r="C11" s="37">
        <f>SUMIFS('Planilha Vendas'!$K:$K,'Planilha Vendas'!$A:$A,'Resumo Vendas'!C$8,'Planilha Vendas'!$B:$B,'Resumo Vendas'!$B11)</f>
        <v>569106</v>
      </c>
      <c r="D11" s="37">
        <f>SUMIFS('Planilha Vendas'!$K:$K,'Planilha Vendas'!$A:$A,'Resumo Vendas'!D$8,'Planilha Vendas'!$B:$B,'Resumo Vendas'!$B11)</f>
        <v>314355</v>
      </c>
      <c r="E11" s="37">
        <f>SUMIFS('Planilha Vendas'!$K:$K,'Planilha Vendas'!$A:$A,'Resumo Vendas'!E$8,'Planilha Vendas'!$B:$B,'Resumo Vendas'!$B11)</f>
        <v>388351</v>
      </c>
    </row>
    <row r="12" spans="2:9" x14ac:dyDescent="0.3">
      <c r="B12" s="36" t="s">
        <v>3</v>
      </c>
      <c r="C12" s="37">
        <f>SUMIFS('Planilha Vendas'!$K:$K,'Planilha Vendas'!$A:$A,'Resumo Vendas'!C$8,'Planilha Vendas'!$B:$B,'Resumo Vendas'!$B12)</f>
        <v>517085</v>
      </c>
      <c r="D12" s="37">
        <f>SUMIFS('Planilha Vendas'!$K:$K,'Planilha Vendas'!$A:$A,'Resumo Vendas'!D$8,'Planilha Vendas'!$B:$B,'Resumo Vendas'!$B12)</f>
        <v>486865</v>
      </c>
      <c r="E12" s="37">
        <f>SUMIFS('Planilha Vendas'!$K:$K,'Planilha Vendas'!$A:$A,'Resumo Vendas'!E$8,'Planilha Vendas'!$B:$B,'Resumo Vendas'!$B12)</f>
        <v>513480</v>
      </c>
      <c r="G12" s="35" t="s">
        <v>229</v>
      </c>
      <c r="H12" s="92">
        <f ca="1">OFFSET(B8,MATCH(H10,B9:B20,0),MATCH(H9,C8:E8,0))</f>
        <v>512038</v>
      </c>
    </row>
    <row r="13" spans="2:9" x14ac:dyDescent="0.3">
      <c r="B13" s="36" t="s">
        <v>11</v>
      </c>
      <c r="C13" s="37">
        <f>SUMIFS('Planilha Vendas'!$K:$K,'Planilha Vendas'!$A:$A,'Resumo Vendas'!C$8,'Planilha Vendas'!$B:$B,'Resumo Vendas'!$B13)</f>
        <v>344393</v>
      </c>
      <c r="D13" s="37">
        <f>SUMIFS('Planilha Vendas'!$K:$K,'Planilha Vendas'!$A:$A,'Resumo Vendas'!D$8,'Planilha Vendas'!$B:$B,'Resumo Vendas'!$B13)</f>
        <v>556716</v>
      </c>
      <c r="E13" s="37">
        <f>SUMIFS('Planilha Vendas'!$K:$K,'Planilha Vendas'!$A:$A,'Resumo Vendas'!E$8,'Planilha Vendas'!$B:$B,'Resumo Vendas'!$B13)</f>
        <v>366318</v>
      </c>
    </row>
    <row r="14" spans="2:9" x14ac:dyDescent="0.3">
      <c r="B14" s="36" t="s">
        <v>7</v>
      </c>
      <c r="C14" s="37">
        <f>SUMIFS('Planilha Vendas'!$K:$K,'Planilha Vendas'!$A:$A,'Resumo Vendas'!C$8,'Planilha Vendas'!$B:$B,'Resumo Vendas'!$B14)</f>
        <v>305054</v>
      </c>
      <c r="D14" s="37">
        <f>SUMIFS('Planilha Vendas'!$K:$K,'Planilha Vendas'!$A:$A,'Resumo Vendas'!D$8,'Planilha Vendas'!$B:$B,'Resumo Vendas'!$B14)</f>
        <v>512038</v>
      </c>
      <c r="E14" s="37">
        <f>SUMIFS('Planilha Vendas'!$K:$K,'Planilha Vendas'!$A:$A,'Resumo Vendas'!E$8,'Planilha Vendas'!$B:$B,'Resumo Vendas'!$B14)</f>
        <v>605139</v>
      </c>
    </row>
    <row r="15" spans="2:9" x14ac:dyDescent="0.3">
      <c r="B15" s="36" t="s">
        <v>8</v>
      </c>
      <c r="C15" s="37">
        <f>SUMIFS('Planilha Vendas'!$K:$K,'Planilha Vendas'!$A:$A,'Resumo Vendas'!C$8,'Planilha Vendas'!$B:$B,'Resumo Vendas'!$B15)</f>
        <v>593218</v>
      </c>
      <c r="D15" s="37">
        <f>SUMIFS('Planilha Vendas'!$K:$K,'Planilha Vendas'!$A:$A,'Resumo Vendas'!D$8,'Planilha Vendas'!$B:$B,'Resumo Vendas'!$B15)</f>
        <v>331386</v>
      </c>
      <c r="E15" s="37">
        <f>SUMIFS('Planilha Vendas'!$K:$K,'Planilha Vendas'!$A:$A,'Resumo Vendas'!E$8,'Planilha Vendas'!$B:$B,'Resumo Vendas'!$B15)</f>
        <v>335942</v>
      </c>
    </row>
    <row r="16" spans="2:9" x14ac:dyDescent="0.3">
      <c r="B16" s="36" t="s">
        <v>9</v>
      </c>
      <c r="C16" s="37">
        <f>SUMIFS('Planilha Vendas'!$K:$K,'Planilha Vendas'!$A:$A,'Resumo Vendas'!C$8,'Planilha Vendas'!$B:$B,'Resumo Vendas'!$B16)</f>
        <v>871640</v>
      </c>
      <c r="D16" s="37">
        <f>SUMIFS('Planilha Vendas'!$K:$K,'Planilha Vendas'!$A:$A,'Resumo Vendas'!D$8,'Planilha Vendas'!$B:$B,'Resumo Vendas'!$B16)</f>
        <v>375459</v>
      </c>
      <c r="E16" s="37">
        <f>SUMIFS('Planilha Vendas'!$K:$K,'Planilha Vendas'!$A:$A,'Resumo Vendas'!E$8,'Planilha Vendas'!$B:$B,'Resumo Vendas'!$B16)</f>
        <v>291962</v>
      </c>
    </row>
    <row r="17" spans="2:5" x14ac:dyDescent="0.3">
      <c r="B17" s="36" t="s">
        <v>27</v>
      </c>
      <c r="C17" s="37">
        <f>SUMIFS('Planilha Vendas'!$K:$K,'Planilha Vendas'!$A:$A,'Resumo Vendas'!C$8,'Planilha Vendas'!$B:$B,'Resumo Vendas'!$B17)</f>
        <v>228943</v>
      </c>
      <c r="D17" s="37">
        <f>SUMIFS('Planilha Vendas'!$K:$K,'Planilha Vendas'!$A:$A,'Resumo Vendas'!D$8,'Planilha Vendas'!$B:$B,'Resumo Vendas'!$B17)</f>
        <v>473603</v>
      </c>
      <c r="E17" s="37">
        <f>SUMIFS('Planilha Vendas'!$K:$K,'Planilha Vendas'!$A:$A,'Resumo Vendas'!E$8,'Planilha Vendas'!$B:$B,'Resumo Vendas'!$B17)</f>
        <v>471151</v>
      </c>
    </row>
    <row r="18" spans="2:5" x14ac:dyDescent="0.3">
      <c r="B18" s="36" t="s">
        <v>28</v>
      </c>
      <c r="C18" s="37">
        <f>SUMIFS('Planilha Vendas'!$K:$K,'Planilha Vendas'!$A:$A,'Resumo Vendas'!C$8,'Planilha Vendas'!$B:$B,'Resumo Vendas'!$B18)</f>
        <v>395392</v>
      </c>
      <c r="D18" s="37">
        <f>SUMIFS('Planilha Vendas'!$K:$K,'Planilha Vendas'!$A:$A,'Resumo Vendas'!D$8,'Planilha Vendas'!$B:$B,'Resumo Vendas'!$B18)</f>
        <v>624549</v>
      </c>
      <c r="E18" s="37">
        <f>SUMIFS('Planilha Vendas'!$K:$K,'Planilha Vendas'!$A:$A,'Resumo Vendas'!E$8,'Planilha Vendas'!$B:$B,'Resumo Vendas'!$B18)</f>
        <v>661771</v>
      </c>
    </row>
    <row r="19" spans="2:5" x14ac:dyDescent="0.3">
      <c r="B19" s="36" t="s">
        <v>29</v>
      </c>
      <c r="C19" s="37">
        <f>SUMIFS('Planilha Vendas'!$K:$K,'Planilha Vendas'!$A:$A,'Resumo Vendas'!C$8,'Planilha Vendas'!$B:$B,'Resumo Vendas'!$B19)</f>
        <v>443048</v>
      </c>
      <c r="D19" s="37">
        <f>SUMIFS('Planilha Vendas'!$K:$K,'Planilha Vendas'!$A:$A,'Resumo Vendas'!D$8,'Planilha Vendas'!$B:$B,'Resumo Vendas'!$B19)</f>
        <v>431686</v>
      </c>
      <c r="E19" s="37">
        <f>SUMIFS('Planilha Vendas'!$K:$K,'Planilha Vendas'!$A:$A,'Resumo Vendas'!E$8,'Planilha Vendas'!$B:$B,'Resumo Vendas'!$B19)</f>
        <v>560491</v>
      </c>
    </row>
    <row r="20" spans="2:5" x14ac:dyDescent="0.3">
      <c r="B20" s="36" t="s">
        <v>30</v>
      </c>
      <c r="C20" s="37">
        <f>SUMIFS('Planilha Vendas'!$K:$K,'Planilha Vendas'!$A:$A,'Resumo Vendas'!C$8,'Planilha Vendas'!$B:$B,'Resumo Vendas'!$B20)</f>
        <v>279306</v>
      </c>
      <c r="D20" s="37">
        <f>SUMIFS('Planilha Vendas'!$K:$K,'Planilha Vendas'!$A:$A,'Resumo Vendas'!D$8,'Planilha Vendas'!$B:$B,'Resumo Vendas'!$B20)</f>
        <v>361400</v>
      </c>
      <c r="E20" s="37">
        <f>SUMIFS('Planilha Vendas'!$K:$K,'Planilha Vendas'!$A:$A,'Resumo Vendas'!E$8,'Planilha Vendas'!$B:$B,'Resumo Vendas'!$B20)</f>
        <v>453198</v>
      </c>
    </row>
  </sheetData>
  <dataValidations count="2">
    <dataValidation type="list" allowBlank="1" showInputMessage="1" showErrorMessage="1" sqref="H9" xr:uid="{888F8EBE-998C-4CE7-850E-1E3E0D6AB5EB}">
      <formula1>$C$8:$E$8</formula1>
    </dataValidation>
    <dataValidation type="list" allowBlank="1" showInputMessage="1" showErrorMessage="1" sqref="H10" xr:uid="{20C4FDE7-B4C8-40B1-BCE3-088C714E62F1}">
      <formula1>$B$9:$B$20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EC2E3-E9BC-4F88-BC20-9BC4D7BDFAEB}">
  <dimension ref="A1:H169"/>
  <sheetViews>
    <sheetView showGridLines="0" zoomScale="130" zoomScaleNormal="130" workbookViewId="0">
      <selection activeCell="H2" sqref="H2"/>
    </sheetView>
  </sheetViews>
  <sheetFormatPr defaultColWidth="9.21875" defaultRowHeight="13.8" x14ac:dyDescent="0.3"/>
  <cols>
    <col min="1" max="1" width="15" style="6" customWidth="1"/>
    <col min="2" max="2" width="19.77734375" style="6" customWidth="1"/>
    <col min="3" max="3" width="20.77734375" style="6" bestFit="1" customWidth="1"/>
    <col min="4" max="4" width="13" style="6" customWidth="1"/>
    <col min="5" max="5" width="15.21875" style="6" bestFit="1" customWidth="1"/>
    <col min="6" max="7" width="9.21875" style="6"/>
    <col min="8" max="8" width="11.88671875" style="30" bestFit="1" customWidth="1"/>
    <col min="9" max="16384" width="9.21875" style="6"/>
  </cols>
  <sheetData>
    <row r="1" spans="1:8" ht="14.4" x14ac:dyDescent="0.3">
      <c r="A1" s="86" t="s">
        <v>31</v>
      </c>
      <c r="B1" s="86" t="s">
        <v>171</v>
      </c>
      <c r="C1" s="86" t="s">
        <v>172</v>
      </c>
      <c r="D1" s="86" t="s">
        <v>164</v>
      </c>
      <c r="E1" s="87" t="s">
        <v>92</v>
      </c>
      <c r="F1" s="89"/>
      <c r="G1" s="86" t="s">
        <v>31</v>
      </c>
      <c r="H1" s="88" t="s">
        <v>92</v>
      </c>
    </row>
    <row r="2" spans="1:8" ht="14.4" x14ac:dyDescent="0.3">
      <c r="A2" s="50" t="s">
        <v>12</v>
      </c>
      <c r="B2" s="50" t="s">
        <v>173</v>
      </c>
      <c r="C2" s="50"/>
      <c r="D2" s="50" t="s">
        <v>165</v>
      </c>
      <c r="E2" s="54">
        <v>2600</v>
      </c>
      <c r="G2" s="50" t="s">
        <v>36</v>
      </c>
      <c r="H2" s="51">
        <f>IFERROR(IFERROR(VLOOKUP(G2,$A:$E,5,FALSE),VLOOKUP(G2,$B:$E,4,FALSE)),VLOOKUP(G2,C:E,3,FALSE))</f>
        <v>1500</v>
      </c>
    </row>
    <row r="3" spans="1:8" ht="14.4" x14ac:dyDescent="0.3">
      <c r="A3" s="52" t="s">
        <v>13</v>
      </c>
      <c r="B3" s="52"/>
      <c r="C3" s="52"/>
      <c r="D3" s="52" t="s">
        <v>166</v>
      </c>
      <c r="E3" s="55">
        <v>2500</v>
      </c>
      <c r="G3" s="52" t="s">
        <v>174</v>
      </c>
      <c r="H3" s="51">
        <f t="shared" ref="H3:H9" si="0">IFERROR(IFERROR(VLOOKUP(G3,$A:$E,5,FALSE),VLOOKUP(G3,$B:$E,4,FALSE)),VLOOKUP(G3,C:E,3,FALSE))</f>
        <v>1750</v>
      </c>
    </row>
    <row r="4" spans="1:8" ht="14.4" x14ac:dyDescent="0.3">
      <c r="A4" s="50" t="s">
        <v>14</v>
      </c>
      <c r="B4" s="50"/>
      <c r="C4" s="50"/>
      <c r="D4" s="50" t="s">
        <v>166</v>
      </c>
      <c r="E4" s="54">
        <v>4500</v>
      </c>
      <c r="G4" s="50" t="s">
        <v>186</v>
      </c>
      <c r="H4" s="51">
        <f t="shared" si="0"/>
        <v>2000</v>
      </c>
    </row>
    <row r="5" spans="1:8" ht="14.4" x14ac:dyDescent="0.3">
      <c r="A5" s="52" t="s">
        <v>15</v>
      </c>
      <c r="B5" s="52" t="s">
        <v>174</v>
      </c>
      <c r="C5" s="52" t="s">
        <v>184</v>
      </c>
      <c r="D5" s="52" t="s">
        <v>167</v>
      </c>
      <c r="E5" s="55">
        <v>1750</v>
      </c>
      <c r="G5" s="52" t="s">
        <v>185</v>
      </c>
      <c r="H5" s="51">
        <f t="shared" si="0"/>
        <v>700</v>
      </c>
    </row>
    <row r="6" spans="1:8" ht="14.4" x14ac:dyDescent="0.3">
      <c r="A6" s="50" t="s">
        <v>16</v>
      </c>
      <c r="B6" s="50" t="s">
        <v>175</v>
      </c>
      <c r="C6" s="50"/>
      <c r="D6" s="50" t="s">
        <v>168</v>
      </c>
      <c r="E6" s="54">
        <v>1500</v>
      </c>
      <c r="G6" s="50" t="s">
        <v>18</v>
      </c>
      <c r="H6" s="51">
        <f t="shared" si="0"/>
        <v>2300</v>
      </c>
    </row>
    <row r="7" spans="1:8" ht="14.4" x14ac:dyDescent="0.3">
      <c r="A7" s="52" t="s">
        <v>17</v>
      </c>
      <c r="B7" s="52"/>
      <c r="C7" s="52"/>
      <c r="D7" s="52" t="s">
        <v>165</v>
      </c>
      <c r="E7" s="55">
        <v>1400</v>
      </c>
      <c r="G7" s="52" t="s">
        <v>33</v>
      </c>
      <c r="H7" s="51">
        <f t="shared" si="0"/>
        <v>3000</v>
      </c>
    </row>
    <row r="8" spans="1:8" ht="14.4" x14ac:dyDescent="0.3">
      <c r="A8" s="50" t="s">
        <v>18</v>
      </c>
      <c r="B8" s="50"/>
      <c r="C8" s="50"/>
      <c r="D8" s="50" t="s">
        <v>169</v>
      </c>
      <c r="E8" s="54">
        <v>2300</v>
      </c>
      <c r="G8" s="50" t="s">
        <v>12</v>
      </c>
      <c r="H8" s="51">
        <f t="shared" si="0"/>
        <v>2600</v>
      </c>
    </row>
    <row r="9" spans="1:8" ht="14.4" x14ac:dyDescent="0.3">
      <c r="A9" s="52" t="s">
        <v>19</v>
      </c>
      <c r="B9" s="52" t="s">
        <v>177</v>
      </c>
      <c r="C9" s="52" t="s">
        <v>186</v>
      </c>
      <c r="D9" s="52" t="s">
        <v>165</v>
      </c>
      <c r="E9" s="55">
        <v>2000</v>
      </c>
      <c r="G9" s="53" t="s">
        <v>22</v>
      </c>
      <c r="H9" s="51">
        <f t="shared" si="0"/>
        <v>2000</v>
      </c>
    </row>
    <row r="10" spans="1:8" ht="14.4" x14ac:dyDescent="0.3">
      <c r="A10" s="50" t="s">
        <v>20</v>
      </c>
      <c r="B10" s="50"/>
      <c r="C10" s="50"/>
      <c r="D10" s="50" t="s">
        <v>166</v>
      </c>
      <c r="E10" s="54">
        <v>1400</v>
      </c>
    </row>
    <row r="11" spans="1:8" ht="14.4" x14ac:dyDescent="0.3">
      <c r="A11" s="52" t="s">
        <v>21</v>
      </c>
      <c r="B11" s="52" t="s">
        <v>176</v>
      </c>
      <c r="C11" s="52"/>
      <c r="D11" s="52" t="s">
        <v>166</v>
      </c>
      <c r="E11" s="55">
        <v>1900</v>
      </c>
    </row>
    <row r="12" spans="1:8" ht="14.4" x14ac:dyDescent="0.3">
      <c r="A12" s="50" t="s">
        <v>22</v>
      </c>
      <c r="B12" s="50"/>
      <c r="C12" s="50"/>
      <c r="D12" s="50" t="s">
        <v>170</v>
      </c>
      <c r="E12" s="54">
        <v>2000</v>
      </c>
    </row>
    <row r="13" spans="1:8" ht="14.4" x14ac:dyDescent="0.3">
      <c r="A13" s="52" t="s">
        <v>23</v>
      </c>
      <c r="B13" s="52"/>
      <c r="C13" s="52"/>
      <c r="D13" s="52" t="s">
        <v>169</v>
      </c>
      <c r="E13" s="55">
        <v>5500</v>
      </c>
    </row>
    <row r="14" spans="1:8" ht="14.4" x14ac:dyDescent="0.3">
      <c r="A14" s="50" t="s">
        <v>24</v>
      </c>
      <c r="B14" s="50"/>
      <c r="C14" s="50"/>
      <c r="D14" s="50" t="s">
        <v>168</v>
      </c>
      <c r="E14" s="54">
        <v>1550</v>
      </c>
    </row>
    <row r="15" spans="1:8" ht="14.4" x14ac:dyDescent="0.3">
      <c r="A15" s="52" t="s">
        <v>25</v>
      </c>
      <c r="B15" s="52"/>
      <c r="C15" s="52"/>
      <c r="D15" s="52" t="s">
        <v>166</v>
      </c>
      <c r="E15" s="55">
        <v>1100</v>
      </c>
    </row>
    <row r="16" spans="1:8" ht="14.4" x14ac:dyDescent="0.3">
      <c r="A16" s="50" t="s">
        <v>26</v>
      </c>
      <c r="B16" s="50" t="s">
        <v>183</v>
      </c>
      <c r="C16" s="50" t="s">
        <v>185</v>
      </c>
      <c r="D16" s="50" t="s">
        <v>168</v>
      </c>
      <c r="E16" s="54">
        <v>700</v>
      </c>
    </row>
    <row r="17" spans="1:5" ht="14.4" x14ac:dyDescent="0.3">
      <c r="A17" s="52" t="s">
        <v>38</v>
      </c>
      <c r="B17" s="52" t="s">
        <v>180</v>
      </c>
      <c r="C17" s="52"/>
      <c r="D17" s="52" t="s">
        <v>167</v>
      </c>
      <c r="E17" s="55">
        <v>1450</v>
      </c>
    </row>
    <row r="18" spans="1:5" ht="14.4" x14ac:dyDescent="0.3">
      <c r="A18" s="50" t="s">
        <v>43</v>
      </c>
      <c r="B18" s="50" t="s">
        <v>178</v>
      </c>
      <c r="C18" s="50"/>
      <c r="D18" s="50" t="s">
        <v>165</v>
      </c>
      <c r="E18" s="54">
        <v>5200</v>
      </c>
    </row>
    <row r="19" spans="1:5" ht="14.4" x14ac:dyDescent="0.3">
      <c r="A19" s="52" t="s">
        <v>41</v>
      </c>
      <c r="B19" s="52"/>
      <c r="C19" s="52"/>
      <c r="D19" s="52" t="s">
        <v>167</v>
      </c>
      <c r="E19" s="55">
        <v>1200</v>
      </c>
    </row>
    <row r="20" spans="1:5" ht="14.4" x14ac:dyDescent="0.3">
      <c r="A20" s="50" t="s">
        <v>34</v>
      </c>
      <c r="B20" s="50" t="s">
        <v>179</v>
      </c>
      <c r="C20" s="50"/>
      <c r="D20" s="50" t="s">
        <v>166</v>
      </c>
      <c r="E20" s="54">
        <v>6500</v>
      </c>
    </row>
    <row r="21" spans="1:5" ht="14.4" x14ac:dyDescent="0.3">
      <c r="A21" s="52" t="s">
        <v>45</v>
      </c>
      <c r="B21" s="52"/>
      <c r="C21" s="52"/>
      <c r="D21" s="52" t="s">
        <v>166</v>
      </c>
      <c r="E21" s="55">
        <v>1500</v>
      </c>
    </row>
    <row r="22" spans="1:5" ht="14.4" x14ac:dyDescent="0.3">
      <c r="A22" s="50" t="s">
        <v>33</v>
      </c>
      <c r="B22" s="50" t="s">
        <v>182</v>
      </c>
      <c r="C22" s="50"/>
      <c r="D22" s="50" t="s">
        <v>166</v>
      </c>
      <c r="E22" s="54">
        <v>3000</v>
      </c>
    </row>
    <row r="23" spans="1:5" ht="14.4" x14ac:dyDescent="0.3">
      <c r="A23" s="52" t="s">
        <v>39</v>
      </c>
      <c r="B23" s="52" t="s">
        <v>181</v>
      </c>
      <c r="C23" s="52"/>
      <c r="D23" s="52" t="s">
        <v>170</v>
      </c>
      <c r="E23" s="55">
        <v>750</v>
      </c>
    </row>
    <row r="24" spans="1:5" ht="14.4" x14ac:dyDescent="0.3">
      <c r="A24" s="50" t="s">
        <v>36</v>
      </c>
      <c r="B24" s="50"/>
      <c r="C24" s="50"/>
      <c r="D24" s="50" t="s">
        <v>169</v>
      </c>
      <c r="E24" s="54">
        <v>1500</v>
      </c>
    </row>
    <row r="25" spans="1:5" ht="14.4" x14ac:dyDescent="0.3">
      <c r="A25" s="52" t="s">
        <v>42</v>
      </c>
      <c r="B25" s="52"/>
      <c r="C25" s="52"/>
      <c r="D25" s="52" t="s">
        <v>169</v>
      </c>
      <c r="E25" s="55">
        <v>2400</v>
      </c>
    </row>
    <row r="26" spans="1:5" x14ac:dyDescent="0.3">
      <c r="A26" s="56"/>
      <c r="B26" s="56"/>
      <c r="C26" s="56"/>
      <c r="D26" s="57"/>
      <c r="E26" s="58"/>
    </row>
    <row r="27" spans="1:5" x14ac:dyDescent="0.3">
      <c r="A27" s="59"/>
      <c r="B27" s="59"/>
      <c r="C27" s="59"/>
      <c r="D27" s="60"/>
      <c r="E27" s="61"/>
    </row>
    <row r="28" spans="1:5" x14ac:dyDescent="0.3">
      <c r="A28" s="62"/>
      <c r="B28" s="62"/>
      <c r="C28" s="62"/>
      <c r="D28" s="63"/>
      <c r="E28" s="64"/>
    </row>
    <row r="29" spans="1:5" x14ac:dyDescent="0.3">
      <c r="A29" s="59"/>
      <c r="B29" s="59"/>
      <c r="C29" s="59"/>
      <c r="D29" s="60"/>
      <c r="E29" s="61"/>
    </row>
    <row r="30" spans="1:5" x14ac:dyDescent="0.3">
      <c r="A30" s="62"/>
      <c r="B30" s="62"/>
      <c r="C30" s="62"/>
      <c r="D30" s="63"/>
      <c r="E30" s="64"/>
    </row>
    <row r="31" spans="1:5" x14ac:dyDescent="0.3">
      <c r="A31" s="59"/>
      <c r="B31" s="59"/>
      <c r="C31" s="59"/>
      <c r="D31" s="60"/>
      <c r="E31" s="61"/>
    </row>
    <row r="32" spans="1:5" x14ac:dyDescent="0.3">
      <c r="A32" s="62"/>
      <c r="B32" s="62"/>
      <c r="C32" s="62"/>
      <c r="D32" s="63"/>
      <c r="E32" s="64"/>
    </row>
    <row r="33" spans="1:5" x14ac:dyDescent="0.3">
      <c r="A33" s="59"/>
      <c r="B33" s="59"/>
      <c r="C33" s="59"/>
      <c r="D33" s="60"/>
      <c r="E33" s="61"/>
    </row>
    <row r="34" spans="1:5" x14ac:dyDescent="0.3">
      <c r="A34" s="62"/>
      <c r="B34" s="62"/>
      <c r="C34" s="62"/>
      <c r="D34" s="63"/>
      <c r="E34" s="64"/>
    </row>
    <row r="35" spans="1:5" x14ac:dyDescent="0.3">
      <c r="A35" s="59"/>
      <c r="B35" s="59"/>
      <c r="C35" s="59"/>
      <c r="D35" s="60"/>
      <c r="E35" s="61"/>
    </row>
    <row r="36" spans="1:5" x14ac:dyDescent="0.3">
      <c r="A36" s="62"/>
      <c r="B36" s="62"/>
      <c r="C36" s="62"/>
      <c r="D36" s="63"/>
      <c r="E36" s="64"/>
    </row>
    <row r="37" spans="1:5" x14ac:dyDescent="0.3">
      <c r="A37" s="59"/>
      <c r="B37" s="59"/>
      <c r="C37" s="59"/>
      <c r="D37" s="60"/>
      <c r="E37" s="61"/>
    </row>
    <row r="38" spans="1:5" x14ac:dyDescent="0.3">
      <c r="A38" s="62"/>
      <c r="B38" s="62"/>
      <c r="C38" s="62"/>
      <c r="D38" s="63"/>
      <c r="E38" s="64"/>
    </row>
    <row r="39" spans="1:5" x14ac:dyDescent="0.3">
      <c r="A39" s="59"/>
      <c r="B39" s="59"/>
      <c r="C39" s="59"/>
      <c r="D39" s="60"/>
      <c r="E39" s="61"/>
    </row>
    <row r="40" spans="1:5" x14ac:dyDescent="0.3">
      <c r="A40" s="62"/>
      <c r="B40" s="62"/>
      <c r="C40" s="62"/>
      <c r="D40" s="63"/>
      <c r="E40" s="64"/>
    </row>
    <row r="41" spans="1:5" x14ac:dyDescent="0.3">
      <c r="A41" s="59"/>
      <c r="B41" s="59"/>
      <c r="C41" s="59"/>
      <c r="D41" s="60"/>
      <c r="E41" s="61"/>
    </row>
    <row r="42" spans="1:5" x14ac:dyDescent="0.3">
      <c r="A42" s="62"/>
      <c r="B42" s="62"/>
      <c r="C42" s="62"/>
      <c r="D42" s="63"/>
      <c r="E42" s="64"/>
    </row>
    <row r="43" spans="1:5" x14ac:dyDescent="0.3">
      <c r="A43" s="59"/>
      <c r="B43" s="59"/>
      <c r="C43" s="59"/>
      <c r="D43" s="60"/>
      <c r="E43" s="61"/>
    </row>
    <row r="44" spans="1:5" x14ac:dyDescent="0.3">
      <c r="A44" s="62"/>
      <c r="B44" s="62"/>
      <c r="C44" s="62"/>
      <c r="D44" s="63"/>
      <c r="E44" s="64"/>
    </row>
    <row r="45" spans="1:5" x14ac:dyDescent="0.3">
      <c r="A45" s="59"/>
      <c r="B45" s="59"/>
      <c r="C45" s="59"/>
      <c r="D45" s="60"/>
      <c r="E45" s="61"/>
    </row>
    <row r="46" spans="1:5" x14ac:dyDescent="0.3">
      <c r="A46" s="62"/>
      <c r="B46" s="62"/>
      <c r="C46" s="62"/>
      <c r="D46" s="63"/>
      <c r="E46" s="64"/>
    </row>
    <row r="47" spans="1:5" x14ac:dyDescent="0.3">
      <c r="A47" s="59"/>
      <c r="B47" s="59"/>
      <c r="C47" s="59"/>
      <c r="D47" s="60"/>
      <c r="E47" s="61"/>
    </row>
    <row r="48" spans="1:5" x14ac:dyDescent="0.3">
      <c r="A48" s="62"/>
      <c r="B48" s="62"/>
      <c r="C48" s="62"/>
      <c r="D48" s="63"/>
      <c r="E48" s="64"/>
    </row>
    <row r="49" spans="1:5" x14ac:dyDescent="0.3">
      <c r="A49" s="59"/>
      <c r="B49" s="59"/>
      <c r="C49" s="59"/>
      <c r="D49" s="60"/>
      <c r="E49" s="61"/>
    </row>
    <row r="50" spans="1:5" x14ac:dyDescent="0.3">
      <c r="A50" s="62"/>
      <c r="B50" s="62"/>
      <c r="C50" s="62"/>
      <c r="D50" s="63"/>
      <c r="E50" s="64"/>
    </row>
    <row r="51" spans="1:5" x14ac:dyDescent="0.3">
      <c r="A51" s="59"/>
      <c r="B51" s="59"/>
      <c r="C51" s="59"/>
      <c r="D51" s="60"/>
      <c r="E51" s="61"/>
    </row>
    <row r="52" spans="1:5" x14ac:dyDescent="0.3">
      <c r="A52" s="62"/>
      <c r="B52" s="62"/>
      <c r="C52" s="62"/>
      <c r="D52" s="63"/>
      <c r="E52" s="64"/>
    </row>
    <row r="53" spans="1:5" x14ac:dyDescent="0.3">
      <c r="A53" s="59"/>
      <c r="B53" s="59"/>
      <c r="C53" s="59"/>
      <c r="D53" s="60"/>
      <c r="E53" s="61"/>
    </row>
    <row r="54" spans="1:5" x14ac:dyDescent="0.3">
      <c r="A54" s="62"/>
      <c r="B54" s="62"/>
      <c r="C54" s="62"/>
      <c r="D54" s="63"/>
      <c r="E54" s="64"/>
    </row>
    <row r="55" spans="1:5" x14ac:dyDescent="0.3">
      <c r="A55" s="59"/>
      <c r="B55" s="59"/>
      <c r="C55" s="59"/>
      <c r="D55" s="60"/>
      <c r="E55" s="61"/>
    </row>
    <row r="56" spans="1:5" x14ac:dyDescent="0.3">
      <c r="A56" s="62"/>
      <c r="B56" s="62"/>
      <c r="C56" s="62"/>
      <c r="D56" s="63"/>
      <c r="E56" s="64"/>
    </row>
    <row r="57" spans="1:5" x14ac:dyDescent="0.3">
      <c r="A57" s="59"/>
      <c r="B57" s="59"/>
      <c r="C57" s="59"/>
      <c r="D57" s="60"/>
      <c r="E57" s="61"/>
    </row>
    <row r="58" spans="1:5" x14ac:dyDescent="0.3">
      <c r="A58" s="62"/>
      <c r="B58" s="62"/>
      <c r="C58" s="62"/>
      <c r="D58" s="63"/>
      <c r="E58" s="64"/>
    </row>
    <row r="59" spans="1:5" x14ac:dyDescent="0.3">
      <c r="A59" s="59"/>
      <c r="B59" s="59"/>
      <c r="C59" s="59"/>
      <c r="D59" s="60"/>
      <c r="E59" s="61"/>
    </row>
    <row r="60" spans="1:5" x14ac:dyDescent="0.3">
      <c r="A60" s="62"/>
      <c r="B60" s="62"/>
      <c r="C60" s="62"/>
      <c r="D60" s="63"/>
      <c r="E60" s="64"/>
    </row>
    <row r="61" spans="1:5" x14ac:dyDescent="0.3">
      <c r="A61" s="59"/>
      <c r="B61" s="59"/>
      <c r="C61" s="59"/>
      <c r="D61" s="60"/>
      <c r="E61" s="61"/>
    </row>
    <row r="62" spans="1:5" x14ac:dyDescent="0.3">
      <c r="A62" s="62"/>
      <c r="B62" s="62"/>
      <c r="C62" s="62"/>
      <c r="D62" s="63"/>
      <c r="E62" s="64"/>
    </row>
    <row r="63" spans="1:5" x14ac:dyDescent="0.3">
      <c r="A63" s="59"/>
      <c r="B63" s="59"/>
      <c r="C63" s="59"/>
      <c r="D63" s="60"/>
      <c r="E63" s="61"/>
    </row>
    <row r="64" spans="1:5" x14ac:dyDescent="0.3">
      <c r="A64" s="62"/>
      <c r="B64" s="62"/>
      <c r="C64" s="62"/>
      <c r="D64" s="63"/>
      <c r="E64" s="64"/>
    </row>
    <row r="65" spans="1:5" x14ac:dyDescent="0.3">
      <c r="A65" s="59"/>
      <c r="B65" s="59"/>
      <c r="C65" s="59"/>
      <c r="D65" s="60"/>
      <c r="E65" s="61"/>
    </row>
    <row r="66" spans="1:5" x14ac:dyDescent="0.3">
      <c r="A66" s="62"/>
      <c r="B66" s="62"/>
      <c r="C66" s="62"/>
      <c r="D66" s="63"/>
      <c r="E66" s="64"/>
    </row>
    <row r="67" spans="1:5" x14ac:dyDescent="0.3">
      <c r="A67" s="59"/>
      <c r="B67" s="59"/>
      <c r="C67" s="59"/>
      <c r="D67" s="60"/>
      <c r="E67" s="61"/>
    </row>
    <row r="68" spans="1:5" x14ac:dyDescent="0.3">
      <c r="A68" s="62"/>
      <c r="B68" s="62"/>
      <c r="C68" s="62"/>
      <c r="D68" s="63"/>
      <c r="E68" s="64"/>
    </row>
    <row r="69" spans="1:5" x14ac:dyDescent="0.3">
      <c r="A69" s="59"/>
      <c r="B69" s="59"/>
      <c r="C69" s="59"/>
      <c r="D69" s="60"/>
      <c r="E69" s="61"/>
    </row>
    <row r="70" spans="1:5" x14ac:dyDescent="0.3">
      <c r="A70" s="62"/>
      <c r="B70" s="62"/>
      <c r="C70" s="62"/>
      <c r="D70" s="63"/>
      <c r="E70" s="64"/>
    </row>
    <row r="71" spans="1:5" x14ac:dyDescent="0.3">
      <c r="A71" s="59"/>
      <c r="B71" s="59"/>
      <c r="C71" s="59"/>
      <c r="D71" s="60"/>
      <c r="E71" s="61"/>
    </row>
    <row r="72" spans="1:5" x14ac:dyDescent="0.3">
      <c r="A72" s="62"/>
      <c r="B72" s="62"/>
      <c r="C72" s="62"/>
      <c r="D72" s="63"/>
      <c r="E72" s="64"/>
    </row>
    <row r="73" spans="1:5" x14ac:dyDescent="0.3">
      <c r="A73" s="59"/>
      <c r="B73" s="59"/>
      <c r="C73" s="59"/>
      <c r="D73" s="60"/>
      <c r="E73" s="61"/>
    </row>
    <row r="74" spans="1:5" x14ac:dyDescent="0.3">
      <c r="A74" s="62"/>
      <c r="B74" s="62"/>
      <c r="C74" s="62"/>
      <c r="D74" s="63"/>
      <c r="E74" s="64"/>
    </row>
    <row r="75" spans="1:5" x14ac:dyDescent="0.3">
      <c r="A75" s="59"/>
      <c r="B75" s="59"/>
      <c r="C75" s="59"/>
      <c r="D75" s="60"/>
      <c r="E75" s="61"/>
    </row>
    <row r="76" spans="1:5" x14ac:dyDescent="0.3">
      <c r="A76" s="62"/>
      <c r="B76" s="62"/>
      <c r="C76" s="62"/>
      <c r="D76" s="63"/>
      <c r="E76" s="64"/>
    </row>
    <row r="77" spans="1:5" x14ac:dyDescent="0.3">
      <c r="A77" s="59"/>
      <c r="B77" s="59"/>
      <c r="C77" s="59"/>
      <c r="D77" s="60"/>
      <c r="E77" s="61"/>
    </row>
    <row r="78" spans="1:5" x14ac:dyDescent="0.3">
      <c r="A78" s="62"/>
      <c r="B78" s="62"/>
      <c r="C78" s="62"/>
      <c r="D78" s="63"/>
      <c r="E78" s="64"/>
    </row>
    <row r="79" spans="1:5" x14ac:dyDescent="0.3">
      <c r="A79" s="59"/>
      <c r="B79" s="59"/>
      <c r="C79" s="59"/>
      <c r="D79" s="60"/>
      <c r="E79" s="61"/>
    </row>
    <row r="80" spans="1:5" x14ac:dyDescent="0.3">
      <c r="A80" s="62"/>
      <c r="B80" s="62"/>
      <c r="C80" s="62"/>
      <c r="D80" s="63"/>
      <c r="E80" s="64"/>
    </row>
    <row r="81" spans="1:5" x14ac:dyDescent="0.3">
      <c r="A81" s="59"/>
      <c r="B81" s="59"/>
      <c r="C81" s="59"/>
      <c r="D81" s="60"/>
      <c r="E81" s="61"/>
    </row>
    <row r="82" spans="1:5" x14ac:dyDescent="0.3">
      <c r="A82" s="62"/>
      <c r="B82" s="62"/>
      <c r="C82" s="62"/>
      <c r="D82" s="63"/>
      <c r="E82" s="64"/>
    </row>
    <row r="83" spans="1:5" x14ac:dyDescent="0.3">
      <c r="A83" s="59"/>
      <c r="B83" s="59"/>
      <c r="C83" s="59"/>
      <c r="D83" s="60"/>
      <c r="E83" s="61"/>
    </row>
    <row r="84" spans="1:5" x14ac:dyDescent="0.3">
      <c r="A84" s="62"/>
      <c r="B84" s="62"/>
      <c r="C84" s="62"/>
      <c r="D84" s="63"/>
      <c r="E84" s="64"/>
    </row>
    <row r="85" spans="1:5" x14ac:dyDescent="0.3">
      <c r="A85" s="59"/>
      <c r="B85" s="59"/>
      <c r="C85" s="60"/>
      <c r="D85" s="60"/>
      <c r="E85" s="61"/>
    </row>
    <row r="86" spans="1:5" x14ac:dyDescent="0.3">
      <c r="A86" s="62"/>
      <c r="B86" s="62"/>
      <c r="C86" s="63"/>
      <c r="D86" s="63"/>
      <c r="E86" s="64"/>
    </row>
    <row r="87" spans="1:5" x14ac:dyDescent="0.3">
      <c r="A87" s="59"/>
      <c r="B87" s="59"/>
      <c r="C87" s="59"/>
      <c r="D87" s="60"/>
      <c r="E87" s="61"/>
    </row>
    <row r="88" spans="1:5" x14ac:dyDescent="0.3">
      <c r="A88" s="62"/>
      <c r="B88" s="62"/>
      <c r="C88" s="62"/>
      <c r="D88" s="63"/>
      <c r="E88" s="64"/>
    </row>
    <row r="89" spans="1:5" x14ac:dyDescent="0.3">
      <c r="A89" s="59"/>
      <c r="B89" s="59"/>
      <c r="C89" s="59"/>
      <c r="D89" s="60"/>
      <c r="E89" s="61"/>
    </row>
    <row r="90" spans="1:5" x14ac:dyDescent="0.3">
      <c r="A90" s="62"/>
      <c r="B90" s="62"/>
      <c r="C90" s="62"/>
      <c r="D90" s="63"/>
      <c r="E90" s="64"/>
    </row>
    <row r="91" spans="1:5" x14ac:dyDescent="0.3">
      <c r="A91" s="59"/>
      <c r="B91" s="59"/>
      <c r="C91" s="59"/>
      <c r="D91" s="60"/>
      <c r="E91" s="61"/>
    </row>
    <row r="92" spans="1:5" x14ac:dyDescent="0.3">
      <c r="A92" s="62"/>
      <c r="B92" s="62"/>
      <c r="C92" s="62"/>
      <c r="D92" s="63"/>
      <c r="E92" s="64"/>
    </row>
    <row r="93" spans="1:5" x14ac:dyDescent="0.3">
      <c r="A93" s="59"/>
      <c r="B93" s="59"/>
      <c r="C93" s="59"/>
      <c r="D93" s="60"/>
      <c r="E93" s="61"/>
    </row>
    <row r="94" spans="1:5" x14ac:dyDescent="0.3">
      <c r="A94" s="62"/>
      <c r="B94" s="62"/>
      <c r="C94" s="62"/>
      <c r="D94" s="63"/>
      <c r="E94" s="64"/>
    </row>
    <row r="95" spans="1:5" x14ac:dyDescent="0.3">
      <c r="A95" s="59"/>
      <c r="B95" s="59"/>
      <c r="C95" s="59"/>
      <c r="D95" s="60"/>
      <c r="E95" s="61"/>
    </row>
    <row r="96" spans="1:5" x14ac:dyDescent="0.3">
      <c r="A96" s="62"/>
      <c r="B96" s="62"/>
      <c r="C96" s="62"/>
      <c r="D96" s="63"/>
      <c r="E96" s="64"/>
    </row>
    <row r="97" spans="1:5" x14ac:dyDescent="0.3">
      <c r="A97" s="59"/>
      <c r="B97" s="59"/>
      <c r="C97" s="59"/>
      <c r="D97" s="60"/>
      <c r="E97" s="61"/>
    </row>
    <row r="98" spans="1:5" x14ac:dyDescent="0.3">
      <c r="A98" s="62"/>
      <c r="B98" s="62"/>
      <c r="C98" s="62"/>
      <c r="D98" s="63"/>
      <c r="E98" s="64"/>
    </row>
    <row r="99" spans="1:5" x14ac:dyDescent="0.3">
      <c r="A99" s="59"/>
      <c r="B99" s="59"/>
      <c r="C99" s="59"/>
      <c r="D99" s="60"/>
      <c r="E99" s="61"/>
    </row>
    <row r="100" spans="1:5" x14ac:dyDescent="0.3">
      <c r="A100" s="62"/>
      <c r="B100" s="62"/>
      <c r="C100" s="62"/>
      <c r="D100" s="63"/>
      <c r="E100" s="64"/>
    </row>
    <row r="101" spans="1:5" x14ac:dyDescent="0.3">
      <c r="A101" s="59"/>
      <c r="B101" s="59"/>
      <c r="C101" s="59"/>
      <c r="D101" s="60"/>
      <c r="E101" s="61"/>
    </row>
    <row r="102" spans="1:5" x14ac:dyDescent="0.3">
      <c r="A102" s="62"/>
      <c r="B102" s="62"/>
      <c r="C102" s="62"/>
      <c r="D102" s="63"/>
      <c r="E102" s="64"/>
    </row>
    <row r="103" spans="1:5" x14ac:dyDescent="0.3">
      <c r="A103" s="59"/>
      <c r="B103" s="59"/>
      <c r="C103" s="59"/>
      <c r="D103" s="60"/>
      <c r="E103" s="61"/>
    </row>
    <row r="104" spans="1:5" x14ac:dyDescent="0.3">
      <c r="A104" s="62"/>
      <c r="B104" s="62"/>
      <c r="C104" s="62"/>
      <c r="D104" s="63"/>
      <c r="E104" s="64"/>
    </row>
    <row r="105" spans="1:5" x14ac:dyDescent="0.3">
      <c r="A105" s="59"/>
      <c r="B105" s="59"/>
      <c r="C105" s="59"/>
      <c r="D105" s="60"/>
      <c r="E105" s="61"/>
    </row>
    <row r="106" spans="1:5" x14ac:dyDescent="0.3">
      <c r="A106" s="62"/>
      <c r="B106" s="62"/>
      <c r="C106" s="62"/>
      <c r="D106" s="63"/>
      <c r="E106" s="64"/>
    </row>
    <row r="107" spans="1:5" x14ac:dyDescent="0.3">
      <c r="A107" s="59"/>
      <c r="B107" s="59"/>
      <c r="C107" s="59"/>
      <c r="D107" s="60"/>
      <c r="E107" s="61"/>
    </row>
    <row r="108" spans="1:5" x14ac:dyDescent="0.3">
      <c r="A108" s="62"/>
      <c r="B108" s="62"/>
      <c r="C108" s="62"/>
      <c r="D108" s="63"/>
      <c r="E108" s="64"/>
    </row>
    <row r="109" spans="1:5" x14ac:dyDescent="0.3">
      <c r="A109" s="59"/>
      <c r="B109" s="59"/>
      <c r="C109" s="59"/>
      <c r="D109" s="60"/>
      <c r="E109" s="61"/>
    </row>
    <row r="110" spans="1:5" x14ac:dyDescent="0.3">
      <c r="A110" s="62"/>
      <c r="B110" s="62"/>
      <c r="C110" s="62"/>
      <c r="D110" s="63"/>
      <c r="E110" s="64"/>
    </row>
    <row r="111" spans="1:5" x14ac:dyDescent="0.3">
      <c r="A111" s="59"/>
      <c r="B111" s="59"/>
      <c r="C111" s="59"/>
      <c r="D111" s="60"/>
      <c r="E111" s="61"/>
    </row>
    <row r="112" spans="1:5" x14ac:dyDescent="0.3">
      <c r="A112" s="62"/>
      <c r="B112" s="62"/>
      <c r="C112" s="62"/>
      <c r="D112" s="63"/>
      <c r="E112" s="64"/>
    </row>
    <row r="113" spans="1:5" x14ac:dyDescent="0.3">
      <c r="A113" s="59"/>
      <c r="B113" s="59"/>
      <c r="C113" s="59"/>
      <c r="D113" s="60"/>
      <c r="E113" s="61"/>
    </row>
    <row r="114" spans="1:5" x14ac:dyDescent="0.3">
      <c r="A114" s="62"/>
      <c r="B114" s="62"/>
      <c r="C114" s="62"/>
      <c r="D114" s="63"/>
      <c r="E114" s="64"/>
    </row>
    <row r="115" spans="1:5" x14ac:dyDescent="0.3">
      <c r="A115" s="59"/>
      <c r="B115" s="59"/>
      <c r="C115" s="59"/>
      <c r="D115" s="60"/>
      <c r="E115" s="61"/>
    </row>
    <row r="116" spans="1:5" x14ac:dyDescent="0.3">
      <c r="A116" s="62"/>
      <c r="B116" s="62"/>
      <c r="C116" s="62"/>
      <c r="D116" s="63"/>
      <c r="E116" s="64"/>
    </row>
    <row r="117" spans="1:5" x14ac:dyDescent="0.3">
      <c r="A117" s="59"/>
      <c r="B117" s="59"/>
      <c r="C117" s="59"/>
      <c r="D117" s="60"/>
      <c r="E117" s="61"/>
    </row>
    <row r="118" spans="1:5" x14ac:dyDescent="0.3">
      <c r="A118" s="62"/>
      <c r="B118" s="62"/>
      <c r="C118" s="62"/>
      <c r="D118" s="63"/>
      <c r="E118" s="64"/>
    </row>
    <row r="119" spans="1:5" x14ac:dyDescent="0.3">
      <c r="A119" s="59"/>
      <c r="B119" s="59"/>
      <c r="C119" s="59"/>
      <c r="D119" s="60"/>
      <c r="E119" s="61"/>
    </row>
    <row r="120" spans="1:5" x14ac:dyDescent="0.3">
      <c r="A120" s="62"/>
      <c r="B120" s="62"/>
      <c r="C120" s="62"/>
      <c r="D120" s="63"/>
      <c r="E120" s="64"/>
    </row>
    <row r="121" spans="1:5" x14ac:dyDescent="0.3">
      <c r="A121" s="59"/>
      <c r="B121" s="59"/>
      <c r="C121" s="59"/>
      <c r="D121" s="60"/>
      <c r="E121" s="61"/>
    </row>
    <row r="122" spans="1:5" x14ac:dyDescent="0.3">
      <c r="A122" s="62"/>
      <c r="B122" s="62"/>
      <c r="C122" s="62"/>
      <c r="D122" s="63"/>
      <c r="E122" s="64"/>
    </row>
    <row r="123" spans="1:5" x14ac:dyDescent="0.3">
      <c r="A123" s="59"/>
      <c r="B123" s="59"/>
      <c r="C123" s="59"/>
      <c r="D123" s="60"/>
      <c r="E123" s="61"/>
    </row>
    <row r="124" spans="1:5" x14ac:dyDescent="0.3">
      <c r="A124" s="62"/>
      <c r="B124" s="62"/>
      <c r="C124" s="62"/>
      <c r="D124" s="63"/>
      <c r="E124" s="64"/>
    </row>
    <row r="125" spans="1:5" x14ac:dyDescent="0.3">
      <c r="A125" s="59"/>
      <c r="B125" s="59"/>
      <c r="C125" s="59"/>
      <c r="D125" s="60"/>
      <c r="E125" s="61"/>
    </row>
    <row r="126" spans="1:5" x14ac:dyDescent="0.3">
      <c r="A126" s="62"/>
      <c r="B126" s="62"/>
      <c r="C126" s="62"/>
      <c r="D126" s="63"/>
      <c r="E126" s="64"/>
    </row>
    <row r="127" spans="1:5" x14ac:dyDescent="0.3">
      <c r="A127" s="59"/>
      <c r="B127" s="59"/>
      <c r="C127" s="59"/>
      <c r="D127" s="60"/>
      <c r="E127" s="61"/>
    </row>
    <row r="128" spans="1:5" x14ac:dyDescent="0.3">
      <c r="A128" s="62"/>
      <c r="B128" s="62"/>
      <c r="C128" s="62"/>
      <c r="D128" s="63"/>
      <c r="E128" s="64"/>
    </row>
    <row r="129" spans="1:5" x14ac:dyDescent="0.3">
      <c r="A129" s="59"/>
      <c r="B129" s="59"/>
      <c r="C129" s="59"/>
      <c r="D129" s="60"/>
      <c r="E129" s="61"/>
    </row>
    <row r="130" spans="1:5" x14ac:dyDescent="0.3">
      <c r="A130" s="62"/>
      <c r="B130" s="62"/>
      <c r="C130" s="62"/>
      <c r="D130" s="63"/>
      <c r="E130" s="64"/>
    </row>
    <row r="131" spans="1:5" x14ac:dyDescent="0.3">
      <c r="A131" s="59"/>
      <c r="B131" s="59"/>
      <c r="C131" s="59"/>
      <c r="D131" s="60"/>
      <c r="E131" s="61"/>
    </row>
    <row r="132" spans="1:5" x14ac:dyDescent="0.3">
      <c r="A132" s="62"/>
      <c r="B132" s="62"/>
      <c r="C132" s="62"/>
      <c r="D132" s="63"/>
      <c r="E132" s="64"/>
    </row>
    <row r="133" spans="1:5" x14ac:dyDescent="0.3">
      <c r="A133" s="59"/>
      <c r="B133" s="59"/>
      <c r="C133" s="59"/>
      <c r="D133" s="60"/>
      <c r="E133" s="61"/>
    </row>
    <row r="134" spans="1:5" x14ac:dyDescent="0.3">
      <c r="A134" s="62"/>
      <c r="B134" s="62"/>
      <c r="C134" s="62"/>
      <c r="D134" s="63"/>
      <c r="E134" s="64"/>
    </row>
    <row r="135" spans="1:5" x14ac:dyDescent="0.3">
      <c r="A135" s="59"/>
      <c r="B135" s="59"/>
      <c r="C135" s="59"/>
      <c r="D135" s="60"/>
      <c r="E135" s="61"/>
    </row>
    <row r="136" spans="1:5" x14ac:dyDescent="0.3">
      <c r="A136" s="62"/>
      <c r="B136" s="62"/>
      <c r="C136" s="62"/>
      <c r="D136" s="63"/>
      <c r="E136" s="64"/>
    </row>
    <row r="137" spans="1:5" x14ac:dyDescent="0.3">
      <c r="A137" s="59"/>
      <c r="B137" s="59"/>
      <c r="C137" s="59"/>
      <c r="D137" s="60"/>
      <c r="E137" s="61"/>
    </row>
    <row r="138" spans="1:5" x14ac:dyDescent="0.3">
      <c r="A138" s="62"/>
      <c r="B138" s="62"/>
      <c r="C138" s="62"/>
      <c r="D138" s="63"/>
      <c r="E138" s="64"/>
    </row>
    <row r="139" spans="1:5" x14ac:dyDescent="0.3">
      <c r="A139" s="59"/>
      <c r="B139" s="59"/>
      <c r="C139" s="59"/>
      <c r="D139" s="60"/>
      <c r="E139" s="61"/>
    </row>
    <row r="140" spans="1:5" x14ac:dyDescent="0.3">
      <c r="A140" s="62"/>
      <c r="B140" s="62"/>
      <c r="C140" s="62"/>
      <c r="D140" s="63"/>
      <c r="E140" s="64"/>
    </row>
    <row r="141" spans="1:5" x14ac:dyDescent="0.3">
      <c r="A141" s="59"/>
      <c r="B141" s="59"/>
      <c r="C141" s="59"/>
      <c r="D141" s="60"/>
      <c r="E141" s="61"/>
    </row>
    <row r="142" spans="1:5" x14ac:dyDescent="0.3">
      <c r="A142" s="62"/>
      <c r="B142" s="62"/>
      <c r="C142" s="62"/>
      <c r="D142" s="63"/>
      <c r="E142" s="64"/>
    </row>
    <row r="143" spans="1:5" x14ac:dyDescent="0.3">
      <c r="A143" s="59"/>
      <c r="B143" s="59"/>
      <c r="C143" s="59"/>
      <c r="D143" s="60"/>
      <c r="E143" s="61"/>
    </row>
    <row r="144" spans="1:5" x14ac:dyDescent="0.3">
      <c r="A144" s="62"/>
      <c r="B144" s="62"/>
      <c r="C144" s="62"/>
      <c r="D144" s="63"/>
      <c r="E144" s="64"/>
    </row>
    <row r="145" spans="1:5" x14ac:dyDescent="0.3">
      <c r="A145" s="59"/>
      <c r="B145" s="59"/>
      <c r="C145" s="59"/>
      <c r="D145" s="60"/>
      <c r="E145" s="61"/>
    </row>
    <row r="146" spans="1:5" x14ac:dyDescent="0.3">
      <c r="A146" s="62"/>
      <c r="B146" s="62"/>
      <c r="C146" s="62"/>
      <c r="D146" s="63"/>
      <c r="E146" s="64"/>
    </row>
    <row r="147" spans="1:5" x14ac:dyDescent="0.3">
      <c r="A147" s="59"/>
      <c r="B147" s="59"/>
      <c r="C147" s="59"/>
      <c r="D147" s="60"/>
      <c r="E147" s="61"/>
    </row>
    <row r="148" spans="1:5" x14ac:dyDescent="0.3">
      <c r="A148" s="62"/>
      <c r="B148" s="62"/>
      <c r="C148" s="62"/>
      <c r="D148" s="63"/>
      <c r="E148" s="64"/>
    </row>
    <row r="149" spans="1:5" x14ac:dyDescent="0.3">
      <c r="A149" s="59"/>
      <c r="B149" s="59"/>
      <c r="C149" s="59"/>
      <c r="D149" s="60"/>
      <c r="E149" s="61"/>
    </row>
    <row r="150" spans="1:5" x14ac:dyDescent="0.3">
      <c r="A150" s="62"/>
      <c r="B150" s="62"/>
      <c r="C150" s="62"/>
      <c r="D150" s="63"/>
      <c r="E150" s="64"/>
    </row>
    <row r="151" spans="1:5" x14ac:dyDescent="0.3">
      <c r="A151" s="59"/>
      <c r="B151" s="59"/>
      <c r="C151" s="59"/>
      <c r="D151" s="60"/>
      <c r="E151" s="61"/>
    </row>
    <row r="152" spans="1:5" x14ac:dyDescent="0.3">
      <c r="A152" s="62"/>
      <c r="B152" s="62"/>
      <c r="C152" s="62"/>
      <c r="D152" s="63"/>
      <c r="E152" s="64"/>
    </row>
    <row r="153" spans="1:5" x14ac:dyDescent="0.3">
      <c r="A153" s="59"/>
      <c r="B153" s="59"/>
      <c r="C153" s="59"/>
      <c r="D153" s="60"/>
      <c r="E153" s="61"/>
    </row>
    <row r="154" spans="1:5" x14ac:dyDescent="0.3">
      <c r="A154" s="62"/>
      <c r="B154" s="62"/>
      <c r="C154" s="62"/>
      <c r="D154" s="63"/>
      <c r="E154" s="64"/>
    </row>
    <row r="155" spans="1:5" x14ac:dyDescent="0.3">
      <c r="A155" s="59"/>
      <c r="B155" s="59"/>
      <c r="C155" s="59"/>
      <c r="D155" s="60"/>
      <c r="E155" s="61"/>
    </row>
    <row r="156" spans="1:5" x14ac:dyDescent="0.3">
      <c r="A156" s="62"/>
      <c r="B156" s="62"/>
      <c r="C156" s="62"/>
      <c r="D156" s="63"/>
      <c r="E156" s="64"/>
    </row>
    <row r="157" spans="1:5" x14ac:dyDescent="0.3">
      <c r="A157" s="59"/>
      <c r="B157" s="59"/>
      <c r="C157" s="59"/>
      <c r="D157" s="60"/>
      <c r="E157" s="61"/>
    </row>
    <row r="158" spans="1:5" x14ac:dyDescent="0.3">
      <c r="A158" s="62"/>
      <c r="B158" s="62"/>
      <c r="C158" s="62"/>
      <c r="D158" s="63"/>
      <c r="E158" s="64"/>
    </row>
    <row r="159" spans="1:5" x14ac:dyDescent="0.3">
      <c r="A159" s="59"/>
      <c r="B159" s="59"/>
      <c r="C159" s="59"/>
      <c r="D159" s="60"/>
      <c r="E159" s="61"/>
    </row>
    <row r="160" spans="1:5" x14ac:dyDescent="0.3">
      <c r="A160" s="62"/>
      <c r="B160" s="62"/>
      <c r="C160" s="62"/>
      <c r="D160" s="63"/>
      <c r="E160" s="64"/>
    </row>
    <row r="161" spans="1:5" x14ac:dyDescent="0.3">
      <c r="A161" s="59"/>
      <c r="B161" s="59"/>
      <c r="C161" s="59"/>
      <c r="D161" s="60"/>
      <c r="E161" s="61"/>
    </row>
    <row r="162" spans="1:5" x14ac:dyDescent="0.3">
      <c r="A162" s="62"/>
      <c r="B162" s="62"/>
      <c r="C162" s="62"/>
      <c r="D162" s="63"/>
      <c r="E162" s="64"/>
    </row>
    <row r="163" spans="1:5" x14ac:dyDescent="0.3">
      <c r="A163" s="59"/>
      <c r="B163" s="59"/>
      <c r="C163" s="59"/>
      <c r="D163" s="60"/>
      <c r="E163" s="61"/>
    </row>
    <row r="164" spans="1:5" x14ac:dyDescent="0.3">
      <c r="A164" s="62"/>
      <c r="B164" s="62"/>
      <c r="C164" s="62"/>
      <c r="D164" s="63"/>
      <c r="E164" s="64"/>
    </row>
    <row r="165" spans="1:5" x14ac:dyDescent="0.3">
      <c r="A165" s="59"/>
      <c r="B165" s="59"/>
      <c r="C165" s="59"/>
      <c r="D165" s="60"/>
      <c r="E165" s="61"/>
    </row>
    <row r="166" spans="1:5" x14ac:dyDescent="0.3">
      <c r="A166" s="62"/>
      <c r="B166" s="62"/>
      <c r="C166" s="62"/>
      <c r="D166" s="63"/>
      <c r="E166" s="64"/>
    </row>
    <row r="167" spans="1:5" x14ac:dyDescent="0.3">
      <c r="A167" s="59"/>
      <c r="B167" s="59"/>
      <c r="C167" s="59"/>
      <c r="D167" s="60"/>
      <c r="E167" s="61"/>
    </row>
    <row r="168" spans="1:5" x14ac:dyDescent="0.3">
      <c r="A168" s="62"/>
      <c r="B168" s="62"/>
      <c r="C168" s="62"/>
      <c r="D168" s="63"/>
      <c r="E168" s="64"/>
    </row>
    <row r="169" spans="1:5" x14ac:dyDescent="0.3">
      <c r="A169" s="65"/>
      <c r="B169" s="65"/>
      <c r="C169" s="65"/>
      <c r="D169" s="66"/>
      <c r="E169" s="6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J37"/>
  <sheetViews>
    <sheetView showGridLines="0" zoomScaleNormal="100" workbookViewId="0">
      <selection activeCell="H14" sqref="H14"/>
    </sheetView>
  </sheetViews>
  <sheetFormatPr defaultRowHeight="14.4" x14ac:dyDescent="0.3"/>
  <cols>
    <col min="1" max="1" width="1.21875" customWidth="1"/>
    <col min="2" max="2" width="22.33203125" bestFit="1" customWidth="1"/>
    <col min="3" max="3" width="22.33203125" customWidth="1"/>
    <col min="4" max="4" width="12.88671875" style="5" bestFit="1" customWidth="1"/>
    <col min="5" max="5" width="21.21875" style="5" bestFit="1" customWidth="1"/>
    <col min="6" max="6" width="25.21875" style="5" bestFit="1" customWidth="1"/>
    <col min="7" max="7" width="35.6640625" style="5" bestFit="1" customWidth="1"/>
    <col min="8" max="8" width="11.109375" customWidth="1"/>
    <col min="9" max="9" width="11.88671875" bestFit="1" customWidth="1"/>
    <col min="10" max="10" width="18" bestFit="1" customWidth="1"/>
  </cols>
  <sheetData>
    <row r="6" spans="2:10" x14ac:dyDescent="0.3">
      <c r="B6" s="41" t="s">
        <v>6</v>
      </c>
      <c r="C6" s="41" t="s">
        <v>78</v>
      </c>
      <c r="D6" s="42" t="s">
        <v>10</v>
      </c>
      <c r="E6" s="42" t="s">
        <v>83</v>
      </c>
      <c r="F6" s="42" t="s">
        <v>84</v>
      </c>
      <c r="G6" s="90" t="s">
        <v>190</v>
      </c>
      <c r="I6" s="43" t="s">
        <v>78</v>
      </c>
      <c r="J6" s="43" t="s">
        <v>82</v>
      </c>
    </row>
    <row r="7" spans="2:10" x14ac:dyDescent="0.3">
      <c r="B7" s="8" t="s">
        <v>47</v>
      </c>
      <c r="C7" s="8" t="s">
        <v>80</v>
      </c>
      <c r="D7" s="9">
        <v>12320</v>
      </c>
      <c r="E7" s="96">
        <f>IF(C7=$I$7,D7*($J$7+100%),IF(C7=$I$8,D7*($J$8+100%),D7*($J$9+100%)))</f>
        <v>17248</v>
      </c>
      <c r="F7" s="9">
        <f>D7*(VLOOKUP(C7,$I$6:$J$9,2,FALSE)+100%)</f>
        <v>17248</v>
      </c>
      <c r="G7" s="97">
        <f>D7*(INDEX($I$7:$J$9,MATCH(C7,$I$7:$I$9,0),2)+100%)</f>
        <v>17248</v>
      </c>
      <c r="I7" s="8" t="s">
        <v>79</v>
      </c>
      <c r="J7" s="10">
        <v>0.05</v>
      </c>
    </row>
    <row r="8" spans="2:10" x14ac:dyDescent="0.3">
      <c r="B8" s="8" t="s">
        <v>48</v>
      </c>
      <c r="C8" s="8" t="s">
        <v>79</v>
      </c>
      <c r="D8" s="9">
        <v>1600</v>
      </c>
      <c r="E8" s="96">
        <f t="shared" ref="E8:E37" si="0">IF(C8=$I$7,D8*($J$7+100%),IF(C8=$I$8,D8*($J$8+100%),D8*($J$9+100%)))</f>
        <v>1680</v>
      </c>
      <c r="F8" s="9">
        <f t="shared" ref="F8:F37" si="1">D8*(VLOOKUP(C8,$I$6:$J$9,2,FALSE)+100%)</f>
        <v>1680</v>
      </c>
      <c r="G8" s="97">
        <f t="shared" ref="G8:G37" si="2">D8*(INDEX($I$7:$J$9,MATCH(C8,$I$7:$I$9,0),2)+100%)</f>
        <v>1680</v>
      </c>
      <c r="I8" s="8" t="s">
        <v>81</v>
      </c>
      <c r="J8" s="10">
        <v>0.15</v>
      </c>
    </row>
    <row r="9" spans="2:10" x14ac:dyDescent="0.3">
      <c r="B9" s="8" t="s">
        <v>49</v>
      </c>
      <c r="C9" s="8" t="s">
        <v>80</v>
      </c>
      <c r="D9" s="9">
        <v>12320</v>
      </c>
      <c r="E9" s="96">
        <f t="shared" si="0"/>
        <v>17248</v>
      </c>
      <c r="F9" s="9">
        <f t="shared" si="1"/>
        <v>17248</v>
      </c>
      <c r="G9" s="97">
        <f t="shared" si="2"/>
        <v>17248</v>
      </c>
      <c r="I9" s="8" t="s">
        <v>80</v>
      </c>
      <c r="J9" s="10">
        <v>0.4</v>
      </c>
    </row>
    <row r="10" spans="2:10" x14ac:dyDescent="0.3">
      <c r="B10" s="8" t="s">
        <v>50</v>
      </c>
      <c r="C10" s="8" t="s">
        <v>79</v>
      </c>
      <c r="D10" s="9">
        <v>2000</v>
      </c>
      <c r="E10" s="96">
        <f t="shared" si="0"/>
        <v>2100</v>
      </c>
      <c r="F10" s="9">
        <f t="shared" si="1"/>
        <v>2100</v>
      </c>
      <c r="G10" s="97">
        <f t="shared" si="2"/>
        <v>2100</v>
      </c>
    </row>
    <row r="11" spans="2:10" x14ac:dyDescent="0.3">
      <c r="B11" s="8" t="s">
        <v>51</v>
      </c>
      <c r="C11" s="8" t="s">
        <v>79</v>
      </c>
      <c r="D11" s="9">
        <v>2000</v>
      </c>
      <c r="E11" s="96">
        <f t="shared" si="0"/>
        <v>2100</v>
      </c>
      <c r="F11" s="9">
        <f t="shared" si="1"/>
        <v>2100</v>
      </c>
      <c r="G11" s="97">
        <f t="shared" si="2"/>
        <v>2100</v>
      </c>
    </row>
    <row r="12" spans="2:10" x14ac:dyDescent="0.3">
      <c r="B12" s="8" t="s">
        <v>52</v>
      </c>
      <c r="C12" s="8" t="s">
        <v>81</v>
      </c>
      <c r="D12" s="9">
        <v>4650</v>
      </c>
      <c r="E12" s="96">
        <f t="shared" si="0"/>
        <v>5347.5</v>
      </c>
      <c r="F12" s="9">
        <f t="shared" si="1"/>
        <v>5347.5</v>
      </c>
      <c r="G12" s="97">
        <f t="shared" si="2"/>
        <v>5347.5</v>
      </c>
    </row>
    <row r="13" spans="2:10" x14ac:dyDescent="0.3">
      <c r="B13" s="8" t="s">
        <v>53</v>
      </c>
      <c r="C13" s="8" t="s">
        <v>80</v>
      </c>
      <c r="D13" s="9">
        <v>8100</v>
      </c>
      <c r="E13" s="96">
        <f t="shared" si="0"/>
        <v>11340</v>
      </c>
      <c r="F13" s="9">
        <f t="shared" si="1"/>
        <v>11340</v>
      </c>
      <c r="G13" s="97">
        <f t="shared" si="2"/>
        <v>11340</v>
      </c>
    </row>
    <row r="14" spans="2:10" x14ac:dyDescent="0.3">
      <c r="B14" s="8" t="s">
        <v>54</v>
      </c>
      <c r="C14" s="8" t="s">
        <v>81</v>
      </c>
      <c r="D14" s="9">
        <v>2850</v>
      </c>
      <c r="E14" s="96">
        <f t="shared" si="0"/>
        <v>3277.4999999999995</v>
      </c>
      <c r="F14" s="9">
        <f t="shared" si="1"/>
        <v>3277.4999999999995</v>
      </c>
      <c r="G14" s="97">
        <f t="shared" si="2"/>
        <v>3277.4999999999995</v>
      </c>
    </row>
    <row r="15" spans="2:10" x14ac:dyDescent="0.3">
      <c r="B15" s="8" t="s">
        <v>55</v>
      </c>
      <c r="C15" s="8" t="s">
        <v>80</v>
      </c>
      <c r="D15" s="9">
        <v>8100</v>
      </c>
      <c r="E15" s="96">
        <f t="shared" si="0"/>
        <v>11340</v>
      </c>
      <c r="F15" s="9">
        <f t="shared" si="1"/>
        <v>11340</v>
      </c>
      <c r="G15" s="97">
        <f t="shared" si="2"/>
        <v>11340</v>
      </c>
    </row>
    <row r="16" spans="2:10" x14ac:dyDescent="0.3">
      <c r="B16" s="8" t="s">
        <v>56</v>
      </c>
      <c r="C16" s="8" t="s">
        <v>80</v>
      </c>
      <c r="D16" s="9">
        <v>8100</v>
      </c>
      <c r="E16" s="96">
        <f t="shared" si="0"/>
        <v>11340</v>
      </c>
      <c r="F16" s="9">
        <f t="shared" si="1"/>
        <v>11340</v>
      </c>
      <c r="G16" s="97">
        <f t="shared" si="2"/>
        <v>11340</v>
      </c>
    </row>
    <row r="17" spans="2:7" x14ac:dyDescent="0.3">
      <c r="B17" s="8" t="s">
        <v>57</v>
      </c>
      <c r="C17" s="8" t="s">
        <v>79</v>
      </c>
      <c r="D17" s="9">
        <v>2000</v>
      </c>
      <c r="E17" s="96">
        <f t="shared" si="0"/>
        <v>2100</v>
      </c>
      <c r="F17" s="9">
        <f t="shared" si="1"/>
        <v>2100</v>
      </c>
      <c r="G17" s="97">
        <f t="shared" si="2"/>
        <v>2100</v>
      </c>
    </row>
    <row r="18" spans="2:7" x14ac:dyDescent="0.3">
      <c r="B18" s="8" t="s">
        <v>58</v>
      </c>
      <c r="C18" s="8" t="s">
        <v>80</v>
      </c>
      <c r="D18" s="9">
        <v>7200</v>
      </c>
      <c r="E18" s="96">
        <f t="shared" si="0"/>
        <v>10080</v>
      </c>
      <c r="F18" s="9">
        <f t="shared" si="1"/>
        <v>10080</v>
      </c>
      <c r="G18" s="97">
        <f t="shared" si="2"/>
        <v>10080</v>
      </c>
    </row>
    <row r="19" spans="2:7" x14ac:dyDescent="0.3">
      <c r="B19" s="8" t="s">
        <v>59</v>
      </c>
      <c r="C19" s="8" t="s">
        <v>80</v>
      </c>
      <c r="D19" s="9">
        <v>8100</v>
      </c>
      <c r="E19" s="96">
        <f t="shared" si="0"/>
        <v>11340</v>
      </c>
      <c r="F19" s="9">
        <f t="shared" si="1"/>
        <v>11340</v>
      </c>
      <c r="G19" s="97">
        <f t="shared" si="2"/>
        <v>11340</v>
      </c>
    </row>
    <row r="20" spans="2:7" x14ac:dyDescent="0.3">
      <c r="B20" s="8" t="s">
        <v>60</v>
      </c>
      <c r="C20" s="8" t="s">
        <v>81</v>
      </c>
      <c r="D20" s="9">
        <v>2850</v>
      </c>
      <c r="E20" s="96">
        <f t="shared" si="0"/>
        <v>3277.4999999999995</v>
      </c>
      <c r="F20" s="9">
        <f t="shared" si="1"/>
        <v>3277.4999999999995</v>
      </c>
      <c r="G20" s="97">
        <f t="shared" si="2"/>
        <v>3277.4999999999995</v>
      </c>
    </row>
    <row r="21" spans="2:7" x14ac:dyDescent="0.3">
      <c r="B21" s="8" t="s">
        <v>61</v>
      </c>
      <c r="C21" s="8" t="s">
        <v>81</v>
      </c>
      <c r="D21" s="9">
        <v>2850</v>
      </c>
      <c r="E21" s="96">
        <f t="shared" si="0"/>
        <v>3277.4999999999995</v>
      </c>
      <c r="F21" s="9">
        <f t="shared" si="1"/>
        <v>3277.4999999999995</v>
      </c>
      <c r="G21" s="97">
        <f t="shared" si="2"/>
        <v>3277.4999999999995</v>
      </c>
    </row>
    <row r="22" spans="2:7" x14ac:dyDescent="0.3">
      <c r="B22" s="8" t="s">
        <v>62</v>
      </c>
      <c r="C22" s="8" t="s">
        <v>79</v>
      </c>
      <c r="D22" s="9">
        <v>2000</v>
      </c>
      <c r="E22" s="96">
        <f t="shared" si="0"/>
        <v>2100</v>
      </c>
      <c r="F22" s="9">
        <f t="shared" si="1"/>
        <v>2100</v>
      </c>
      <c r="G22" s="97">
        <f t="shared" si="2"/>
        <v>2100</v>
      </c>
    </row>
    <row r="23" spans="2:7" x14ac:dyDescent="0.3">
      <c r="B23" s="8" t="s">
        <v>63</v>
      </c>
      <c r="C23" s="8" t="s">
        <v>81</v>
      </c>
      <c r="D23" s="9">
        <v>3700</v>
      </c>
      <c r="E23" s="96">
        <f t="shared" si="0"/>
        <v>4255</v>
      </c>
      <c r="F23" s="9">
        <f t="shared" si="1"/>
        <v>4255</v>
      </c>
      <c r="G23" s="97">
        <f t="shared" si="2"/>
        <v>4255</v>
      </c>
    </row>
    <row r="24" spans="2:7" x14ac:dyDescent="0.3">
      <c r="B24" s="8" t="s">
        <v>64</v>
      </c>
      <c r="C24" s="8" t="s">
        <v>80</v>
      </c>
      <c r="D24" s="9">
        <v>7200</v>
      </c>
      <c r="E24" s="96">
        <f t="shared" si="0"/>
        <v>10080</v>
      </c>
      <c r="F24" s="9">
        <f t="shared" si="1"/>
        <v>10080</v>
      </c>
      <c r="G24" s="97">
        <f t="shared" si="2"/>
        <v>10080</v>
      </c>
    </row>
    <row r="25" spans="2:7" x14ac:dyDescent="0.3">
      <c r="B25" s="8" t="s">
        <v>65</v>
      </c>
      <c r="C25" s="8" t="s">
        <v>81</v>
      </c>
      <c r="D25" s="9">
        <v>3700</v>
      </c>
      <c r="E25" s="96">
        <f t="shared" si="0"/>
        <v>4255</v>
      </c>
      <c r="F25" s="9">
        <f t="shared" si="1"/>
        <v>4255</v>
      </c>
      <c r="G25" s="97">
        <f t="shared" si="2"/>
        <v>4255</v>
      </c>
    </row>
    <row r="26" spans="2:7" x14ac:dyDescent="0.3">
      <c r="B26" s="8" t="s">
        <v>66</v>
      </c>
      <c r="C26" s="8" t="s">
        <v>80</v>
      </c>
      <c r="D26" s="9">
        <v>8100</v>
      </c>
      <c r="E26" s="96">
        <f t="shared" si="0"/>
        <v>11340</v>
      </c>
      <c r="F26" s="9">
        <f t="shared" si="1"/>
        <v>11340</v>
      </c>
      <c r="G26" s="97">
        <f t="shared" si="2"/>
        <v>11340</v>
      </c>
    </row>
    <row r="27" spans="2:7" x14ac:dyDescent="0.3">
      <c r="B27" s="8" t="s">
        <v>67</v>
      </c>
      <c r="C27" s="8" t="s">
        <v>81</v>
      </c>
      <c r="D27" s="9">
        <v>2850</v>
      </c>
      <c r="E27" s="96">
        <f t="shared" si="0"/>
        <v>3277.4999999999995</v>
      </c>
      <c r="F27" s="9">
        <f t="shared" si="1"/>
        <v>3277.4999999999995</v>
      </c>
      <c r="G27" s="97">
        <f t="shared" si="2"/>
        <v>3277.4999999999995</v>
      </c>
    </row>
    <row r="28" spans="2:7" x14ac:dyDescent="0.3">
      <c r="B28" s="8" t="s">
        <v>68</v>
      </c>
      <c r="C28" s="8" t="s">
        <v>80</v>
      </c>
      <c r="D28" s="9">
        <v>7200</v>
      </c>
      <c r="E28" s="96">
        <f t="shared" si="0"/>
        <v>10080</v>
      </c>
      <c r="F28" s="9">
        <f t="shared" si="1"/>
        <v>10080</v>
      </c>
      <c r="G28" s="97">
        <f t="shared" si="2"/>
        <v>10080</v>
      </c>
    </row>
    <row r="29" spans="2:7" x14ac:dyDescent="0.3">
      <c r="B29" s="8" t="s">
        <v>69</v>
      </c>
      <c r="C29" s="8" t="s">
        <v>79</v>
      </c>
      <c r="D29" s="9">
        <v>1600</v>
      </c>
      <c r="E29" s="96">
        <f t="shared" si="0"/>
        <v>1680</v>
      </c>
      <c r="F29" s="9">
        <f t="shared" si="1"/>
        <v>1680</v>
      </c>
      <c r="G29" s="97">
        <f t="shared" si="2"/>
        <v>1680</v>
      </c>
    </row>
    <row r="30" spans="2:7" x14ac:dyDescent="0.3">
      <c r="B30" s="8" t="s">
        <v>70</v>
      </c>
      <c r="C30" s="8" t="s">
        <v>80</v>
      </c>
      <c r="D30" s="9">
        <v>8100</v>
      </c>
      <c r="E30" s="96">
        <f t="shared" si="0"/>
        <v>11340</v>
      </c>
      <c r="F30" s="9">
        <f t="shared" si="1"/>
        <v>11340</v>
      </c>
      <c r="G30" s="97">
        <f t="shared" si="2"/>
        <v>11340</v>
      </c>
    </row>
    <row r="31" spans="2:7" x14ac:dyDescent="0.3">
      <c r="B31" s="8" t="s">
        <v>71</v>
      </c>
      <c r="C31" s="8" t="s">
        <v>80</v>
      </c>
      <c r="D31" s="9">
        <v>9450</v>
      </c>
      <c r="E31" s="96">
        <f t="shared" si="0"/>
        <v>13230</v>
      </c>
      <c r="F31" s="9">
        <f t="shared" si="1"/>
        <v>13230</v>
      </c>
      <c r="G31" s="97">
        <f t="shared" si="2"/>
        <v>13230</v>
      </c>
    </row>
    <row r="32" spans="2:7" x14ac:dyDescent="0.3">
      <c r="B32" s="8" t="s">
        <v>72</v>
      </c>
      <c r="C32" s="8" t="s">
        <v>81</v>
      </c>
      <c r="D32" s="9">
        <v>4650</v>
      </c>
      <c r="E32" s="96">
        <f t="shared" si="0"/>
        <v>5347.5</v>
      </c>
      <c r="F32" s="9">
        <f t="shared" si="1"/>
        <v>5347.5</v>
      </c>
      <c r="G32" s="97">
        <f t="shared" si="2"/>
        <v>5347.5</v>
      </c>
    </row>
    <row r="33" spans="2:7" x14ac:dyDescent="0.3">
      <c r="B33" s="8" t="s">
        <v>73</v>
      </c>
      <c r="C33" s="8" t="s">
        <v>81</v>
      </c>
      <c r="D33" s="9">
        <v>3700</v>
      </c>
      <c r="E33" s="96">
        <f t="shared" si="0"/>
        <v>4255</v>
      </c>
      <c r="F33" s="9">
        <f t="shared" si="1"/>
        <v>4255</v>
      </c>
      <c r="G33" s="97">
        <f t="shared" si="2"/>
        <v>4255</v>
      </c>
    </row>
    <row r="34" spans="2:7" x14ac:dyDescent="0.3">
      <c r="B34" s="8" t="s">
        <v>74</v>
      </c>
      <c r="C34" s="8" t="s">
        <v>80</v>
      </c>
      <c r="D34" s="9">
        <v>8100</v>
      </c>
      <c r="E34" s="96">
        <f t="shared" si="0"/>
        <v>11340</v>
      </c>
      <c r="F34" s="9">
        <f t="shared" si="1"/>
        <v>11340</v>
      </c>
      <c r="G34" s="97">
        <f t="shared" si="2"/>
        <v>11340</v>
      </c>
    </row>
    <row r="35" spans="2:7" x14ac:dyDescent="0.3">
      <c r="B35" s="8" t="s">
        <v>75</v>
      </c>
      <c r="C35" s="8" t="s">
        <v>80</v>
      </c>
      <c r="D35" s="9">
        <v>12320</v>
      </c>
      <c r="E35" s="96">
        <f t="shared" si="0"/>
        <v>17248</v>
      </c>
      <c r="F35" s="9">
        <f t="shared" si="1"/>
        <v>17248</v>
      </c>
      <c r="G35" s="97">
        <f t="shared" si="2"/>
        <v>17248</v>
      </c>
    </row>
    <row r="36" spans="2:7" x14ac:dyDescent="0.3">
      <c r="B36" s="8" t="s">
        <v>76</v>
      </c>
      <c r="C36" s="8" t="s">
        <v>80</v>
      </c>
      <c r="D36" s="9">
        <v>12320</v>
      </c>
      <c r="E36" s="96">
        <f t="shared" si="0"/>
        <v>17248</v>
      </c>
      <c r="F36" s="9">
        <f t="shared" si="1"/>
        <v>17248</v>
      </c>
      <c r="G36" s="97">
        <f t="shared" si="2"/>
        <v>17248</v>
      </c>
    </row>
    <row r="37" spans="2:7" x14ac:dyDescent="0.3">
      <c r="B37" s="8" t="s">
        <v>77</v>
      </c>
      <c r="C37" s="8" t="s">
        <v>81</v>
      </c>
      <c r="D37" s="9">
        <v>4650</v>
      </c>
      <c r="E37" s="96">
        <f t="shared" si="0"/>
        <v>5347.5</v>
      </c>
      <c r="F37" s="9">
        <f t="shared" si="1"/>
        <v>5347.5</v>
      </c>
      <c r="G37" s="97">
        <f t="shared" si="2"/>
        <v>5347.5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BABD5-8D08-4771-9053-F72D1A9B4156}">
  <sheetPr>
    <tabColor theme="5" tint="-0.249977111117893"/>
  </sheetPr>
  <dimension ref="A1:D9"/>
  <sheetViews>
    <sheetView showGridLines="0" workbookViewId="0"/>
  </sheetViews>
  <sheetFormatPr defaultRowHeight="14.4" x14ac:dyDescent="0.3"/>
  <cols>
    <col min="1" max="1" width="24" bestFit="1" customWidth="1"/>
    <col min="2" max="2" width="9.33203125" bestFit="1" customWidth="1"/>
    <col min="3" max="3" width="18.109375" bestFit="1" customWidth="1"/>
    <col min="4" max="4" width="69.5546875" bestFit="1" customWidth="1"/>
  </cols>
  <sheetData>
    <row r="1" spans="1:4" x14ac:dyDescent="0.3">
      <c r="A1" s="91" t="s">
        <v>225</v>
      </c>
      <c r="B1" s="91" t="s">
        <v>226</v>
      </c>
      <c r="C1" s="91" t="s">
        <v>227</v>
      </c>
      <c r="D1" s="91" t="s">
        <v>228</v>
      </c>
    </row>
    <row r="2" spans="1:4" x14ac:dyDescent="0.3">
      <c r="A2" s="39" t="s">
        <v>192</v>
      </c>
      <c r="B2" s="39" t="s">
        <v>193</v>
      </c>
      <c r="C2" s="39">
        <v>36233</v>
      </c>
      <c r="D2" s="39" t="s">
        <v>194</v>
      </c>
    </row>
    <row r="3" spans="1:4" x14ac:dyDescent="0.3">
      <c r="A3" s="39" t="s">
        <v>195</v>
      </c>
      <c r="B3" s="39" t="s">
        <v>193</v>
      </c>
      <c r="C3" s="39">
        <v>35703</v>
      </c>
      <c r="D3" s="39" t="s">
        <v>196</v>
      </c>
    </row>
    <row r="4" spans="1:4" x14ac:dyDescent="0.3">
      <c r="A4" s="39" t="s">
        <v>197</v>
      </c>
      <c r="B4" s="39" t="s">
        <v>193</v>
      </c>
      <c r="C4" s="39">
        <v>33786</v>
      </c>
      <c r="D4" s="39" t="s">
        <v>198</v>
      </c>
    </row>
    <row r="5" spans="1:4" x14ac:dyDescent="0.3">
      <c r="A5" s="39" t="s">
        <v>199</v>
      </c>
      <c r="B5" s="39" t="s">
        <v>193</v>
      </c>
      <c r="C5" s="39">
        <v>36289</v>
      </c>
      <c r="D5" s="39" t="s">
        <v>200</v>
      </c>
    </row>
    <row r="6" spans="1:4" x14ac:dyDescent="0.3">
      <c r="A6" s="39" t="s">
        <v>201</v>
      </c>
      <c r="B6" s="39" t="s">
        <v>202</v>
      </c>
      <c r="C6" s="39">
        <v>36494</v>
      </c>
      <c r="D6" s="39" t="s">
        <v>203</v>
      </c>
    </row>
    <row r="7" spans="1:4" x14ac:dyDescent="0.3">
      <c r="A7" s="39" t="s">
        <v>204</v>
      </c>
      <c r="B7" s="39" t="s">
        <v>202</v>
      </c>
      <c r="C7" s="39">
        <v>34826</v>
      </c>
      <c r="D7" s="39" t="s">
        <v>205</v>
      </c>
    </row>
    <row r="8" spans="1:4" x14ac:dyDescent="0.3">
      <c r="A8" s="39" t="s">
        <v>206</v>
      </c>
      <c r="B8" s="39" t="s">
        <v>193</v>
      </c>
      <c r="C8" s="39">
        <v>29114</v>
      </c>
      <c r="D8" s="39" t="s">
        <v>207</v>
      </c>
    </row>
    <row r="9" spans="1:4" x14ac:dyDescent="0.3">
      <c r="A9" s="39" t="s">
        <v>208</v>
      </c>
      <c r="B9" s="39" t="s">
        <v>202</v>
      </c>
      <c r="C9" s="39">
        <v>32259</v>
      </c>
      <c r="D9" s="39" t="s">
        <v>209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7</vt:i4>
      </vt:variant>
    </vt:vector>
  </HeadingPairs>
  <TitlesOfParts>
    <vt:vector size="19" baseType="lpstr">
      <vt:lpstr>Início</vt:lpstr>
      <vt:lpstr>Trancamento Parcial</vt:lpstr>
      <vt:lpstr>Base Dólar</vt:lpstr>
      <vt:lpstr>Despesas</vt:lpstr>
      <vt:lpstr>Planilha Vendas</vt:lpstr>
      <vt:lpstr>Resumo Vendas</vt:lpstr>
      <vt:lpstr>SEERRO</vt:lpstr>
      <vt:lpstr>SE &amp; PROCV &amp; ÍNDICE e CORRESP</vt:lpstr>
      <vt:lpstr>Matrículas_Janeiro</vt:lpstr>
      <vt:lpstr>Matrículas_Fevereiro</vt:lpstr>
      <vt:lpstr>Relatório Matrículas</vt:lpstr>
      <vt:lpstr>Ranking com Desempate</vt:lpstr>
      <vt:lpstr>Brasil</vt:lpstr>
      <vt:lpstr>Chile</vt:lpstr>
      <vt:lpstr>EUA</vt:lpstr>
      <vt:lpstr>Japão</vt:lpstr>
      <vt:lpstr>Mexico</vt:lpstr>
      <vt:lpstr>Peru</vt:lpstr>
      <vt:lpstr>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Paulo Pinho</cp:lastModifiedBy>
  <dcterms:created xsi:type="dcterms:W3CDTF">2019-11-05T16:34:58Z</dcterms:created>
  <dcterms:modified xsi:type="dcterms:W3CDTF">2025-02-03T23:59:18Z</dcterms:modified>
</cp:coreProperties>
</file>