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3. Funções de Texto\"/>
    </mc:Choice>
  </mc:AlternateContent>
  <xr:revisionPtr revIDLastSave="0" documentId="13_ncr:1_{90B0EBB6-5960-49A9-ACAB-E3A0E047E0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nções de Texto - Resumo" sheetId="1" r:id="rId1"/>
    <sheet name="Exemplos (Parte 1)" sheetId="3" r:id="rId2"/>
    <sheet name="Exemplos (Parte 2)" sheetId="8" r:id="rId3"/>
    <sheet name="Exemplos (Parte 3)" sheetId="9" r:id="rId4"/>
    <sheet name="Aplicação" sheetId="4" r:id="rId5"/>
    <sheet name="Desafio 1" sheetId="2" r:id="rId6"/>
    <sheet name="Desafio 2" sheetId="7" r:id="rId7"/>
  </sheets>
  <definedNames>
    <definedName name="_xlnm._FilterDatabase" localSheetId="5" hidden="1">'Desafio 1'!#REF!</definedName>
    <definedName name="Balances" localSheetId="5">#REF!</definedName>
    <definedName name="Balances">#REF!</definedName>
    <definedName name="_xlnm.Database" localSheetId="5">#REF!</definedName>
    <definedName name="_xlnm.Database">#REF!</definedName>
    <definedName name="CargoSize" localSheetId="5">#REF!</definedName>
    <definedName name="CargoSize">#REF!</definedName>
    <definedName name="CargoSizes" localSheetId="5">#REF!</definedName>
    <definedName name="CargoSizes">#REF!</definedName>
    <definedName name="Contracts" localSheetId="5">#REF!</definedName>
    <definedName name="Contracts">#REF!</definedName>
    <definedName name="Equity" localSheetId="5">#REF!</definedName>
    <definedName name="Equity">#REF!</definedName>
    <definedName name="Factor" localSheetId="5">#REF!</definedName>
    <definedName name="Factor">#REF!</definedName>
    <definedName name="Lifters" localSheetId="5">#REF!</definedName>
    <definedName name="Lifters">#REF!</definedName>
    <definedName name="LP_Method" localSheetId="5">#REF!</definedName>
    <definedName name="LP_Method">#REF!</definedName>
    <definedName name="MaxStock" localSheetId="5">#REF!</definedName>
    <definedName name="MaxStock">#REF!</definedName>
    <definedName name="MinStock" localSheetId="5">#REF!</definedName>
    <definedName name="MinStock">#REF!</definedName>
    <definedName name="Password" localSheetId="5">#REF!</definedName>
    <definedName name="Password">#REF!</definedName>
    <definedName name="Pooling1" localSheetId="5">#REF!</definedName>
    <definedName name="Pooling1">#REF!</definedName>
    <definedName name="Pooling2" localSheetId="5">#REF!</definedName>
    <definedName name="Pooling2">#REF!</definedName>
    <definedName name="Pooling3" localSheetId="5">#REF!</definedName>
    <definedName name="Pooling3">#REF!</definedName>
    <definedName name="Resultado">#REF!</definedName>
    <definedName name="SafetyMargin" localSheetId="5">#REF!</definedName>
    <definedName name="SafetyMargin">#REF!</definedName>
    <definedName name="Stock" localSheetId="5">#REF!</definedName>
    <definedName name="Stock">#REF!</definedName>
    <definedName name="Storages" localSheetId="5">#REF!</definedName>
    <definedName name="Storages">#REF!</definedName>
    <definedName name="Thresholds" localSheetId="5">#REF!</definedName>
    <definedName name="Thresholds">#REF!</definedName>
    <definedName name="Username" localSheetId="5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2" i="7"/>
  <c r="B3" i="7"/>
  <c r="B4" i="7"/>
  <c r="B5" i="7"/>
  <c r="B6" i="7"/>
  <c r="B7" i="7"/>
  <c r="B8" i="7"/>
  <c r="B9" i="7"/>
  <c r="B10" i="7"/>
  <c r="B2" i="7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C5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" i="4"/>
  <c r="C7" i="9"/>
  <c r="C6" i="9"/>
  <c r="C5" i="9"/>
  <c r="C4" i="9"/>
  <c r="C3" i="9"/>
  <c r="C4" i="8"/>
  <c r="C3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D14" i="3"/>
  <c r="D13" i="3"/>
  <c r="D12" i="3"/>
  <c r="D11" i="3"/>
  <c r="D10" i="3"/>
  <c r="D9" i="3"/>
  <c r="D8" i="3"/>
  <c r="D7" i="3"/>
  <c r="D6" i="3"/>
  <c r="D5" i="3"/>
  <c r="D4" i="3"/>
  <c r="C14" i="3"/>
  <c r="C12" i="3"/>
  <c r="C13" i="3" s="1"/>
  <c r="C11" i="3"/>
  <c r="C10" i="3"/>
  <c r="C9" i="3"/>
  <c r="C8" i="3"/>
  <c r="C6" i="3"/>
  <c r="C5" i="3"/>
  <c r="C4" i="3"/>
  <c r="C7" i="3" s="1"/>
  <c r="C3" i="7" l="1"/>
  <c r="D3" i="7" s="1"/>
  <c r="C4" i="7"/>
  <c r="C5" i="7"/>
  <c r="C6" i="7"/>
  <c r="C7" i="7"/>
  <c r="C8" i="7"/>
  <c r="C9" i="7"/>
  <c r="C10" i="7"/>
  <c r="C2" i="7"/>
</calcChain>
</file>

<file path=xl/sharedStrings.xml><?xml version="1.0" encoding="utf-8"?>
<sst xmlns="http://schemas.openxmlformats.org/spreadsheetml/2006/main" count="776" uniqueCount="740">
  <si>
    <r>
      <t xml:space="preserve">1. Na tabela abaixo, separe o </t>
    </r>
    <r>
      <rPr>
        <b/>
        <sz val="10"/>
        <color rgb="FFFF0000"/>
        <rFont val="Calibri"/>
        <family val="2"/>
        <scheme val="minor"/>
      </rPr>
      <t>Código</t>
    </r>
    <r>
      <rPr>
        <b/>
        <sz val="10"/>
        <color theme="1"/>
        <rFont val="Calibri"/>
        <family val="2"/>
        <scheme val="minor"/>
      </rPr>
      <t xml:space="preserve">, </t>
    </r>
    <r>
      <rPr>
        <b/>
        <sz val="10"/>
        <color rgb="FFFF0000"/>
        <rFont val="Calibri"/>
        <family val="2"/>
        <scheme val="minor"/>
      </rPr>
      <t>Marca</t>
    </r>
    <r>
      <rPr>
        <b/>
        <sz val="10"/>
        <color theme="1"/>
        <rFont val="Calibri"/>
        <family val="2"/>
        <scheme val="minor"/>
      </rPr>
      <t xml:space="preserve"> e </t>
    </r>
    <r>
      <rPr>
        <b/>
        <sz val="10"/>
        <color rgb="FFFF0000"/>
        <rFont val="Calibri"/>
        <family val="2"/>
        <scheme val="minor"/>
      </rPr>
      <t>Fábrica</t>
    </r>
    <r>
      <rPr>
        <b/>
        <sz val="10"/>
        <color theme="1"/>
        <rFont val="Calibri"/>
        <family val="2"/>
        <scheme val="minor"/>
      </rPr>
      <t xml:space="preserve"> em 3 colunas usando fórmulas de texto.</t>
    </r>
  </si>
  <si>
    <t>Dica: Utilize colunas auxiliares para descobrir a posição do underline</t>
  </si>
  <si>
    <t>Valor Vendido</t>
  </si>
  <si>
    <t>Código</t>
  </si>
  <si>
    <t>Marca</t>
  </si>
  <si>
    <t>H1437701_FRUCTIS_Fábrica São Paulo</t>
  </si>
  <si>
    <t>A6086300_Dermo-Expertise_Fábrica Rio de Janeiro</t>
  </si>
  <si>
    <t>Código_Marca_Fábrica</t>
  </si>
  <si>
    <t>ESQUERDA</t>
  </si>
  <si>
    <t>FÓRMULAS DE TEXTO</t>
  </si>
  <si>
    <t>DIREITA</t>
  </si>
  <si>
    <t>NÚM.CARACT</t>
  </si>
  <si>
    <t>CONCATENAR</t>
  </si>
  <si>
    <t>LOCALIZAR</t>
  </si>
  <si>
    <t>Localiza um valor de texto dentro de outro (não diferencia maiúsculas de minúsculas)</t>
  </si>
  <si>
    <t>EXT.TEXTO</t>
  </si>
  <si>
    <t>MINÚSCULA</t>
  </si>
  <si>
    <t>MAIÚSCULA</t>
  </si>
  <si>
    <t>PRI.MAIÚSCULA</t>
  </si>
  <si>
    <t>Converte a primeira letra de cada palavra é convertida para maiúscula, e as demais em minúscula.</t>
  </si>
  <si>
    <t>Retorna os caracteres mais à esquerda de um texto</t>
  </si>
  <si>
    <t>Retorna os caracteres mais à direita de um texto</t>
  </si>
  <si>
    <t>Retorna o número de caracteres em um texto</t>
  </si>
  <si>
    <t>Retorna pedaço de um texto, começando na posição especificada, com base no número de caracteres especificado</t>
  </si>
  <si>
    <t>Converte o texto para letra minúscula</t>
  </si>
  <si>
    <t>Converte o texto para letra maiúscula</t>
  </si>
  <si>
    <t>PROCURAR</t>
  </si>
  <si>
    <t>Localiza um valor de texto dentro de outro (diferencia maiúsculas de minúsculas)</t>
  </si>
  <si>
    <t>João Paulo Martins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</si>
  <si>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</si>
  <si>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</si>
  <si>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</si>
  <si>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</si>
  <si>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</si>
  <si>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</si>
  <si>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</si>
  <si>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</si>
  <si>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</si>
  <si>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</si>
  <si>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</si>
  <si>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</si>
  <si>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</si>
  <si>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</si>
  <si>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</si>
  <si>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</si>
  <si>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</si>
  <si>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</si>
  <si>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</si>
  <si>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</si>
  <si>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</si>
  <si>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</si>
  <si>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</si>
  <si>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</si>
  <si>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Smart TV 50' 4K - Preto</t>
  </si>
  <si>
    <t>LG</t>
  </si>
  <si>
    <t>Televisão</t>
  </si>
  <si>
    <t>iPhone 7 - Dourado</t>
  </si>
  <si>
    <t>Apple</t>
  </si>
  <si>
    <t>Celular</t>
  </si>
  <si>
    <t>Galaxy S10 - Cinza</t>
  </si>
  <si>
    <t>Samsung</t>
  </si>
  <si>
    <t>Apple Watch - Preto</t>
  </si>
  <si>
    <t>Smart Watch</t>
  </si>
  <si>
    <t>Câmera Digital Rebel T6 - Preto</t>
  </si>
  <si>
    <t>Canon</t>
  </si>
  <si>
    <t>Câmera</t>
  </si>
  <si>
    <t>TV LED 32' - Preto</t>
  </si>
  <si>
    <t>Inspiron 15 - Prata</t>
  </si>
  <si>
    <t>Dell</t>
  </si>
  <si>
    <t>Notebook</t>
  </si>
  <si>
    <t>Smart TV LED Full HD 55' - Preto</t>
  </si>
  <si>
    <t>Philco</t>
  </si>
  <si>
    <t>Moto G7 - Vermelho</t>
  </si>
  <si>
    <t>Motorola</t>
  </si>
  <si>
    <t>iPhone 6S - Rosa</t>
  </si>
  <si>
    <t>Tablet M10 Android - Preto</t>
  </si>
  <si>
    <t>Tablet</t>
  </si>
  <si>
    <t>Dell G7 - Vermelho</t>
  </si>
  <si>
    <t>Câmera Coolpix L340 - Cinza</t>
  </si>
  <si>
    <t>Nikon</t>
  </si>
  <si>
    <t>Galaxy J8 - Roxo</t>
  </si>
  <si>
    <t>Câmera Digital Sony Cyber - Azul</t>
  </si>
  <si>
    <t>Sony</t>
  </si>
  <si>
    <t>Smart Watch Galaxy - Azul</t>
  </si>
  <si>
    <t>Smart TV 75' 4K - Preto</t>
  </si>
  <si>
    <t>Smart Watch MI - Amarelo</t>
  </si>
  <si>
    <t>Xiaomi</t>
  </si>
  <si>
    <t>iPhone XS - Preto</t>
  </si>
  <si>
    <t>Moto Z - Vermelho</t>
  </si>
  <si>
    <t>Galaxy S8 - Verde</t>
  </si>
  <si>
    <t>iPad 32GB Wifi - Prata</t>
  </si>
  <si>
    <t>Samsung Dual Core - Preto</t>
  </si>
  <si>
    <t>Aspire 5 - Cinza</t>
  </si>
  <si>
    <t>Acer</t>
  </si>
  <si>
    <t>Vendedor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</si>
  <si>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</si>
  <si>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</si>
  <si>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</si>
  <si>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</si>
  <si>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</si>
  <si>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</si>
  <si>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</si>
  <si>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</si>
  <si>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</si>
  <si>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</si>
  <si>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</si>
  <si>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</si>
  <si>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</si>
  <si>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</si>
  <si>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</si>
  <si>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</si>
  <si>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</si>
  <si>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</si>
  <si>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</si>
  <si>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</si>
  <si>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</si>
  <si>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</si>
  <si>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</si>
  <si>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</si>
  <si>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</si>
  <si>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</si>
  <si>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</si>
  <si>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</si>
  <si>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</si>
  <si>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</si>
  <si>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</si>
  <si>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Isabela Resende</t>
  </si>
  <si>
    <t>Raíza Lopes</t>
  </si>
  <si>
    <t>Wilson Vianna</t>
  </si>
  <si>
    <t>Larissa Florim</t>
  </si>
  <si>
    <t>Luíza Melo</t>
  </si>
  <si>
    <t>Fernanda Junior</t>
  </si>
  <si>
    <t>Bianca Procaci</t>
  </si>
  <si>
    <t>Diogo Peixoto</t>
  </si>
  <si>
    <t>Cícero Lima</t>
  </si>
  <si>
    <t>Raphael Kurtz</t>
  </si>
  <si>
    <t>Fabio Boccaletti</t>
  </si>
  <si>
    <t>Manuela Ferreira</t>
  </si>
  <si>
    <t>Juliana Correa</t>
  </si>
  <si>
    <t>Jéssica Resinente</t>
  </si>
  <si>
    <t>Adrielle Forte</t>
  </si>
  <si>
    <t>Thayna Martins</t>
  </si>
  <si>
    <t>Pedro Jorge</t>
  </si>
  <si>
    <t>Juliana Souza</t>
  </si>
  <si>
    <t>Tayla Lima</t>
  </si>
  <si>
    <t>Thiago Miura</t>
  </si>
  <si>
    <t>Beatriz Silva</t>
  </si>
  <si>
    <t>VA001</t>
  </si>
  <si>
    <t>VA002</t>
  </si>
  <si>
    <t>VA003</t>
  </si>
  <si>
    <t>VA004</t>
  </si>
  <si>
    <t>VA005</t>
  </si>
  <si>
    <t>VA006</t>
  </si>
  <si>
    <t>VA007</t>
  </si>
  <si>
    <t>VA008</t>
  </si>
  <si>
    <t>VA009</t>
  </si>
  <si>
    <t>VA010</t>
  </si>
  <si>
    <t>VA011</t>
  </si>
  <si>
    <t>VA012</t>
  </si>
  <si>
    <t>VA013</t>
  </si>
  <si>
    <t>VA014</t>
  </si>
  <si>
    <t>VA015</t>
  </si>
  <si>
    <t>VA016</t>
  </si>
  <si>
    <t>VA017</t>
  </si>
  <si>
    <t>VA018</t>
  </si>
  <si>
    <t>VA019</t>
  </si>
  <si>
    <t>VA020</t>
  </si>
  <si>
    <t>VA021</t>
  </si>
  <si>
    <t>VA022</t>
  </si>
  <si>
    <t>VA023</t>
  </si>
  <si>
    <t>VA024</t>
  </si>
  <si>
    <t>VA025</t>
  </si>
  <si>
    <t>VA026</t>
  </si>
  <si>
    <t>VA027</t>
  </si>
  <si>
    <t>VA028</t>
  </si>
  <si>
    <t>VA029</t>
  </si>
  <si>
    <t>VA030</t>
  </si>
  <si>
    <t>VA031</t>
  </si>
  <si>
    <t>VA032</t>
  </si>
  <si>
    <t>VA033</t>
  </si>
  <si>
    <t>VA034</t>
  </si>
  <si>
    <t>VA035</t>
  </si>
  <si>
    <t>VA036</t>
  </si>
  <si>
    <t>VA037</t>
  </si>
  <si>
    <t>VA038</t>
  </si>
  <si>
    <t>VA039</t>
  </si>
  <si>
    <t>VA040</t>
  </si>
  <si>
    <t>VA041</t>
  </si>
  <si>
    <t>VA042</t>
  </si>
  <si>
    <t>VA043</t>
  </si>
  <si>
    <t>VA044</t>
  </si>
  <si>
    <t>VA045</t>
  </si>
  <si>
    <t>VA046</t>
  </si>
  <si>
    <t>VA047</t>
  </si>
  <si>
    <t>VA048</t>
  </si>
  <si>
    <t>VA049</t>
  </si>
  <si>
    <t>VA050</t>
  </si>
  <si>
    <t>VA051</t>
  </si>
  <si>
    <t>VA052</t>
  </si>
  <si>
    <t>TLV</t>
  </si>
  <si>
    <t>CLR</t>
  </si>
  <si>
    <t>SMW</t>
  </si>
  <si>
    <t>CAM</t>
  </si>
  <si>
    <t>NTB</t>
  </si>
  <si>
    <t>TBL</t>
  </si>
  <si>
    <t>Vendedores</t>
  </si>
  <si>
    <t>Nome</t>
  </si>
  <si>
    <t>Cadastro</t>
  </si>
  <si>
    <t>Produtos</t>
  </si>
  <si>
    <t>Preço Unitário</t>
  </si>
  <si>
    <t>Custo Unitário</t>
  </si>
  <si>
    <t>Categorias</t>
  </si>
  <si>
    <t>Rio de Janeiro</t>
  </si>
  <si>
    <t>Belo Horizonte</t>
  </si>
  <si>
    <t>Salvador</t>
  </si>
  <si>
    <t>Curitiba</t>
  </si>
  <si>
    <t>Fortaleza</t>
  </si>
  <si>
    <t>Recife</t>
  </si>
  <si>
    <t>Porto Alegre</t>
  </si>
  <si>
    <t>Nova Iguaçu</t>
  </si>
  <si>
    <t>São Paulo</t>
  </si>
  <si>
    <t>Niterói</t>
  </si>
  <si>
    <t>Goiânia</t>
  </si>
  <si>
    <t>Guarulhos</t>
  </si>
  <si>
    <t>Campinas</t>
  </si>
  <si>
    <t>Lojas</t>
  </si>
  <si>
    <t>Loja</t>
  </si>
  <si>
    <t>Categoria</t>
  </si>
  <si>
    <t>UD01</t>
  </si>
  <si>
    <t>UD02</t>
  </si>
  <si>
    <t>UD03</t>
  </si>
  <si>
    <t>UD04</t>
  </si>
  <si>
    <t>UD05</t>
  </si>
  <si>
    <t>UD06</t>
  </si>
  <si>
    <t>UD07</t>
  </si>
  <si>
    <t>UD08</t>
  </si>
  <si>
    <t>UD09</t>
  </si>
  <si>
    <t>UD10</t>
  </si>
  <si>
    <t>UD11</t>
  </si>
  <si>
    <t>UD12</t>
  </si>
  <si>
    <t>UD13</t>
  </si>
  <si>
    <t>VA0411008TLVUD06</t>
  </si>
  <si>
    <t>VA0261006TLVUD13</t>
  </si>
  <si>
    <t>VA0241002CLRUD13</t>
  </si>
  <si>
    <t>VA0321013CAMUD10</t>
  </si>
  <si>
    <t>VA0321020CLRUD13</t>
  </si>
  <si>
    <t>VA0331013CAMUD01</t>
  </si>
  <si>
    <t>VA0501018SMWUD12</t>
  </si>
  <si>
    <t>VA0521002CLRUD01</t>
  </si>
  <si>
    <t>VA0321017TLVUD12</t>
  </si>
  <si>
    <t>VA0451004SMWUD13</t>
  </si>
  <si>
    <t>VA0061020CLRUD02</t>
  </si>
  <si>
    <t>VA0191010CLRUD06</t>
  </si>
  <si>
    <t>VA0491005CAMUD02</t>
  </si>
  <si>
    <t>VA0441007NTBUD06</t>
  </si>
  <si>
    <t>VA0141006TLVUD04</t>
  </si>
  <si>
    <t>VA0091010CLRUD06</t>
  </si>
  <si>
    <t>VA0501022TBLUD09</t>
  </si>
  <si>
    <t>VA0431013CAMUD09</t>
  </si>
  <si>
    <t>VA0211022TBLUD08</t>
  </si>
  <si>
    <t>VA0191013CAMUD10</t>
  </si>
  <si>
    <t>VA0281021CLRUD06</t>
  </si>
  <si>
    <t>VA0091023NTBUD02</t>
  </si>
  <si>
    <t>VA0031010CLRUD08</t>
  </si>
  <si>
    <t>VA0141012NTBUD05</t>
  </si>
  <si>
    <t>VA0321008TLVUD10</t>
  </si>
  <si>
    <t>VA0431004SMWUD02</t>
  </si>
  <si>
    <t>VA0101020CLRUD08</t>
  </si>
  <si>
    <t>VA0301004SMWUD12</t>
  </si>
  <si>
    <t>VA0381004SMWUD11</t>
  </si>
  <si>
    <t>VA0461016SMWUD04</t>
  </si>
  <si>
    <t>VA0381012NTBUD03</t>
  </si>
  <si>
    <t>VA0281003CLRUD04</t>
  </si>
  <si>
    <t>VA0041021CLRUD10</t>
  </si>
  <si>
    <t>VA0161013CAMUD11</t>
  </si>
  <si>
    <t>VA0371001TLVUD05</t>
  </si>
  <si>
    <t>VA0101015CAMUD04</t>
  </si>
  <si>
    <t>VA0041024NTBUD02</t>
  </si>
  <si>
    <t>VA0051014CLRUD04</t>
  </si>
  <si>
    <t>VA0181020CLRUD11</t>
  </si>
  <si>
    <t>VA0101016SMWUD02</t>
  </si>
  <si>
    <t>VA0501008TLVUD07</t>
  </si>
  <si>
    <t>VA0331014CLRUD04</t>
  </si>
  <si>
    <t>VA0021015CAMUD01</t>
  </si>
  <si>
    <t>VA0131011TBLUD10</t>
  </si>
  <si>
    <t>VA0421003CLRUD12</t>
  </si>
  <si>
    <t>VA0411020CLRUD02</t>
  </si>
  <si>
    <t>VA0311004SMWUD11</t>
  </si>
  <si>
    <t>VA0281019CLRUD10</t>
  </si>
  <si>
    <t>VA0011007NTBUD06</t>
  </si>
  <si>
    <t>VA0171024NTBUD12</t>
  </si>
  <si>
    <t>VA0191001TLVUD10</t>
  </si>
  <si>
    <t>VA0471019CLRUD03</t>
  </si>
  <si>
    <t>VA0091016SMWUD07</t>
  </si>
  <si>
    <t>VA0451012NTBUD10</t>
  </si>
  <si>
    <t>VA0131012NTBUD03</t>
  </si>
  <si>
    <t>VA0201010CLRUD01</t>
  </si>
  <si>
    <t>VA0131016SMWUD05</t>
  </si>
  <si>
    <t>VA0391018SMWUD07</t>
  </si>
  <si>
    <t>VA0441010CLRUD05</t>
  </si>
  <si>
    <t>VA0041013CAMUD08</t>
  </si>
  <si>
    <t>VA0011024NTBUD13</t>
  </si>
  <si>
    <t>VA0211005CAMUD01</t>
  </si>
  <si>
    <t>VA0151022TBLUD06</t>
  </si>
  <si>
    <t>VA0361005CAMUD06</t>
  </si>
  <si>
    <t>VA0381017TLVUD09</t>
  </si>
  <si>
    <t>VA0251005CAMUD07</t>
  </si>
  <si>
    <t>VA0461010CLRUD03</t>
  </si>
  <si>
    <t>VA0401018SMWUD05</t>
  </si>
  <si>
    <t>VA0051012NTBUD10</t>
  </si>
  <si>
    <t>VA0281013CAMUD07</t>
  </si>
  <si>
    <t>VA0461020CLRUD08</t>
  </si>
  <si>
    <t>VA0261002CLRUD06</t>
  </si>
  <si>
    <t>VA0121008TLVUD09</t>
  </si>
  <si>
    <t>VA0201015CAMUD06</t>
  </si>
  <si>
    <t>VA0181015CAMUD10</t>
  </si>
  <si>
    <t>VA0301005CAMUD07</t>
  </si>
  <si>
    <t>VA0461012NTBUD03</t>
  </si>
  <si>
    <t>VA0071015CAMUD11</t>
  </si>
  <si>
    <t>VA0341015CAMUD08</t>
  </si>
  <si>
    <t>VA0431008TLVUD08</t>
  </si>
  <si>
    <t>VA0281010CLRUD06</t>
  </si>
  <si>
    <t>VA0181012NTBUD05</t>
  </si>
  <si>
    <t>VA0131019CLRUD13</t>
  </si>
  <si>
    <t>VA0281021CLRUD13</t>
  </si>
  <si>
    <t>VA0021002CLRUD02</t>
  </si>
  <si>
    <t>VA0261011TBLUD10</t>
  </si>
  <si>
    <t>VA0181015CAMUD06</t>
  </si>
  <si>
    <t>VA0501006TLVUD09</t>
  </si>
  <si>
    <t>VA0031012NTBUD12</t>
  </si>
  <si>
    <t>VA0291002CLRUD13</t>
  </si>
  <si>
    <t>VA0471003CLRUD09</t>
  </si>
  <si>
    <t>VA0251008TLVUD07</t>
  </si>
  <si>
    <t>VA0011023NTBUD04</t>
  </si>
  <si>
    <t>VA0161024NTBUD12</t>
  </si>
  <si>
    <t>VA0461004SMWUD13</t>
  </si>
  <si>
    <t>VA0191014CLRUD10</t>
  </si>
  <si>
    <t>VA0481013CAMUD10</t>
  </si>
  <si>
    <t>VA0441017TLVUD07</t>
  </si>
  <si>
    <t>VA0031023NTBUD01</t>
  </si>
  <si>
    <t>VA0441010CLRUD13</t>
  </si>
  <si>
    <t>VA0281016SMWUD04</t>
  </si>
  <si>
    <t>VA0111021CLRUD03</t>
  </si>
  <si>
    <t>VA0171002CLRUD10</t>
  </si>
  <si>
    <t>VA0461003CLRUD04</t>
  </si>
  <si>
    <t>VA0091024NTBUD10</t>
  </si>
  <si>
    <t>VA0301013CAMUD01</t>
  </si>
  <si>
    <t>VA0121011TBLUD11</t>
  </si>
  <si>
    <t>VA0131023NTBUD06</t>
  </si>
  <si>
    <t>VA0071017TLVUD06</t>
  </si>
  <si>
    <t>VA0251015CAMUD01</t>
  </si>
  <si>
    <t>VA0211006TLVUD11</t>
  </si>
  <si>
    <t>VA0051023NTBUD10</t>
  </si>
  <si>
    <t>VA0301019CLRUD13</t>
  </si>
  <si>
    <t>VA0011021CLRUD11</t>
  </si>
  <si>
    <t>VA0211004SMWUD05</t>
  </si>
  <si>
    <t>VA0081006TLVUD13</t>
  </si>
  <si>
    <t>VA0411017TLVUD07</t>
  </si>
  <si>
    <t>VA0291012NTBUD09</t>
  </si>
  <si>
    <t>VA0471006TLVUD11</t>
  </si>
  <si>
    <t>VA0301024NTBUD06</t>
  </si>
  <si>
    <t>VA0491013CAMUD03</t>
  </si>
  <si>
    <t>VA0041003CLRUD01</t>
  </si>
  <si>
    <t>VA0501010CLRUD01</t>
  </si>
  <si>
    <t>VA0321020CLRUD08</t>
  </si>
  <si>
    <t>VA0021008TLVUD12</t>
  </si>
  <si>
    <t>VA0081011TBLUD10</t>
  </si>
  <si>
    <t>VA0321015CAMUD13</t>
  </si>
  <si>
    <t>VA0371002CLRUD05</t>
  </si>
  <si>
    <t>VA0131003CLRUD11</t>
  </si>
  <si>
    <t>VA0091012NTBUD08</t>
  </si>
  <si>
    <t>VA0191022TBLUD04</t>
  </si>
  <si>
    <t>VA0501003CLRUD06</t>
  </si>
  <si>
    <t>VA0111005CAMUD10</t>
  </si>
  <si>
    <t>VA0091009CLRUD07</t>
  </si>
  <si>
    <t>VA0041019CLRUD01</t>
  </si>
  <si>
    <t>VA0031012NTBUD11</t>
  </si>
  <si>
    <t>VA0011010CLRUD11</t>
  </si>
  <si>
    <t>VA0421004SMWUD03</t>
  </si>
  <si>
    <t>VA0391007NTBUD01</t>
  </si>
  <si>
    <t>VA0011019CLRUD01</t>
  </si>
  <si>
    <t>VA0301007NTBUD13</t>
  </si>
  <si>
    <t>VA0091019CLRUD02</t>
  </si>
  <si>
    <t>VA0451023NTBUD06</t>
  </si>
  <si>
    <t>VA0461008TLVUD07</t>
  </si>
  <si>
    <t>VA0281009CLRUD01</t>
  </si>
  <si>
    <t>VA0431005CAMUD12</t>
  </si>
  <si>
    <t>VA0431012NTBUD04</t>
  </si>
  <si>
    <t>VA0491004SMWUD04</t>
  </si>
  <si>
    <t>VA0381006TLVUD04</t>
  </si>
  <si>
    <t>VA0421014CLRUD13</t>
  </si>
  <si>
    <t>VA0381017TLVUD03</t>
  </si>
  <si>
    <t>VA0331023NTBUD05</t>
  </si>
  <si>
    <t>VA0121018SMWUD12</t>
  </si>
  <si>
    <t>VA0041019CLRUD12</t>
  </si>
  <si>
    <t>VA0401008TLVUD07</t>
  </si>
  <si>
    <t>VA0361012NTBUD13</t>
  </si>
  <si>
    <t>VA0451004SMWUD03</t>
  </si>
  <si>
    <t>VA0461014CLRUD04</t>
  </si>
  <si>
    <t>VA0151014CLRUD03</t>
  </si>
  <si>
    <t>VA0401014CLRUD05</t>
  </si>
  <si>
    <t>VA0261001TLVUD04</t>
  </si>
  <si>
    <t>VA0381008TLVUD13</t>
  </si>
  <si>
    <t>VA0351001TLVUD09</t>
  </si>
  <si>
    <t>VA0301006TLVUD09</t>
  </si>
  <si>
    <t>VA0311019CLRUD12</t>
  </si>
  <si>
    <t>VA0481002CLRUD09</t>
  </si>
  <si>
    <t>VA0331001TLVUD13</t>
  </si>
  <si>
    <t>VA0271017TLVUD11</t>
  </si>
  <si>
    <t>VA0351020CLRUD04</t>
  </si>
  <si>
    <t>VA0521017TLVUD02</t>
  </si>
  <si>
    <t>VA0431008TLVUD03</t>
  </si>
  <si>
    <t>VA0161008TLVUD05</t>
  </si>
  <si>
    <t>VA0041002CLRUD09</t>
  </si>
  <si>
    <t>VA0131001TLVUD01</t>
  </si>
  <si>
    <t>VA0091008TLVUD02</t>
  </si>
  <si>
    <t>VA0451003CLRUD13</t>
  </si>
  <si>
    <t>VA0351004SMWUD06</t>
  </si>
  <si>
    <t>VA0351021CLRUD05</t>
  </si>
  <si>
    <t>VA0171016SMWUD08</t>
  </si>
  <si>
    <t>VA0041015CAMUD01</t>
  </si>
  <si>
    <t>VA0491013CAMUD08</t>
  </si>
  <si>
    <t>VA0201017TLVUD09</t>
  </si>
  <si>
    <t>VA0051005CAMUD08</t>
  </si>
  <si>
    <t>VA0081002CLRUD07</t>
  </si>
  <si>
    <t>VA0221013CAMUD03</t>
  </si>
  <si>
    <t>VA0351017TLVUD07</t>
  </si>
  <si>
    <t>VA0051011TBLUD01</t>
  </si>
  <si>
    <t>VA0481006TLVUD10</t>
  </si>
  <si>
    <t>VA0011014CLRUD06</t>
  </si>
  <si>
    <t>VA0351003CLRUD06</t>
  </si>
  <si>
    <t>VA0441021CLRUD10</t>
  </si>
  <si>
    <t>VA0181003CLRUD02</t>
  </si>
  <si>
    <t>VA0411004SMWUD11</t>
  </si>
  <si>
    <t>VA0181020CLRUD13</t>
  </si>
  <si>
    <t>VA0231013CAMUD08</t>
  </si>
  <si>
    <t>VA0201008TLVUD10</t>
  </si>
  <si>
    <t>VA0041021CLRUD08</t>
  </si>
  <si>
    <t>VA0251018SMWUD13</t>
  </si>
  <si>
    <t>VA0021018SMWUD04</t>
  </si>
  <si>
    <t>VA0491003CLRUD06</t>
  </si>
  <si>
    <t>VA0021019CLRUD06</t>
  </si>
  <si>
    <t>VA0451024NTBUD04</t>
  </si>
  <si>
    <t>VA0501019CLRUD11</t>
  </si>
  <si>
    <t>VA0271018SMWUD09</t>
  </si>
  <si>
    <t>VA0131014CLRUD04</t>
  </si>
  <si>
    <t>VA0391002CLRUD12</t>
  </si>
  <si>
    <t>VA0091002CLRUD02</t>
  </si>
  <si>
    <t>VA0311019CLRUD08</t>
  </si>
  <si>
    <t>VA0131011TBLUD03</t>
  </si>
  <si>
    <t>VA0291019CLRUD09</t>
  </si>
  <si>
    <t>VA0091019CLRUD07</t>
  </si>
  <si>
    <t>VA0031021CLRUD04</t>
  </si>
  <si>
    <t>VA0271007NTBUD08</t>
  </si>
  <si>
    <t>VA0161010CLRUD08</t>
  </si>
  <si>
    <t>VA0511020CLRUD12</t>
  </si>
  <si>
    <t>VA0371015CAMUD06</t>
  </si>
  <si>
    <t>VA0431022TBLUD11</t>
  </si>
  <si>
    <t>VA0311004SMWUD12</t>
  </si>
  <si>
    <t>VA0501007NTBUD06</t>
  </si>
  <si>
    <t>VA0461015CAMUD02</t>
  </si>
  <si>
    <t>VA0111010CLRUD05</t>
  </si>
  <si>
    <t>VA0021013CAMUD12</t>
  </si>
  <si>
    <t>VA0011010CLRUD03</t>
  </si>
  <si>
    <t>VA0141015CAMUD03</t>
  </si>
  <si>
    <t>VA0481024NTBUD08</t>
  </si>
  <si>
    <t>VA0211024NTBUD13</t>
  </si>
  <si>
    <t>VA0261022TBLUD11</t>
  </si>
  <si>
    <t>VA0171001TLVUD02</t>
  </si>
  <si>
    <t>VA0451003CLRUD06</t>
  </si>
  <si>
    <t>VA0201005CAMUD07</t>
  </si>
  <si>
    <t>VA0171003CLRUD11</t>
  </si>
  <si>
    <t>VA0271015CAMUD10</t>
  </si>
  <si>
    <t>VA0311011TBLUD10</t>
  </si>
  <si>
    <t>VA0211001TLVUD12</t>
  </si>
  <si>
    <t>VA0301008TLVUD09</t>
  </si>
  <si>
    <t>VA0201018SMWUD01</t>
  </si>
  <si>
    <t>VA0061019CLRUD07</t>
  </si>
  <si>
    <t>VA0231003CLRUD07</t>
  </si>
  <si>
    <t>VA0201013CAMUD05</t>
  </si>
  <si>
    <t>VA0031001TLVUD02</t>
  </si>
  <si>
    <t>VA0101015CAMUD02</t>
  </si>
  <si>
    <t>VA0171008TLVUD12</t>
  </si>
  <si>
    <t>VA0061009CLRUD09</t>
  </si>
  <si>
    <t>VA0111007NTBUD01</t>
  </si>
  <si>
    <t>VA0241007NTBUD05</t>
  </si>
  <si>
    <t>VA0481011TBLUD09</t>
  </si>
  <si>
    <t>Número da Venda</t>
  </si>
  <si>
    <t>Código Venda</t>
  </si>
  <si>
    <t>Valor Total</t>
  </si>
  <si>
    <t>Unidades</t>
  </si>
  <si>
    <t>Produto</t>
  </si>
  <si>
    <t>Classe</t>
  </si>
  <si>
    <t>Filial</t>
  </si>
  <si>
    <t>H0980902_Elseve_Fábrica São Paulo</t>
  </si>
  <si>
    <t>H1437900_FRUCTIS_Fábrica São Paulo</t>
  </si>
  <si>
    <t>H0689701_Elseve_Fábrica São Paulo</t>
  </si>
  <si>
    <t>H1461700_Maybelline_Fábrica São Paulo</t>
  </si>
  <si>
    <t>H1150900_Elseve_Fábrica São Paulo</t>
  </si>
  <si>
    <t>H1436900_FRUCTIS_Fábrica São Paulo</t>
  </si>
  <si>
    <t>MP002808_Maybelline_Fábrica São Paulo</t>
  </si>
  <si>
    <t>H1436901_FRUCTIS_Fábrica São Paulo</t>
  </si>
  <si>
    <t>H1261300_Elseve_Fábrica São Paulo</t>
  </si>
  <si>
    <t>H14601_Elseve_Fábrica São Paulo</t>
  </si>
  <si>
    <t>H1545400_Giovanna Antonelli_Fábrica São Paulo</t>
  </si>
  <si>
    <t>H1433601_Esmaltes Colorama_Fábrica São Paulo</t>
  </si>
  <si>
    <t>H1300_Esmaltes Colorama_Fábrica São Paulo</t>
  </si>
  <si>
    <t>H0739500_Elseve_Fábrica São Paulo</t>
  </si>
  <si>
    <t>H1210900_FRUCTIS_Fábrica São Paulo</t>
  </si>
  <si>
    <t>H0570802_Elseve_Fábrica São Paulo</t>
  </si>
  <si>
    <t>MP006409_Maybelline_Fábrica São Paulo</t>
  </si>
  <si>
    <t>H1294100_Maybelline_Fábrica São Paulo</t>
  </si>
  <si>
    <t>H0945501_Elseve_Fábrica São Paulo</t>
  </si>
  <si>
    <t>H0734501_FRUCTIS_Fábrica São Paulo</t>
  </si>
  <si>
    <t>H1506100_Esmaltes Colorama_Fábrica São Paulo</t>
  </si>
  <si>
    <t>H0844200_FRUCTIS_Fábrica São Paulo</t>
  </si>
  <si>
    <t>H1279100_Esmaltes Colorama_Fábrica São Paulo</t>
  </si>
  <si>
    <t>H1396100_Maybelline_Fábrica São Paulo</t>
  </si>
  <si>
    <t>H0684001_Elseve_Fábrica São Paulo</t>
  </si>
  <si>
    <t>H1434001_Esmaltes Colorama_Fábrica São Paulo</t>
  </si>
  <si>
    <t>H0688700_Elseve_Fábrica São Paulo</t>
  </si>
  <si>
    <t>H0981700_Elseve_Fábrica São Paulo</t>
  </si>
  <si>
    <t>H1218301_Esmaltes Colorama_Fábrica São Paulo</t>
  </si>
  <si>
    <t>H0732900_FRUCTIS_Fábrica São Paulo</t>
  </si>
  <si>
    <t>H0733500_FRUCTIS_Fábrica São Paulo</t>
  </si>
  <si>
    <t>H1184500_Maybelline_Fábrica São Paulo</t>
  </si>
  <si>
    <t>H1186900_Maybelline_Fábrica São Paulo</t>
  </si>
  <si>
    <t>H0982100_Elseve_Fábrica São Paulo</t>
  </si>
  <si>
    <t>H1534300_Esmaltes Colorama_Fábrica São Paulo</t>
  </si>
  <si>
    <t>MP000603_Esmaltes Colorama_Fábrica São Paulo</t>
  </si>
  <si>
    <t>H0690701_Elseve_Fábrica São Paulo</t>
  </si>
  <si>
    <t>H1186100_Maybelline_Fábrica São Paulo</t>
  </si>
  <si>
    <t>H1326800_Elseve_Fábrica São Paulo</t>
  </si>
  <si>
    <t>H1326001_Elseve_Fábrica São Paulo</t>
  </si>
  <si>
    <t>H1324100_FRUCTIS_Fábrica São Paulo</t>
  </si>
  <si>
    <t>H0647001_Esmaltes Colorama_Fábrica São Paulo</t>
  </si>
  <si>
    <t>H0346601_Elseve_Fábrica São Paulo</t>
  </si>
  <si>
    <t>H1431401_Esmaltes Colorama_Fábrica São Paulo</t>
  </si>
  <si>
    <t>H1084401_Esmaltes Colorama_Fábrica São Paulo</t>
  </si>
  <si>
    <t>H1545200_Giovanna Antonelli_Fábrica São Paulo</t>
  </si>
  <si>
    <t>H1186200_Maybelline_Fábrica São Paulo</t>
  </si>
  <si>
    <t>H0482001_Esmaltes Colorama_Fábrica São Paulo</t>
  </si>
  <si>
    <t>H1395700_Maybelline_Fábrica São Paulo</t>
  </si>
  <si>
    <t>H1186500_Maybelline_Fábrica São Paulo</t>
  </si>
  <si>
    <t>H1437700_FRUCTIS_Fábrica São Paulo</t>
  </si>
  <si>
    <t>H0684201_Elseve_Fábrica São Paulo</t>
  </si>
  <si>
    <t>MP002810_Maybelline_Fábrica São Paulo</t>
  </si>
  <si>
    <t>H0150001_Esmaltes Colorama_Fábrica São Paulo</t>
  </si>
  <si>
    <t>H1180700_Maybelline_Fábrica São Paulo</t>
  </si>
  <si>
    <t>H1388400_Esmaltes Colorama_Fábrica São Paulo</t>
  </si>
  <si>
    <t>H0817001_Esmaltes Colorama_Fábrica São Paulo</t>
  </si>
  <si>
    <t>H1294300_Maybelline_Fábrica São Paulo</t>
  </si>
  <si>
    <t>H1182800_Maybelline_Fábrica São Paulo</t>
  </si>
  <si>
    <t>H1388600_Esmaltes Colorama_Fábrica São Paulo</t>
  </si>
  <si>
    <t>H1182400_Maybelline_Fábrica São Paulo</t>
  </si>
  <si>
    <t>H1187500_Maybelline_Fábrica São Paulo</t>
  </si>
  <si>
    <t>H1403901_FRUCTIS_Fábrica São Paulo</t>
  </si>
  <si>
    <t>H1387900_Esmaltes Colorama_Fábrica São Paulo</t>
  </si>
  <si>
    <t>H1433501_Esmaltes Colorama_Fábrica São Paulo</t>
  </si>
  <si>
    <t>H0744701_Esmaltes Colorama_Fábrica São Paulo</t>
  </si>
  <si>
    <t>H1504800_Esmaltes Colorama_Fábrica São Paulo</t>
  </si>
  <si>
    <t>H1181500_Maybelline_Fábrica São Paulo</t>
  </si>
  <si>
    <t>H0744801_Esmaltes Colorama_Fábrica São Paulo</t>
  </si>
  <si>
    <t>H1278100_Esmaltes Colorama_Fábrica São Paulo</t>
  </si>
  <si>
    <t>H1388800_Esmaltes Colorama_Fábrica São Paulo</t>
  </si>
  <si>
    <t>H1238900_Esmaltes Colorama_Fábrica São Paulo</t>
  </si>
  <si>
    <t>H1433800_Esmaltes Colorama_Fábrica São Paulo</t>
  </si>
  <si>
    <t>H0690900_Elseve_Fábrica São Paulo</t>
  </si>
  <si>
    <t>H0488302_Esmaltes Colorama_Fábrica São Paulo</t>
  </si>
  <si>
    <t>H1181200_Maybelline_Fábrica São Paulo</t>
  </si>
  <si>
    <t>H1421000_Maybelline_Fábrica São Paulo</t>
  </si>
  <si>
    <t>H1277400_Esmaltes Colorama_Fábrica São Paulo</t>
  </si>
  <si>
    <t>H1404501_FRUCTIS_Fábrica São Paulo</t>
  </si>
  <si>
    <t>MP001506_Maybelline_Fábrica São Paulo</t>
  </si>
  <si>
    <t>H1186800_Maybelline_Fábrica São Paulo</t>
  </si>
  <si>
    <t>H1183200_Maybelline_Fábrica São Paulo</t>
  </si>
  <si>
    <t>H1085000_Esmaltes Colorama_Fábrica São Paulo</t>
  </si>
  <si>
    <t>H0647301_Esmaltes Colorama_Fábrica São Paulo</t>
  </si>
  <si>
    <t>H1436700_FRUCTIS_Fábrica São Paulo</t>
  </si>
  <si>
    <t>H1436300_FRUCTIS_Fábrica São Paulo</t>
  </si>
  <si>
    <t>H1324700_FRUCTIS_Fábrica São Paulo</t>
  </si>
  <si>
    <t>H1428100_Esmaltes Colorama_Fábrica São Paulo</t>
  </si>
  <si>
    <t>H1433600_Esmaltes Colorama_Fábrica São Paulo</t>
  </si>
  <si>
    <t>H1187800_Maybelline_Fábrica São Paulo</t>
  </si>
  <si>
    <t>H1353400_Esmaltes Colorama_Fábrica São Paulo</t>
  </si>
  <si>
    <t>H1544700_Giovanna Antonelli_Fábrica São Paulo</t>
  </si>
  <si>
    <t>H1544800_Giovanna Antonelli_Fábrica São Paulo</t>
  </si>
  <si>
    <t>H1545000_Giovanna Antonelli_Fábrica São Paulo</t>
  </si>
  <si>
    <t>H1545100_Giovanna Antonelli_Fábrica São Paulo</t>
  </si>
  <si>
    <t>H1545300_Giovanna Antonelli_Fábrica São Paulo</t>
  </si>
  <si>
    <t>H1545500_Giovanna Antonelli_Fábrica São Paulo</t>
  </si>
  <si>
    <t>H0777300_Esmaltes Colorama_Fábrica São Paulo</t>
  </si>
  <si>
    <t>H0777800_Esmaltes Colorama_Fábrica São Paulo</t>
  </si>
  <si>
    <t>H1505000_Esmaltes Colorama_Fábrica São Paulo</t>
  </si>
  <si>
    <t>H0744501_Esmaltes Colorama_Fábrica São Paulo</t>
  </si>
  <si>
    <t>H1404300_FRUCTIS_Fábrica São Paulo</t>
  </si>
  <si>
    <t>H1403900_FRUCTIS_Fábrica São Paulo</t>
  </si>
  <si>
    <t>H0507701_Solar Expertise_Fábrica Rio de Janeiro</t>
  </si>
  <si>
    <t>H0880300_Maybelline_Fábrica Rio de Janeiro</t>
  </si>
  <si>
    <t>H0859000_Solar Expertise_Fábrica Rio de Janeiro</t>
  </si>
  <si>
    <t>H1426600_Elseve_Fábrica Rio de Janeiro</t>
  </si>
  <si>
    <t>H1426800_Elseve_Fábrica Rio de Janeiro</t>
  </si>
  <si>
    <t>H1149901_Elseve_Fábrica Rio de Janeiro</t>
  </si>
  <si>
    <t>H1150301_Elseve_Fábrica Rio de Janeiro</t>
  </si>
  <si>
    <t>H0891000_Maybelline_Fábrica Rio de Janeiro</t>
  </si>
  <si>
    <t>H1404901_Maybelline_Fábrica Rio de Janeiro</t>
  </si>
  <si>
    <t>H0887700_Maybelline_Fábrica Rio de Janeiro</t>
  </si>
  <si>
    <t>H1150100_Elseve_Fábrica Rio de Janeiro</t>
  </si>
  <si>
    <t>H0888200_Maybelline_Fábrica Rio de Janeiro</t>
  </si>
  <si>
    <t>H0887600_Maybelline_Fábrica Rio de Janeiro</t>
  </si>
  <si>
    <t>H0800_Maybelline_Fábrica Rio de Janeiro</t>
  </si>
  <si>
    <t>OP063528_Casting_Fábrica Rio de Janeiro</t>
  </si>
  <si>
    <t>H1197900_Maybelline_Fábrica Rio de Janeiro</t>
  </si>
  <si>
    <t>H0889600_Maybelline_Fábrica Rio de Janeiro</t>
  </si>
  <si>
    <t>H0898401_Maybelline_Fábrica Rio de Janeiro</t>
  </si>
  <si>
    <t>H1028000_OLIA_Fábrica Rio de Janeiro</t>
  </si>
  <si>
    <t>H0890900_Maybelline_Fábrica Rio de Janeiro</t>
  </si>
  <si>
    <t>H1028300_OLIA_Fábrica Rio de Janeiro</t>
  </si>
  <si>
    <t>H0880400_Maybelline_Fábrica Rio de Janeiro</t>
  </si>
  <si>
    <t>H0864401_Elseve_Fábrica Rio de Janeiro</t>
  </si>
  <si>
    <t>OP063524_Casting_Fábrica Rio de Janeiro</t>
  </si>
  <si>
    <t>H1028800_OLIA_Fábrica Rio de Janeiro</t>
  </si>
  <si>
    <t>H1467500_Elseve_Fábrica Rio de Janeiro</t>
  </si>
  <si>
    <t>H0888800_Maybelline_Fábrica Rio de Janeiro</t>
  </si>
  <si>
    <t>H0577301_Dermo-Expertise_Fábrica Rio de Janeiro</t>
  </si>
  <si>
    <t>H0737101_Dermo-Expertise_Fábrica Rio de Janeiro</t>
  </si>
  <si>
    <t>OP001800_Dermo-Expertise_Fábrica Rio de Janeiro</t>
  </si>
  <si>
    <t>H1197400_Maybelline_Fábrica Rio de Janeiro</t>
  </si>
  <si>
    <t>H1028100_OLIA_Fábrica Rio de Janeiro</t>
  </si>
  <si>
    <t>H0880200_Maybelline_Fábrica Rio de Janeiro</t>
  </si>
  <si>
    <t>H0082001_Dédicace_Fábrica Rio de Janeiro</t>
  </si>
  <si>
    <t>H1197402_Maybelline_Fábrica Rio de Janeiro</t>
  </si>
  <si>
    <t>H089670000_Maybelline_Fábrica Rio de Janeiro</t>
  </si>
  <si>
    <t>H0896500_Maybelline_Fábrica Rio de Janeiro</t>
  </si>
  <si>
    <t>H0889500_Maybelline_Fábrica Rio de Janeiro</t>
  </si>
  <si>
    <t>H0883600_Maybelline_Fábrica Rio de Janeiro</t>
  </si>
  <si>
    <t>H0883400_Maybelline_Fábrica Rio de Janeiro</t>
  </si>
  <si>
    <t>H0721200_Nutrisse Cor Intensa_Fábrica Rio de Janeiro</t>
  </si>
  <si>
    <t>K1049801_Maybelline_Fábrica Rio de Janeiro</t>
  </si>
  <si>
    <t>H0890200_Maybelline_Fábrica Rio de Janeiro</t>
  </si>
  <si>
    <t>H0896800_Maybelline_Fábrica Rio de Janeiro</t>
  </si>
  <si>
    <t>H1196700_Maybelline_Fábrica Rio de Janeiro</t>
  </si>
  <si>
    <t>H1206500_Elseve_Fábrica Rio de Janeiro</t>
  </si>
  <si>
    <t>H0889900_Maybelline_Fábrica Rio de Janeiro</t>
  </si>
  <si>
    <t>H11100_Maybelline_Fábrica Rio de Janeiro</t>
  </si>
  <si>
    <t>H0889800_Maybelline_Fábrica Rio de Janeiro</t>
  </si>
  <si>
    <t>H1551300_Maybelline_Fábrica Rio de Janeiro</t>
  </si>
  <si>
    <t>H0719701_Nutrisse Cor Intensa_Fábrica Rio de Janeiro</t>
  </si>
  <si>
    <t>H0880600_Maybelline_Fábrica Rio de Janeiro</t>
  </si>
  <si>
    <t>H1028400_OLIA_Fábrica Rio de Janeiro</t>
  </si>
  <si>
    <t>H0506502_Solar Expertise_Fábrica Rio de Janeiro</t>
  </si>
  <si>
    <t>H1196500_Maybelline_Fábrica Rio de Janeiro</t>
  </si>
  <si>
    <t>H1197401_Maybelline_Fábrica Rio de Janeiro</t>
  </si>
  <si>
    <t>H0890800_Maybelline_Fábrica Rio de Janeiro</t>
  </si>
  <si>
    <t>H0858800_Solar Expertise_Fábrica Rio de Janeiro</t>
  </si>
  <si>
    <t>H1027100_OLIA_Fábrica Rio de Janeiro</t>
  </si>
  <si>
    <t>A7882900_Solar Expertise_Fábrica Rio de Janeiro</t>
  </si>
  <si>
    <t>H1166300_Maybelline_Fábrica Rio de Janeiro</t>
  </si>
  <si>
    <t>H0506302_Solar Expertise_Fábrica Rio de Janeiro</t>
  </si>
  <si>
    <t>H1397500_Solar Expertise_Fábrica Rio de Janeiro</t>
  </si>
  <si>
    <t>H0721101_Nutrisse Cor Intensa_Fábrica Rio de Janeiro</t>
  </si>
  <si>
    <t>A5073013_Dermo-Expertise_Fábrica Rio de Janeiro</t>
  </si>
  <si>
    <t>H0719901_Nutrisse Cor Intensa_Fábrica Rio de Janeiro</t>
  </si>
  <si>
    <t>H1027800_OLIA_Fábrica Rio de Janeiro</t>
  </si>
  <si>
    <t>H0187205_NUTRISSE_Fábrica Rio de Janeiro</t>
  </si>
  <si>
    <t>H0721001_Nutrisse Cor Intensa_Fábrica Rio de Janeiro</t>
  </si>
  <si>
    <t>H0918201_BI-O_Fábrica Rio de Janeiro</t>
  </si>
  <si>
    <t>H0507501_Solar Expertise_Fábrica Rio de Janeiro</t>
  </si>
  <si>
    <t>H0190106_NUTRISSE_Fábrica Rio de Janeiro</t>
  </si>
  <si>
    <t>H0190305_NUTRISSE_Fábrica Rio de Janeiro</t>
  </si>
  <si>
    <t>H1212101_NUTRISSE_Fábrica Rio de Janeiro</t>
  </si>
  <si>
    <t>H1578600_NUTRISSE_Fábrica Rio de Janeiro</t>
  </si>
  <si>
    <t>H0721201_Nutrisse Cor Intensa_Fábrica Rio de Janeiro</t>
  </si>
  <si>
    <t>H1212401_Nutrisse Cor Intensa_Fábrica Rio de Janeiro</t>
  </si>
  <si>
    <t>H1391300_BI-O_Fábrica Rio de Janeiro</t>
  </si>
  <si>
    <t>H1463500_BI-O_Fábrica Rio de Janeiro</t>
  </si>
  <si>
    <t>H0917601_BI-O_Fábrica Rio de Janeiro</t>
  </si>
  <si>
    <t>H0917801_BI-O_Fábrica Rio de Janeiro</t>
  </si>
  <si>
    <t>H0918401_BI-O_Fábrica Rio de Janeiro</t>
  </si>
  <si>
    <t>H0084001_BI-O_Fábrica Rio de Janeiro</t>
  </si>
  <si>
    <t>H1391700_BI-O_Fábrica Rio de Janeiro</t>
  </si>
  <si>
    <t>H1463900_BI-O_Fábrica Rio de Janeiro</t>
  </si>
  <si>
    <t>H1028101_OLIA_Fábrica Rio de Janeiro</t>
  </si>
  <si>
    <t>H1404902_Maybelline_Fábrica Rio de Janeiro</t>
  </si>
  <si>
    <t>H1405702_Maybelline_Fábrica Rio de Janeiro</t>
  </si>
  <si>
    <t>H1196401_Maybelline_Fábrica Rio de Janeiro</t>
  </si>
  <si>
    <t>E-mail</t>
  </si>
  <si>
    <t>Servidor</t>
  </si>
  <si>
    <t>joao.ferreira@hashtagtreinamentos.com</t>
  </si>
  <si>
    <t>luiza.franca@terra.com.br</t>
  </si>
  <si>
    <t>ricardo12massafera@uol.net</t>
  </si>
  <si>
    <t>joao.gomes@hotmail.com</t>
  </si>
  <si>
    <t>fabio.neves@yahoo.com.br</t>
  </si>
  <si>
    <t>claudia_barbosa@globo.com</t>
  </si>
  <si>
    <t>paulocesar@brasil.com</t>
  </si>
  <si>
    <t>jessica.campos@microsoft.com.us</t>
  </si>
  <si>
    <t>marcos_braz@hotmail.com</t>
  </si>
  <si>
    <t>ARRUMAR</t>
  </si>
  <si>
    <t>TEXTO</t>
  </si>
  <si>
    <t>CONCAT</t>
  </si>
  <si>
    <t>SUBSTITUIR</t>
  </si>
  <si>
    <t>Substituir</t>
  </si>
  <si>
    <t>Substitui um texto por outro</t>
  </si>
  <si>
    <t>Agrupa vários textos em uma única célula (nesse caso você pode selecionar várias células de uma vez)</t>
  </si>
  <si>
    <t>Agrupa vários textos em uma única célula (nesse caso você deve selecionar uma célula de cada vez)</t>
  </si>
  <si>
    <t>Remove espaços 'desnecessários' do texto (espaço antes do texto, mais de 1 espaço entre palavras, e espaço no final do texto)</t>
  </si>
  <si>
    <t>Converte um valor para texto em um formato específico (ex: converter o número 3 para o texto 'Março)</t>
  </si>
  <si>
    <t>Arrumar</t>
  </si>
  <si>
    <t xml:space="preserve">   Smart   TV    50'  4K - Preto  </t>
  </si>
  <si>
    <t xml:space="preserve"> iPhone 7   -   Dourado</t>
  </si>
  <si>
    <t xml:space="preserve">   Galaxy   S10  -    Cinza   </t>
  </si>
  <si>
    <t xml:space="preserve">  Apple   Watch  - Preto</t>
  </si>
  <si>
    <t xml:space="preserve"> Câmera  Digital   Rebel  T6 - Preto</t>
  </si>
  <si>
    <t xml:space="preserve">    Inspiron  15 - Prata</t>
  </si>
  <si>
    <t xml:space="preserve"> Smart    TV LED   Full  HD   55' -  Preto</t>
  </si>
  <si>
    <t xml:space="preserve">Moto G7 -       Vermelho    </t>
  </si>
  <si>
    <t xml:space="preserve">  iPhone     6S  - Rosa</t>
  </si>
  <si>
    <t>Tablet   M10 Android - Preto</t>
  </si>
  <si>
    <t>Dell  G7 -   Vermelho</t>
  </si>
  <si>
    <t xml:space="preserve">   Smart   TV    75' 4K    - Preto</t>
  </si>
  <si>
    <t xml:space="preserve">      Smart Watch  MI   - Amarelo</t>
  </si>
  <si>
    <t xml:space="preserve">  iPhone   XS -  Preto</t>
  </si>
  <si>
    <t xml:space="preserve">Moto Z -   Vermelho  </t>
  </si>
  <si>
    <t>Galaxy S8 -   Verde</t>
  </si>
  <si>
    <t>iPad 32GB Wifi -  Prata</t>
  </si>
  <si>
    <t>Samsung Dual Core   - Preto</t>
  </si>
  <si>
    <t xml:space="preserve">  Aspire 5   - Cinza</t>
  </si>
  <si>
    <t>Dia da Semana</t>
  </si>
  <si>
    <t>Nome do Mês</t>
  </si>
  <si>
    <t>"(##) #####-####"</t>
  </si>
  <si>
    <t>Função TEXTO</t>
  </si>
  <si>
    <t>Formato de Telefone</t>
  </si>
  <si>
    <t>Data de Conclusão do Relatório</t>
  </si>
  <si>
    <t>Horário de Conclusão do Relatório</t>
  </si>
  <si>
    <t>Link Microsoft Função TEXTO</t>
  </si>
  <si>
    <t>Fábrica</t>
  </si>
  <si>
    <t>1°-</t>
  </si>
  <si>
    <t>2°-</t>
  </si>
  <si>
    <t>@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</si>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</sst>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5" formatCode="_-[$R$-416]\ * #,##0_-;\-[$R$-416]\ * #,##0_-;_-[$R$-416]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164" fontId="4" fillId="2" borderId="4" xfId="0" applyNumberFormat="1" applyFont="1" applyFill="1" applyBorder="1" applyAlignment="1">
      <alignment vertical="center"/>
    </xf>
    <xf numFmtId="164" fontId="4" fillId="2" borderId="6" xfId="0" applyNumberFormat="1" applyFont="1" applyFill="1" applyBorder="1" applyAlignment="1">
      <alignment vertical="center"/>
    </xf>
    <xf numFmtId="0" fontId="4" fillId="0" borderId="7" xfId="0" applyFont="1" applyBorder="1"/>
    <xf numFmtId="0" fontId="4" fillId="0" borderId="0" xfId="0" applyFont="1"/>
    <xf numFmtId="0" fontId="4" fillId="0" borderId="9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5" borderId="12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5" xfId="0" applyFill="1" applyBorder="1"/>
    <xf numFmtId="0" fontId="0" fillId="0" borderId="4" xfId="0" applyBorder="1" applyAlignment="1">
      <alignment horizontal="center"/>
    </xf>
    <xf numFmtId="0" fontId="0" fillId="5" borderId="16" xfId="0" applyFill="1" applyBorder="1"/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165" fontId="0" fillId="0" borderId="2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/>
    <xf numFmtId="0" fontId="4" fillId="0" borderId="10" xfId="0" applyFont="1" applyBorder="1"/>
    <xf numFmtId="0" fontId="0" fillId="0" borderId="4" xfId="0" applyBorder="1"/>
    <xf numFmtId="0" fontId="9" fillId="0" borderId="0" xfId="3"/>
    <xf numFmtId="14" fontId="0" fillId="0" borderId="0" xfId="0" applyNumberFormat="1"/>
    <xf numFmtId="1" fontId="0" fillId="0" borderId="0" xfId="0" applyNumberFormat="1"/>
    <xf numFmtId="14" fontId="0" fillId="0" borderId="15" xfId="0" applyNumberFormat="1" applyBorder="1"/>
    <xf numFmtId="20" fontId="0" fillId="0" borderId="16" xfId="0" applyNumberFormat="1" applyBorder="1"/>
    <xf numFmtId="0" fontId="0" fillId="0" borderId="15" xfId="0" applyBorder="1"/>
    <xf numFmtId="0" fontId="0" fillId="0" borderId="16" xfId="0" applyBorder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 textRotation="180"/>
    </xf>
    <xf numFmtId="0" fontId="7" fillId="4" borderId="0" xfId="0" applyFont="1" applyFill="1" applyAlignment="1">
      <alignment horizontal="center" vertical="center" textRotation="180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</cellXfs>
  <cellStyles count="4">
    <cellStyle name="Cancel 14" xfId="2" xr:uid="{0FC44824-6EB1-4AFA-97E6-1D40B032F61E}"/>
    <cellStyle name="Cancel 2" xfId="1" xr:uid="{C18EA01D-A289-4AF5-83A0-5B040DFCDD57}"/>
    <cellStyle name="Hi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microsoft.com/pt-br/office/texto-fun%C3%A7%C3%A3o-texto-20d5ac4d-7b94-49fd-bb38-93d29371225c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cos_braz@hotmail.com" TargetMode="External"/><Relationship Id="rId2" Type="http://schemas.openxmlformats.org/officeDocument/2006/relationships/hyperlink" Target="mailto:jessica.campos@microsoft.com.us" TargetMode="External"/><Relationship Id="rId1" Type="http://schemas.openxmlformats.org/officeDocument/2006/relationships/hyperlink" Target="mailto:paulocesar@brasil.com" TargetMode="External"/><Relationship Id="rId6" Type="http://schemas.openxmlformats.org/officeDocument/2006/relationships/hyperlink" Target="mailto:fabio.neves@yahoo.com.br" TargetMode="External"/><Relationship Id="rId5" Type="http://schemas.openxmlformats.org/officeDocument/2006/relationships/hyperlink" Target="mailto:joao.gomes@hotmail.com" TargetMode="External"/><Relationship Id="rId4" Type="http://schemas.openxmlformats.org/officeDocument/2006/relationships/hyperlink" Target="mailto:claudia_barbosa@glob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zoomScale="145" zoomScaleNormal="145" workbookViewId="0">
      <selection activeCell="C2" sqref="C2:C15"/>
    </sheetView>
  </sheetViews>
  <sheetFormatPr defaultRowHeight="14.4" x14ac:dyDescent="0.3"/>
  <cols>
    <col min="1" max="1" width="1.21875" customWidth="1"/>
    <col min="2" max="2" width="13" bestFit="1" customWidth="1"/>
  </cols>
  <sheetData>
    <row r="1" spans="2:4" ht="4.05" customHeight="1" thickBot="1" x14ac:dyDescent="0.35"/>
    <row r="2" spans="2:4" ht="14.55" customHeight="1" x14ac:dyDescent="0.3">
      <c r="B2" s="7" t="s">
        <v>8</v>
      </c>
      <c r="C2" s="40" t="s">
        <v>9</v>
      </c>
      <c r="D2" s="8" t="s">
        <v>20</v>
      </c>
    </row>
    <row r="3" spans="2:4" x14ac:dyDescent="0.3">
      <c r="B3" s="9" t="s">
        <v>10</v>
      </c>
      <c r="C3" s="41"/>
      <c r="D3" s="8" t="s">
        <v>21</v>
      </c>
    </row>
    <row r="4" spans="2:4" x14ac:dyDescent="0.3">
      <c r="B4" s="9" t="s">
        <v>11</v>
      </c>
      <c r="C4" s="41"/>
      <c r="D4" s="8" t="s">
        <v>22</v>
      </c>
    </row>
    <row r="5" spans="2:4" x14ac:dyDescent="0.3">
      <c r="B5" s="9" t="s">
        <v>12</v>
      </c>
      <c r="C5" s="41"/>
      <c r="D5" s="8" t="s">
        <v>704</v>
      </c>
    </row>
    <row r="6" spans="2:4" x14ac:dyDescent="0.3">
      <c r="B6" s="9" t="s">
        <v>699</v>
      </c>
      <c r="C6" s="41"/>
      <c r="D6" s="8" t="s">
        <v>703</v>
      </c>
    </row>
    <row r="7" spans="2:4" x14ac:dyDescent="0.3">
      <c r="B7" s="9" t="s">
        <v>13</v>
      </c>
      <c r="C7" s="41"/>
      <c r="D7" s="8" t="s">
        <v>14</v>
      </c>
    </row>
    <row r="8" spans="2:4" x14ac:dyDescent="0.3">
      <c r="B8" s="9" t="s">
        <v>26</v>
      </c>
      <c r="C8" s="41"/>
      <c r="D8" s="8" t="s">
        <v>27</v>
      </c>
    </row>
    <row r="9" spans="2:4" x14ac:dyDescent="0.3">
      <c r="B9" s="9" t="s">
        <v>15</v>
      </c>
      <c r="C9" s="41"/>
      <c r="D9" s="8" t="s">
        <v>23</v>
      </c>
    </row>
    <row r="10" spans="2:4" x14ac:dyDescent="0.3">
      <c r="B10" s="9" t="s">
        <v>16</v>
      </c>
      <c r="C10" s="41"/>
      <c r="D10" s="8" t="s">
        <v>24</v>
      </c>
    </row>
    <row r="11" spans="2:4" x14ac:dyDescent="0.3">
      <c r="B11" s="9" t="s">
        <v>17</v>
      </c>
      <c r="C11" s="41"/>
      <c r="D11" s="8" t="s">
        <v>25</v>
      </c>
    </row>
    <row r="12" spans="2:4" x14ac:dyDescent="0.3">
      <c r="B12" s="9" t="s">
        <v>700</v>
      </c>
      <c r="C12" s="41"/>
      <c r="D12" s="8" t="s">
        <v>702</v>
      </c>
    </row>
    <row r="13" spans="2:4" x14ac:dyDescent="0.3">
      <c r="B13" s="9" t="s">
        <v>18</v>
      </c>
      <c r="C13" s="41"/>
      <c r="D13" s="8" t="s">
        <v>19</v>
      </c>
    </row>
    <row r="14" spans="2:4" x14ac:dyDescent="0.3">
      <c r="B14" s="9" t="s">
        <v>697</v>
      </c>
      <c r="C14" s="41"/>
      <c r="D14" s="8" t="s">
        <v>705</v>
      </c>
    </row>
    <row r="15" spans="2:4" ht="15" thickBot="1" x14ac:dyDescent="0.35">
      <c r="B15" s="25" t="s">
        <v>698</v>
      </c>
      <c r="C15" s="41"/>
      <c r="D15" s="8" t="s">
        <v>706</v>
      </c>
    </row>
  </sheetData>
  <mergeCells count="1">
    <mergeCell ref="C2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ABEF-87D2-49CA-B7B0-F0D59E769B9A}">
  <dimension ref="B1:D14"/>
  <sheetViews>
    <sheetView showGridLines="0" zoomScale="145" zoomScaleNormal="145" workbookViewId="0">
      <selection activeCell="B14" sqref="B14"/>
    </sheetView>
  </sheetViews>
  <sheetFormatPr defaultRowHeight="14.4" x14ac:dyDescent="0.3"/>
  <cols>
    <col min="1" max="1" width="1" customWidth="1"/>
    <col min="2" max="2" width="16.77734375" bestFit="1" customWidth="1"/>
    <col min="3" max="3" width="19.77734375" bestFit="1" customWidth="1"/>
    <col min="4" max="4" width="20.33203125" bestFit="1" customWidth="1"/>
  </cols>
  <sheetData>
    <row r="1" spans="2:4" ht="3.45" customHeight="1" thickBot="1" x14ac:dyDescent="0.35"/>
    <row r="2" spans="2:4" ht="15" thickBot="1" x14ac:dyDescent="0.35">
      <c r="B2" s="20" t="s">
        <v>28</v>
      </c>
    </row>
    <row r="3" spans="2:4" ht="15" thickBot="1" x14ac:dyDescent="0.35"/>
    <row r="4" spans="2:4" x14ac:dyDescent="0.3">
      <c r="B4" s="12" t="s">
        <v>8</v>
      </c>
      <c r="C4" s="13" t="str">
        <f>LEFT(B2,4)</f>
        <v>João</v>
      </c>
      <c r="D4" s="14" t="str">
        <f>LEFT(B2,4)</f>
        <v>João</v>
      </c>
    </row>
    <row r="5" spans="2:4" x14ac:dyDescent="0.3">
      <c r="B5" s="15" t="s">
        <v>10</v>
      </c>
      <c r="C5" s="11" t="str">
        <f>RIGHT(B2,7)</f>
        <v>Martins</v>
      </c>
      <c r="D5" s="16" t="str">
        <f>RIGHT(B2,7)</f>
        <v>Martins</v>
      </c>
    </row>
    <row r="6" spans="2:4" x14ac:dyDescent="0.3">
      <c r="B6" s="15" t="s">
        <v>11</v>
      </c>
      <c r="C6" s="11">
        <f>LEN(B2)</f>
        <v>18</v>
      </c>
      <c r="D6" s="16">
        <f>LEN(B2)</f>
        <v>18</v>
      </c>
    </row>
    <row r="7" spans="2:4" x14ac:dyDescent="0.3">
      <c r="B7" s="15" t="s">
        <v>12</v>
      </c>
      <c r="C7" s="11" t="str">
        <f>CONCATENATE(C4," ",C5)</f>
        <v>João Martins</v>
      </c>
      <c r="D7" s="16" t="str">
        <f>CONCATENATE(D4,D5)</f>
        <v>JoãoMartins</v>
      </c>
    </row>
    <row r="8" spans="2:4" x14ac:dyDescent="0.3">
      <c r="B8" s="15" t="s">
        <v>13</v>
      </c>
      <c r="C8" s="11">
        <f>SEARCH("Paulo",B2)</f>
        <v>6</v>
      </c>
      <c r="D8" s="16">
        <f>SEARCH("Paulo",B2)</f>
        <v>6</v>
      </c>
    </row>
    <row r="9" spans="2:4" x14ac:dyDescent="0.3">
      <c r="B9" s="15" t="s">
        <v>26</v>
      </c>
      <c r="C9" s="11">
        <f>FIND("Paulo",B2)</f>
        <v>6</v>
      </c>
      <c r="D9" s="16">
        <f>FIND("Paulo",B2)</f>
        <v>6</v>
      </c>
    </row>
    <row r="10" spans="2:4" x14ac:dyDescent="0.3">
      <c r="B10" s="15" t="s">
        <v>15</v>
      </c>
      <c r="C10" s="11" t="str">
        <f>MID(B2,6,5)</f>
        <v>Paulo</v>
      </c>
      <c r="D10" s="16" t="str">
        <f>MID(B2,6,5)</f>
        <v>Paulo</v>
      </c>
    </row>
    <row r="11" spans="2:4" x14ac:dyDescent="0.3">
      <c r="B11" s="15" t="s">
        <v>16</v>
      </c>
      <c r="C11" s="11" t="str">
        <f>LOWER(B2)</f>
        <v>joão paulo martins</v>
      </c>
      <c r="D11" s="16" t="str">
        <f>LOWER(B2)</f>
        <v>joão paulo martins</v>
      </c>
    </row>
    <row r="12" spans="2:4" x14ac:dyDescent="0.3">
      <c r="B12" s="15" t="s">
        <v>17</v>
      </c>
      <c r="C12" s="11" t="str">
        <f>UPPER(B2)</f>
        <v>JOÃO PAULO MARTINS</v>
      </c>
      <c r="D12" s="16" t="str">
        <f>UPPER(B2)</f>
        <v>JOÃO PAULO MARTINS</v>
      </c>
    </row>
    <row r="13" spans="2:4" x14ac:dyDescent="0.3">
      <c r="B13" s="15" t="s">
        <v>18</v>
      </c>
      <c r="C13" s="11" t="str">
        <f>PROPER(C12)</f>
        <v>João Paulo Martins</v>
      </c>
      <c r="D13" s="16" t="str">
        <f>PROPER(B2)</f>
        <v>João Paulo Martins</v>
      </c>
    </row>
    <row r="14" spans="2:4" ht="15" thickBot="1" x14ac:dyDescent="0.35">
      <c r="B14" s="17" t="s">
        <v>701</v>
      </c>
      <c r="C14" s="18" t="str">
        <f>SUBSTITUTE(B2,"Martins","Lira")</f>
        <v>João Paulo Lira</v>
      </c>
      <c r="D14" s="19" t="str">
        <f>SUBSTITUTE(B2,"Paulo","Lira",1)</f>
        <v>João Lira Martins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A226-4CA6-40F4-AC8D-686D0E76EBCB}">
  <dimension ref="B1:C26"/>
  <sheetViews>
    <sheetView showGridLines="0" zoomScale="145" zoomScaleNormal="145" workbookViewId="0">
      <selection activeCell="E13" sqref="E13"/>
    </sheetView>
  </sheetViews>
  <sheetFormatPr defaultColWidth="8.77734375" defaultRowHeight="14.4" x14ac:dyDescent="0.3"/>
  <cols>
    <col min="1" max="1" width="1" customWidth="1"/>
    <col min="2" max="2" width="32.109375" bestFit="1" customWidth="1"/>
    <col min="3" max="3" width="28.109375" bestFit="1" customWidth="1"/>
    <col min="5" max="5" width="14.88671875" bestFit="1" customWidth="1"/>
    <col min="6" max="6" width="17.21875" bestFit="1" customWidth="1"/>
  </cols>
  <sheetData>
    <row r="1" spans="2:3" ht="3.45" customHeight="1" thickBot="1" x14ac:dyDescent="0.35"/>
    <row r="2" spans="2:3" x14ac:dyDescent="0.3">
      <c r="B2" s="42" t="s">
        <v>707</v>
      </c>
      <c r="C2" s="43"/>
    </row>
    <row r="3" spans="2:3" x14ac:dyDescent="0.3">
      <c r="B3" s="32" t="s">
        <v>708</v>
      </c>
      <c r="C3" s="26" t="str">
        <f>TRIM(B3)</f>
        <v>Smart TV 50' 4K - Preto</v>
      </c>
    </row>
    <row r="4" spans="2:3" x14ac:dyDescent="0.3">
      <c r="B4" s="32" t="s">
        <v>709</v>
      </c>
      <c r="C4" s="26" t="str">
        <f>TRIM(B4)</f>
        <v>iPhone 7 - Dourado</v>
      </c>
    </row>
    <row r="5" spans="2:3" x14ac:dyDescent="0.3">
      <c r="B5" s="32" t="s">
        <v>710</v>
      </c>
      <c r="C5" s="26" t="str">
        <f t="shared" ref="C5:C26" si="0">TRIM(B5)</f>
        <v>Galaxy S10 - Cinza</v>
      </c>
    </row>
    <row r="6" spans="2:3" x14ac:dyDescent="0.3">
      <c r="B6" s="32" t="s">
        <v>711</v>
      </c>
      <c r="C6" s="26" t="str">
        <f t="shared" si="0"/>
        <v>Apple Watch - Preto</v>
      </c>
    </row>
    <row r="7" spans="2:3" x14ac:dyDescent="0.3">
      <c r="B7" s="32" t="s">
        <v>712</v>
      </c>
      <c r="C7" s="26" t="str">
        <f t="shared" si="0"/>
        <v>Câmera Digital Rebel T6 - Preto</v>
      </c>
    </row>
    <row r="8" spans="2:3" x14ac:dyDescent="0.3">
      <c r="B8" s="32" t="s">
        <v>66</v>
      </c>
      <c r="C8" s="26" t="str">
        <f t="shared" si="0"/>
        <v>TV LED 32' - Preto</v>
      </c>
    </row>
    <row r="9" spans="2:3" x14ac:dyDescent="0.3">
      <c r="B9" s="32" t="s">
        <v>713</v>
      </c>
      <c r="C9" s="26" t="str">
        <f t="shared" si="0"/>
        <v>Inspiron 15 - Prata</v>
      </c>
    </row>
    <row r="10" spans="2:3" x14ac:dyDescent="0.3">
      <c r="B10" s="32" t="s">
        <v>714</v>
      </c>
      <c r="C10" s="26" t="str">
        <f t="shared" si="0"/>
        <v>Smart TV LED Full HD 55' - Preto</v>
      </c>
    </row>
    <row r="11" spans="2:3" x14ac:dyDescent="0.3">
      <c r="B11" s="32" t="s">
        <v>715</v>
      </c>
      <c r="C11" s="26" t="str">
        <f t="shared" si="0"/>
        <v>Moto G7 - Vermelho</v>
      </c>
    </row>
    <row r="12" spans="2:3" x14ac:dyDescent="0.3">
      <c r="B12" s="32" t="s">
        <v>716</v>
      </c>
      <c r="C12" s="26" t="str">
        <f t="shared" si="0"/>
        <v>iPhone 6S - Rosa</v>
      </c>
    </row>
    <row r="13" spans="2:3" x14ac:dyDescent="0.3">
      <c r="B13" s="32" t="s">
        <v>717</v>
      </c>
      <c r="C13" s="26" t="str">
        <f t="shared" si="0"/>
        <v>Tablet M10 Android - Preto</v>
      </c>
    </row>
    <row r="14" spans="2:3" x14ac:dyDescent="0.3">
      <c r="B14" s="32" t="s">
        <v>718</v>
      </c>
      <c r="C14" s="26" t="str">
        <f t="shared" si="0"/>
        <v>Dell G7 - Vermelho</v>
      </c>
    </row>
    <row r="15" spans="2:3" x14ac:dyDescent="0.3">
      <c r="B15" s="32" t="s">
        <v>78</v>
      </c>
      <c r="C15" s="26" t="str">
        <f t="shared" si="0"/>
        <v>Câmera Coolpix L340 - Cinza</v>
      </c>
    </row>
    <row r="16" spans="2:3" x14ac:dyDescent="0.3">
      <c r="B16" s="32" t="s">
        <v>80</v>
      </c>
      <c r="C16" s="26" t="str">
        <f t="shared" si="0"/>
        <v>Galaxy J8 - Roxo</v>
      </c>
    </row>
    <row r="17" spans="2:3" x14ac:dyDescent="0.3">
      <c r="B17" s="32" t="s">
        <v>81</v>
      </c>
      <c r="C17" s="26" t="str">
        <f t="shared" si="0"/>
        <v>Câmera Digital Sony Cyber - Azul</v>
      </c>
    </row>
    <row r="18" spans="2:3" x14ac:dyDescent="0.3">
      <c r="B18" s="32" t="s">
        <v>83</v>
      </c>
      <c r="C18" s="26" t="str">
        <f t="shared" si="0"/>
        <v>Smart Watch Galaxy - Azul</v>
      </c>
    </row>
    <row r="19" spans="2:3" x14ac:dyDescent="0.3">
      <c r="B19" s="32" t="s">
        <v>719</v>
      </c>
      <c r="C19" s="26" t="str">
        <f t="shared" si="0"/>
        <v>Smart TV 75' 4K - Preto</v>
      </c>
    </row>
    <row r="20" spans="2:3" x14ac:dyDescent="0.3">
      <c r="B20" s="32" t="s">
        <v>720</v>
      </c>
      <c r="C20" s="26" t="str">
        <f t="shared" si="0"/>
        <v>Smart Watch MI - Amarelo</v>
      </c>
    </row>
    <row r="21" spans="2:3" x14ac:dyDescent="0.3">
      <c r="B21" s="32" t="s">
        <v>721</v>
      </c>
      <c r="C21" s="26" t="str">
        <f t="shared" si="0"/>
        <v>iPhone XS - Preto</v>
      </c>
    </row>
    <row r="22" spans="2:3" x14ac:dyDescent="0.3">
      <c r="B22" s="32" t="s">
        <v>722</v>
      </c>
      <c r="C22" s="26" t="str">
        <f t="shared" si="0"/>
        <v>Moto Z - Vermelho</v>
      </c>
    </row>
    <row r="23" spans="2:3" x14ac:dyDescent="0.3">
      <c r="B23" s="32" t="s">
        <v>723</v>
      </c>
      <c r="C23" s="26" t="str">
        <f t="shared" si="0"/>
        <v>Galaxy S8 - Verde</v>
      </c>
    </row>
    <row r="24" spans="2:3" x14ac:dyDescent="0.3">
      <c r="B24" s="32" t="s">
        <v>724</v>
      </c>
      <c r="C24" s="26" t="str">
        <f t="shared" si="0"/>
        <v>iPad 32GB Wifi - Prata</v>
      </c>
    </row>
    <row r="25" spans="2:3" x14ac:dyDescent="0.3">
      <c r="B25" s="32" t="s">
        <v>725</v>
      </c>
      <c r="C25" s="26" t="str">
        <f t="shared" si="0"/>
        <v>Samsung Dual Core - Preto</v>
      </c>
    </row>
    <row r="26" spans="2:3" ht="15" thickBot="1" x14ac:dyDescent="0.35">
      <c r="B26" s="33" t="s">
        <v>726</v>
      </c>
      <c r="C26" s="26" t="str">
        <f t="shared" si="0"/>
        <v>Aspire 5 - Cinza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275A-992D-4A09-AC3F-94B928AC747D}">
  <dimension ref="B1:F9"/>
  <sheetViews>
    <sheetView showGridLines="0" zoomScale="175" zoomScaleNormal="175" workbookViewId="0">
      <selection activeCell="C7" sqref="C7"/>
    </sheetView>
  </sheetViews>
  <sheetFormatPr defaultColWidth="8.77734375" defaultRowHeight="14.4" x14ac:dyDescent="0.3"/>
  <cols>
    <col min="1" max="1" width="1" customWidth="1"/>
    <col min="2" max="2" width="12" bestFit="1" customWidth="1"/>
    <col min="3" max="3" width="37" bestFit="1" customWidth="1"/>
    <col min="4" max="4" width="13.44140625" customWidth="1"/>
    <col min="5" max="5" width="14.88671875" bestFit="1" customWidth="1"/>
    <col min="6" max="6" width="17.21875" bestFit="1" customWidth="1"/>
  </cols>
  <sheetData>
    <row r="1" spans="2:6" ht="3.45" customHeight="1" thickBot="1" x14ac:dyDescent="0.35"/>
    <row r="2" spans="2:6" x14ac:dyDescent="0.3">
      <c r="B2" s="44" t="s">
        <v>730</v>
      </c>
      <c r="C2" s="45"/>
      <c r="D2" s="27" t="s">
        <v>734</v>
      </c>
    </row>
    <row r="3" spans="2:6" x14ac:dyDescent="0.3">
      <c r="B3" s="30">
        <v>44411</v>
      </c>
      <c r="C3" s="26" t="str">
        <f>TEXT(B3,"DDDD")</f>
        <v>terça-feira</v>
      </c>
      <c r="D3" t="s">
        <v>727</v>
      </c>
    </row>
    <row r="4" spans="2:6" x14ac:dyDescent="0.3">
      <c r="B4" s="30">
        <v>44411</v>
      </c>
      <c r="C4" s="26" t="str">
        <f>TEXT(B3,"MMMM")</f>
        <v>agosto</v>
      </c>
      <c r="D4" t="s">
        <v>728</v>
      </c>
    </row>
    <row r="5" spans="2:6" x14ac:dyDescent="0.3">
      <c r="B5" s="32">
        <v>21948524585</v>
      </c>
      <c r="C5" s="26" t="str">
        <f>TEXT(B3,"(##) #####-####")</f>
        <v>() 4-4411</v>
      </c>
      <c r="D5" t="s">
        <v>731</v>
      </c>
      <c r="E5" s="28"/>
      <c r="F5" t="s">
        <v>729</v>
      </c>
    </row>
    <row r="6" spans="2:6" x14ac:dyDescent="0.3">
      <c r="B6" s="30">
        <v>44079</v>
      </c>
      <c r="C6" s="26" t="str">
        <f>D6&amp;" "&amp;TEXT(B6,"dd/mm/aaaa")</f>
        <v>Data de Conclusão do Relatório 05/09/2020</v>
      </c>
      <c r="D6" t="s">
        <v>732</v>
      </c>
      <c r="E6" s="28"/>
    </row>
    <row r="7" spans="2:6" ht="15" thickBot="1" x14ac:dyDescent="0.35">
      <c r="B7" s="31">
        <v>0.47361111111111115</v>
      </c>
      <c r="C7" s="26" t="str">
        <f>D7&amp;" "&amp;TEXT(B7,"HH:MM")</f>
        <v>Horário de Conclusão do Relatório 11:22</v>
      </c>
      <c r="D7" t="s">
        <v>733</v>
      </c>
    </row>
    <row r="9" spans="2:6" x14ac:dyDescent="0.3">
      <c r="E9" s="29"/>
    </row>
  </sheetData>
  <mergeCells count="1">
    <mergeCell ref="B2:C2"/>
  </mergeCells>
  <hyperlinks>
    <hyperlink ref="D2" r:id="rId1" xr:uid="{63E44E09-5EA4-4525-A3B6-81BC7CB29DC7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87B9-6DB6-4084-8B69-89B20E88DC11}">
  <dimension ref="A1:W250"/>
  <sheetViews>
    <sheetView showGridLines="0" topLeftCell="C1" zoomScale="115" zoomScaleNormal="115" workbookViewId="0">
      <selection activeCell="H2" sqref="H2"/>
    </sheetView>
  </sheetViews>
  <sheetFormatPr defaultRowHeight="14.4" x14ac:dyDescent="0.3"/>
  <cols>
    <col min="1" max="1" width="16" bestFit="1" customWidth="1"/>
    <col min="2" max="2" width="38.33203125" bestFit="1" customWidth="1"/>
    <col min="4" max="4" width="12.6640625" bestFit="1" customWidth="1"/>
    <col min="5" max="5" width="19.21875" bestFit="1" customWidth="1"/>
    <col min="6" max="6" width="28.109375" bestFit="1" customWidth="1"/>
    <col min="7" max="9" width="19.21875" customWidth="1"/>
    <col min="11" max="11" width="34.88671875" bestFit="1" customWidth="1"/>
    <col min="12" max="12" width="34.88671875" customWidth="1"/>
    <col min="13" max="13" width="6.5546875" bestFit="1" customWidth="1"/>
    <col min="14" max="14" width="28.109375" bestFit="1" customWidth="1"/>
    <col min="15" max="15" width="8.6640625" bestFit="1" customWidth="1"/>
    <col min="16" max="16" width="12.6640625" bestFit="1" customWidth="1"/>
    <col min="17" max="17" width="12.77734375" bestFit="1" customWidth="1"/>
    <col min="19" max="20" width="11.5546875" bestFit="1" customWidth="1"/>
    <col min="23" max="23" width="13.21875" bestFit="1" customWidth="1"/>
  </cols>
  <sheetData>
    <row r="1" spans="1:23" x14ac:dyDescent="0.3">
      <c r="A1" s="23" t="s">
        <v>487</v>
      </c>
      <c r="B1" s="23" t="s">
        <v>488</v>
      </c>
      <c r="C1" s="23" t="s">
        <v>490</v>
      </c>
      <c r="D1" s="23" t="s">
        <v>489</v>
      </c>
      <c r="E1" s="23" t="s">
        <v>94</v>
      </c>
      <c r="F1" s="23" t="s">
        <v>491</v>
      </c>
      <c r="G1" s="23" t="s">
        <v>492</v>
      </c>
      <c r="H1" s="23" t="s">
        <v>493</v>
      </c>
      <c r="J1" s="46" t="s">
        <v>205</v>
      </c>
      <c r="K1" s="46"/>
      <c r="M1" s="46" t="s">
        <v>208</v>
      </c>
      <c r="N1" s="46"/>
      <c r="O1" s="46"/>
      <c r="P1" s="46"/>
      <c r="Q1" s="46"/>
      <c r="S1" s="46" t="s">
        <v>211</v>
      </c>
      <c r="T1" s="46"/>
      <c r="V1" s="46" t="s">
        <v>225</v>
      </c>
      <c r="W1" s="46"/>
    </row>
    <row r="2" spans="1:23" x14ac:dyDescent="0.3">
      <c r="A2" s="11">
        <v>1</v>
      </c>
      <c r="B2" s="11" t="s">
        <v>241</v>
      </c>
      <c r="C2" s="11">
        <v>2</v>
      </c>
      <c r="D2" s="21">
        <v>4000</v>
      </c>
      <c r="E2" s="10" t="str">
        <f>VLOOKUP(LEFT(B2,5),$J:$K,2,FALSE)</f>
        <v>Raphael Kurtz</v>
      </c>
      <c r="F2" s="10" t="str">
        <f>VLOOKUP(MID(B2,6,4),$M:$Q,2,FALSE)</f>
        <v>Smart TV LED Full HD 55' - Preto</v>
      </c>
      <c r="G2" s="10" t="str">
        <f>VLOOKUP(MID(B2,10,3),$S$1:$T$8,2,FALSE)</f>
        <v>Televisão</v>
      </c>
      <c r="H2" s="10" t="str">
        <f>VLOOKUP(RIGHT(B2,4),$V$1:$W$15,2,FALSE)</f>
        <v>Recife</v>
      </c>
      <c r="J2" s="11" t="s">
        <v>207</v>
      </c>
      <c r="K2" s="11" t="s">
        <v>206</v>
      </c>
      <c r="M2" s="11" t="s">
        <v>3</v>
      </c>
      <c r="N2" s="11" t="s">
        <v>206</v>
      </c>
      <c r="O2" s="11" t="s">
        <v>4</v>
      </c>
      <c r="P2" s="11" t="s">
        <v>209</v>
      </c>
      <c r="Q2" s="11" t="s">
        <v>210</v>
      </c>
      <c r="S2" s="22" t="s">
        <v>3</v>
      </c>
      <c r="T2" s="11" t="s">
        <v>227</v>
      </c>
      <c r="V2" s="10" t="s">
        <v>3</v>
      </c>
      <c r="W2" s="10" t="s">
        <v>226</v>
      </c>
    </row>
    <row r="3" spans="1:23" x14ac:dyDescent="0.3">
      <c r="A3" s="11">
        <v>2</v>
      </c>
      <c r="B3" s="11" t="s">
        <v>242</v>
      </c>
      <c r="C3" s="11">
        <v>1</v>
      </c>
      <c r="D3" s="21">
        <v>1400</v>
      </c>
      <c r="E3" s="10" t="str">
        <f t="shared" ref="E3:E66" si="0">VLOOKUP(LEFT(B3,5),$J:$K,2,FALSE)</f>
        <v>Bruna Ramos</v>
      </c>
      <c r="F3" s="10" t="str">
        <f t="shared" ref="F3:F66" si="1">VLOOKUP(MID(B3,6,4),$M:$Q,2,FALSE)</f>
        <v>TV LED 32' - Preto</v>
      </c>
      <c r="G3" s="10" t="str">
        <f t="shared" ref="G3:G66" si="2">VLOOKUP(MID(B3,10,3),$S$1:$T$8,2,FALSE)</f>
        <v>Televisão</v>
      </c>
      <c r="H3" s="10" t="str">
        <f t="shared" ref="H3:H66" si="3">VLOOKUP(RIGHT(B3,4),$V$1:$W$15,2,FALSE)</f>
        <v>Campinas</v>
      </c>
      <c r="J3" s="11" t="s">
        <v>147</v>
      </c>
      <c r="K3" s="11" t="s">
        <v>95</v>
      </c>
      <c r="M3" s="11" t="s">
        <v>29</v>
      </c>
      <c r="N3" s="11" t="s">
        <v>53</v>
      </c>
      <c r="O3" s="11" t="s">
        <v>54</v>
      </c>
      <c r="P3" s="21">
        <v>2600</v>
      </c>
      <c r="Q3" s="21">
        <v>1700</v>
      </c>
      <c r="S3" s="10" t="s">
        <v>199</v>
      </c>
      <c r="T3" s="10" t="s">
        <v>55</v>
      </c>
      <c r="V3" s="10" t="s">
        <v>228</v>
      </c>
      <c r="W3" s="10" t="s">
        <v>212</v>
      </c>
    </row>
    <row r="4" spans="1:23" x14ac:dyDescent="0.3">
      <c r="A4" s="11">
        <v>3</v>
      </c>
      <c r="B4" s="11" t="s">
        <v>243</v>
      </c>
      <c r="C4" s="11">
        <v>1</v>
      </c>
      <c r="D4" s="21">
        <v>2500</v>
      </c>
      <c r="E4" s="10" t="str">
        <f t="shared" si="0"/>
        <v>Natalia Guedes</v>
      </c>
      <c r="F4" s="10" t="str">
        <f t="shared" si="1"/>
        <v>iPhone 7 - Dourado</v>
      </c>
      <c r="G4" s="10" t="str">
        <f t="shared" si="2"/>
        <v>Celular</v>
      </c>
      <c r="H4" s="10" t="str">
        <f t="shared" si="3"/>
        <v>Campinas</v>
      </c>
      <c r="J4" s="11" t="s">
        <v>148</v>
      </c>
      <c r="K4" s="11" t="s">
        <v>96</v>
      </c>
      <c r="M4" s="11" t="s">
        <v>30</v>
      </c>
      <c r="N4" s="11" t="s">
        <v>56</v>
      </c>
      <c r="O4" s="11" t="s">
        <v>57</v>
      </c>
      <c r="P4" s="21">
        <v>2500</v>
      </c>
      <c r="Q4" s="21">
        <v>1500</v>
      </c>
      <c r="S4" s="10" t="s">
        <v>200</v>
      </c>
      <c r="T4" s="10" t="s">
        <v>58</v>
      </c>
      <c r="V4" s="10" t="s">
        <v>229</v>
      </c>
      <c r="W4" s="10" t="s">
        <v>213</v>
      </c>
    </row>
    <row r="5" spans="1:23" x14ac:dyDescent="0.3">
      <c r="A5" s="11">
        <v>4</v>
      </c>
      <c r="B5" s="11" t="s">
        <v>244</v>
      </c>
      <c r="C5" s="11">
        <v>5</v>
      </c>
      <c r="D5" s="21">
        <v>7750</v>
      </c>
      <c r="E5" s="10" t="str">
        <f t="shared" si="0"/>
        <v>Isabela Resende</v>
      </c>
      <c r="F5" s="10" t="str">
        <f t="shared" si="1"/>
        <v>Câmera Coolpix L340 - Cinza</v>
      </c>
      <c r="G5" s="10" t="str">
        <f t="shared" si="2"/>
        <v>Câmera</v>
      </c>
      <c r="H5" s="10" t="str">
        <f t="shared" si="3"/>
        <v>Niterói</v>
      </c>
      <c r="J5" s="11" t="s">
        <v>149</v>
      </c>
      <c r="K5" s="11" t="s">
        <v>97</v>
      </c>
      <c r="M5" s="11" t="s">
        <v>31</v>
      </c>
      <c r="N5" s="11" t="s">
        <v>59</v>
      </c>
      <c r="O5" s="11" t="s">
        <v>60</v>
      </c>
      <c r="P5" s="21">
        <v>4500</v>
      </c>
      <c r="Q5" s="21">
        <v>2800</v>
      </c>
      <c r="S5" s="10" t="s">
        <v>201</v>
      </c>
      <c r="T5" s="10" t="s">
        <v>62</v>
      </c>
      <c r="V5" s="10" t="s">
        <v>230</v>
      </c>
      <c r="W5" s="10" t="s">
        <v>214</v>
      </c>
    </row>
    <row r="6" spans="1:23" x14ac:dyDescent="0.3">
      <c r="A6" s="11">
        <v>5</v>
      </c>
      <c r="B6" s="11" t="s">
        <v>245</v>
      </c>
      <c r="C6" s="11">
        <v>3</v>
      </c>
      <c r="D6" s="21">
        <v>4500</v>
      </c>
      <c r="E6" s="10" t="str">
        <f t="shared" si="0"/>
        <v>Isabela Resende</v>
      </c>
      <c r="F6" s="10" t="str">
        <f t="shared" si="1"/>
        <v>Moto Z - Vermelho</v>
      </c>
      <c r="G6" s="10" t="str">
        <f t="shared" si="2"/>
        <v>Celular</v>
      </c>
      <c r="H6" s="10" t="str">
        <f t="shared" si="3"/>
        <v>Campinas</v>
      </c>
      <c r="J6" s="11" t="s">
        <v>150</v>
      </c>
      <c r="K6" s="11" t="s">
        <v>98</v>
      </c>
      <c r="M6" s="11" t="s">
        <v>32</v>
      </c>
      <c r="N6" s="11" t="s">
        <v>61</v>
      </c>
      <c r="O6" s="11" t="s">
        <v>57</v>
      </c>
      <c r="P6" s="21">
        <v>1750</v>
      </c>
      <c r="Q6" s="21">
        <v>900</v>
      </c>
      <c r="S6" s="10" t="s">
        <v>202</v>
      </c>
      <c r="T6" s="10" t="s">
        <v>65</v>
      </c>
      <c r="V6" s="10" t="s">
        <v>231</v>
      </c>
      <c r="W6" s="10" t="s">
        <v>215</v>
      </c>
    </row>
    <row r="7" spans="1:23" x14ac:dyDescent="0.3">
      <c r="A7" s="11">
        <v>6</v>
      </c>
      <c r="B7" s="11" t="s">
        <v>246</v>
      </c>
      <c r="C7" s="11">
        <v>2</v>
      </c>
      <c r="D7" s="21">
        <v>3100</v>
      </c>
      <c r="E7" s="10" t="str">
        <f t="shared" si="0"/>
        <v>Raíza Lopes</v>
      </c>
      <c r="F7" s="10" t="str">
        <f t="shared" si="1"/>
        <v>Câmera Coolpix L340 - Cinza</v>
      </c>
      <c r="G7" s="10" t="str">
        <f t="shared" si="2"/>
        <v>Câmera</v>
      </c>
      <c r="H7" s="10" t="str">
        <f t="shared" si="3"/>
        <v>Rio de Janeiro</v>
      </c>
      <c r="J7" s="11" t="s">
        <v>151</v>
      </c>
      <c r="K7" s="11" t="s">
        <v>99</v>
      </c>
      <c r="M7" s="11" t="s">
        <v>33</v>
      </c>
      <c r="N7" s="11" t="s">
        <v>63</v>
      </c>
      <c r="O7" s="11" t="s">
        <v>64</v>
      </c>
      <c r="P7" s="21">
        <v>1500</v>
      </c>
      <c r="Q7" s="21">
        <v>850</v>
      </c>
      <c r="S7" s="10" t="s">
        <v>203</v>
      </c>
      <c r="T7" s="10" t="s">
        <v>69</v>
      </c>
      <c r="V7" s="10" t="s">
        <v>232</v>
      </c>
      <c r="W7" s="10" t="s">
        <v>216</v>
      </c>
    </row>
    <row r="8" spans="1:23" x14ac:dyDescent="0.3">
      <c r="A8" s="11">
        <v>7</v>
      </c>
      <c r="B8" s="11" t="s">
        <v>247</v>
      </c>
      <c r="C8" s="11">
        <v>1</v>
      </c>
      <c r="D8" s="21">
        <v>1200</v>
      </c>
      <c r="E8" s="10" t="str">
        <f t="shared" si="0"/>
        <v>Tayla Lima</v>
      </c>
      <c r="F8" s="10" t="str">
        <f t="shared" si="1"/>
        <v>Smart Watch MI - Amarelo</v>
      </c>
      <c r="G8" s="10" t="str">
        <f t="shared" si="2"/>
        <v>Smart Watch</v>
      </c>
      <c r="H8" s="10" t="str">
        <f t="shared" si="3"/>
        <v>Guarulhos</v>
      </c>
      <c r="J8" s="11" t="s">
        <v>152</v>
      </c>
      <c r="K8" s="11" t="s">
        <v>100</v>
      </c>
      <c r="M8" s="11" t="s">
        <v>34</v>
      </c>
      <c r="N8" s="11" t="s">
        <v>66</v>
      </c>
      <c r="O8" s="11" t="s">
        <v>60</v>
      </c>
      <c r="P8" s="21">
        <v>1400</v>
      </c>
      <c r="Q8" s="21">
        <v>900</v>
      </c>
      <c r="S8" s="10" t="s">
        <v>204</v>
      </c>
      <c r="T8" s="10" t="s">
        <v>76</v>
      </c>
      <c r="V8" s="10" t="s">
        <v>233</v>
      </c>
      <c r="W8" s="10" t="s">
        <v>217</v>
      </c>
    </row>
    <row r="9" spans="1:23" x14ac:dyDescent="0.3">
      <c r="A9" s="11">
        <v>8</v>
      </c>
      <c r="B9" s="11" t="s">
        <v>248</v>
      </c>
      <c r="C9" s="11">
        <v>1</v>
      </c>
      <c r="D9" s="21">
        <v>2500</v>
      </c>
      <c r="E9" s="10" t="str">
        <f t="shared" si="0"/>
        <v>Beatriz Silva</v>
      </c>
      <c r="F9" s="10" t="str">
        <f t="shared" si="1"/>
        <v>iPhone 7 - Dourado</v>
      </c>
      <c r="G9" s="10" t="str">
        <f t="shared" si="2"/>
        <v>Celular</v>
      </c>
      <c r="H9" s="10" t="str">
        <f t="shared" si="3"/>
        <v>Rio de Janeiro</v>
      </c>
      <c r="J9" s="11" t="s">
        <v>153</v>
      </c>
      <c r="K9" s="11" t="s">
        <v>101</v>
      </c>
      <c r="M9" s="11" t="s">
        <v>35</v>
      </c>
      <c r="N9" s="11" t="s">
        <v>67</v>
      </c>
      <c r="O9" s="11" t="s">
        <v>68</v>
      </c>
      <c r="P9" s="21">
        <v>2300</v>
      </c>
      <c r="Q9" s="21">
        <v>1200</v>
      </c>
      <c r="V9" s="10" t="s">
        <v>234</v>
      </c>
      <c r="W9" s="10" t="s">
        <v>218</v>
      </c>
    </row>
    <row r="10" spans="1:23" x14ac:dyDescent="0.3">
      <c r="A10" s="11">
        <v>9</v>
      </c>
      <c r="B10" s="11" t="s">
        <v>249</v>
      </c>
      <c r="C10" s="11">
        <v>2</v>
      </c>
      <c r="D10" s="21">
        <v>10400</v>
      </c>
      <c r="E10" s="10" t="str">
        <f t="shared" si="0"/>
        <v>Isabela Resende</v>
      </c>
      <c r="F10" s="10" t="str">
        <f t="shared" si="1"/>
        <v>Smart TV 75' 4K - Preto</v>
      </c>
      <c r="G10" s="10" t="str">
        <f t="shared" si="2"/>
        <v>Televisão</v>
      </c>
      <c r="H10" s="10" t="str">
        <f t="shared" si="3"/>
        <v>Guarulhos</v>
      </c>
      <c r="J10" s="11" t="s">
        <v>154</v>
      </c>
      <c r="K10" s="11" t="s">
        <v>102</v>
      </c>
      <c r="M10" s="11" t="s">
        <v>36</v>
      </c>
      <c r="N10" s="11" t="s">
        <v>70</v>
      </c>
      <c r="O10" s="11" t="s">
        <v>71</v>
      </c>
      <c r="P10" s="21">
        <v>2000</v>
      </c>
      <c r="Q10" s="21">
        <v>1250</v>
      </c>
      <c r="V10" s="10" t="s">
        <v>235</v>
      </c>
      <c r="W10" s="10" t="s">
        <v>219</v>
      </c>
    </row>
    <row r="11" spans="1:23" x14ac:dyDescent="0.3">
      <c r="A11" s="11">
        <v>10</v>
      </c>
      <c r="B11" s="11" t="s">
        <v>250</v>
      </c>
      <c r="C11" s="11">
        <v>4</v>
      </c>
      <c r="D11" s="21">
        <v>7000</v>
      </c>
      <c r="E11" s="10" t="str">
        <f t="shared" si="0"/>
        <v>Jéssica Resinente</v>
      </c>
      <c r="F11" s="10" t="str">
        <f t="shared" si="1"/>
        <v>Apple Watch - Preto</v>
      </c>
      <c r="G11" s="10" t="str">
        <f t="shared" si="2"/>
        <v>Smart Watch</v>
      </c>
      <c r="H11" s="10" t="str">
        <f t="shared" si="3"/>
        <v>Campinas</v>
      </c>
      <c r="J11" s="11" t="s">
        <v>155</v>
      </c>
      <c r="K11" s="11" t="s">
        <v>103</v>
      </c>
      <c r="M11" s="11" t="s">
        <v>37</v>
      </c>
      <c r="N11" s="11" t="s">
        <v>72</v>
      </c>
      <c r="O11" s="11" t="s">
        <v>73</v>
      </c>
      <c r="P11" s="21">
        <v>1400</v>
      </c>
      <c r="Q11" s="21">
        <v>750</v>
      </c>
      <c r="V11" s="10" t="s">
        <v>236</v>
      </c>
      <c r="W11" s="10" t="s">
        <v>220</v>
      </c>
    </row>
    <row r="12" spans="1:23" x14ac:dyDescent="0.3">
      <c r="A12" s="11">
        <v>11</v>
      </c>
      <c r="B12" s="11" t="s">
        <v>251</v>
      </c>
      <c r="C12" s="11">
        <v>4</v>
      </c>
      <c r="D12" s="21">
        <v>6000</v>
      </c>
      <c r="E12" s="10" t="str">
        <f t="shared" si="0"/>
        <v>Ana Silva</v>
      </c>
      <c r="F12" s="10" t="str">
        <f t="shared" si="1"/>
        <v>Moto Z - Vermelho</v>
      </c>
      <c r="G12" s="10" t="str">
        <f t="shared" si="2"/>
        <v>Celular</v>
      </c>
      <c r="H12" s="10" t="str">
        <f t="shared" si="3"/>
        <v>Belo Horizonte</v>
      </c>
      <c r="J12" s="11" t="s">
        <v>156</v>
      </c>
      <c r="K12" s="11" t="s">
        <v>104</v>
      </c>
      <c r="M12" s="11" t="s">
        <v>38</v>
      </c>
      <c r="N12" s="11" t="s">
        <v>74</v>
      </c>
      <c r="O12" s="11" t="s">
        <v>57</v>
      </c>
      <c r="P12" s="21">
        <v>1900</v>
      </c>
      <c r="Q12" s="21">
        <v>1150</v>
      </c>
      <c r="V12" s="10" t="s">
        <v>237</v>
      </c>
      <c r="W12" s="10" t="s">
        <v>221</v>
      </c>
    </row>
    <row r="13" spans="1:23" x14ac:dyDescent="0.3">
      <c r="A13" s="11">
        <v>12</v>
      </c>
      <c r="B13" s="11" t="s">
        <v>252</v>
      </c>
      <c r="C13" s="11">
        <v>1</v>
      </c>
      <c r="D13" s="21">
        <v>1900</v>
      </c>
      <c r="E13" s="10" t="str">
        <f t="shared" si="0"/>
        <v>Victor Ferreira</v>
      </c>
      <c r="F13" s="10" t="str">
        <f t="shared" si="1"/>
        <v>iPhone 6S - Rosa</v>
      </c>
      <c r="G13" s="10" t="str">
        <f t="shared" si="2"/>
        <v>Celular</v>
      </c>
      <c r="H13" s="10" t="str">
        <f t="shared" si="3"/>
        <v>Recife</v>
      </c>
      <c r="J13" s="11" t="s">
        <v>157</v>
      </c>
      <c r="K13" s="11" t="s">
        <v>105</v>
      </c>
      <c r="M13" s="11" t="s">
        <v>39</v>
      </c>
      <c r="N13" s="11" t="s">
        <v>75</v>
      </c>
      <c r="O13" s="11" t="s">
        <v>60</v>
      </c>
      <c r="P13" s="21">
        <v>2000</v>
      </c>
      <c r="Q13" s="21">
        <v>1100</v>
      </c>
      <c r="V13" s="10" t="s">
        <v>238</v>
      </c>
      <c r="W13" s="10" t="s">
        <v>222</v>
      </c>
    </row>
    <row r="14" spans="1:23" x14ac:dyDescent="0.3">
      <c r="A14" s="11">
        <v>13</v>
      </c>
      <c r="B14" s="11" t="s">
        <v>253</v>
      </c>
      <c r="C14" s="11">
        <v>5</v>
      </c>
      <c r="D14" s="21">
        <v>7500</v>
      </c>
      <c r="E14" s="10" t="str">
        <f t="shared" si="0"/>
        <v>Juliana Souza</v>
      </c>
      <c r="F14" s="10" t="str">
        <f t="shared" si="1"/>
        <v>Câmera Digital Rebel T6 - Preto</v>
      </c>
      <c r="G14" s="10" t="str">
        <f t="shared" si="2"/>
        <v>Câmera</v>
      </c>
      <c r="H14" s="10" t="str">
        <f t="shared" si="3"/>
        <v>Belo Horizonte</v>
      </c>
      <c r="J14" s="11" t="s">
        <v>158</v>
      </c>
      <c r="K14" s="11" t="s">
        <v>106</v>
      </c>
      <c r="M14" s="11" t="s">
        <v>40</v>
      </c>
      <c r="N14" s="11" t="s">
        <v>77</v>
      </c>
      <c r="O14" s="11" t="s">
        <v>68</v>
      </c>
      <c r="P14" s="21">
        <v>5500</v>
      </c>
      <c r="Q14" s="21">
        <v>3200</v>
      </c>
      <c r="V14" s="10" t="s">
        <v>239</v>
      </c>
      <c r="W14" s="10" t="s">
        <v>223</v>
      </c>
    </row>
    <row r="15" spans="1:23" x14ac:dyDescent="0.3">
      <c r="A15" s="11">
        <v>14</v>
      </c>
      <c r="B15" s="11" t="s">
        <v>254</v>
      </c>
      <c r="C15" s="11">
        <v>5</v>
      </c>
      <c r="D15" s="21">
        <v>11500</v>
      </c>
      <c r="E15" s="10" t="str">
        <f t="shared" si="0"/>
        <v>Juliana Correa</v>
      </c>
      <c r="F15" s="10" t="str">
        <f t="shared" si="1"/>
        <v>Inspiron 15 - Prata</v>
      </c>
      <c r="G15" s="10" t="str">
        <f t="shared" si="2"/>
        <v>Notebook</v>
      </c>
      <c r="H15" s="10" t="str">
        <f t="shared" si="3"/>
        <v>Recife</v>
      </c>
      <c r="J15" s="11" t="s">
        <v>159</v>
      </c>
      <c r="K15" s="11" t="s">
        <v>107</v>
      </c>
      <c r="M15" s="11" t="s">
        <v>41</v>
      </c>
      <c r="N15" s="11" t="s">
        <v>78</v>
      </c>
      <c r="O15" s="11" t="s">
        <v>79</v>
      </c>
      <c r="P15" s="21">
        <v>1550</v>
      </c>
      <c r="Q15" s="21">
        <v>700</v>
      </c>
      <c r="V15" s="10" t="s">
        <v>240</v>
      </c>
      <c r="W15" s="10" t="s">
        <v>224</v>
      </c>
    </row>
    <row r="16" spans="1:23" x14ac:dyDescent="0.3">
      <c r="A16" s="11">
        <v>15</v>
      </c>
      <c r="B16" s="11" t="s">
        <v>255</v>
      </c>
      <c r="C16" s="11">
        <v>1</v>
      </c>
      <c r="D16" s="21">
        <v>1400</v>
      </c>
      <c r="E16" s="10" t="str">
        <f t="shared" si="0"/>
        <v>João Aires</v>
      </c>
      <c r="F16" s="10" t="str">
        <f t="shared" si="1"/>
        <v>TV LED 32' - Preto</v>
      </c>
      <c r="G16" s="10" t="str">
        <f t="shared" si="2"/>
        <v>Televisão</v>
      </c>
      <c r="H16" s="10" t="str">
        <f t="shared" si="3"/>
        <v>Curitiba</v>
      </c>
      <c r="J16" s="11" t="s">
        <v>160</v>
      </c>
      <c r="K16" s="11" t="s">
        <v>108</v>
      </c>
      <c r="M16" s="11" t="s">
        <v>42</v>
      </c>
      <c r="N16" s="11" t="s">
        <v>80</v>
      </c>
      <c r="O16" s="11" t="s">
        <v>60</v>
      </c>
      <c r="P16" s="21">
        <v>1100</v>
      </c>
      <c r="Q16" s="21">
        <v>550</v>
      </c>
    </row>
    <row r="17" spans="1:17" x14ac:dyDescent="0.3">
      <c r="A17" s="11">
        <v>16</v>
      </c>
      <c r="B17" s="11" t="s">
        <v>256</v>
      </c>
      <c r="C17" s="11">
        <v>5</v>
      </c>
      <c r="D17" s="21">
        <v>9500</v>
      </c>
      <c r="E17" s="10" t="str">
        <f t="shared" si="0"/>
        <v>Chan Santos</v>
      </c>
      <c r="F17" s="10" t="str">
        <f t="shared" si="1"/>
        <v>iPhone 6S - Rosa</v>
      </c>
      <c r="G17" s="10" t="str">
        <f t="shared" si="2"/>
        <v>Celular</v>
      </c>
      <c r="H17" s="10" t="str">
        <f t="shared" si="3"/>
        <v>Recife</v>
      </c>
      <c r="J17" s="11" t="s">
        <v>161</v>
      </c>
      <c r="K17" s="11" t="s">
        <v>109</v>
      </c>
      <c r="M17" s="11" t="s">
        <v>43</v>
      </c>
      <c r="N17" s="11" t="s">
        <v>81</v>
      </c>
      <c r="O17" s="11" t="s">
        <v>82</v>
      </c>
      <c r="P17" s="21">
        <v>700</v>
      </c>
      <c r="Q17" s="21">
        <v>300</v>
      </c>
    </row>
    <row r="18" spans="1:17" x14ac:dyDescent="0.3">
      <c r="A18" s="11">
        <v>17</v>
      </c>
      <c r="B18" s="11" t="s">
        <v>257</v>
      </c>
      <c r="C18" s="11">
        <v>1</v>
      </c>
      <c r="D18" s="21">
        <v>750</v>
      </c>
      <c r="E18" s="10" t="str">
        <f t="shared" si="0"/>
        <v>Tayla Lima</v>
      </c>
      <c r="F18" s="10" t="str">
        <f t="shared" si="1"/>
        <v>iPad 32GB Wifi - Prata</v>
      </c>
      <c r="G18" s="10" t="str">
        <f t="shared" si="2"/>
        <v>Tablet</v>
      </c>
      <c r="H18" s="10" t="str">
        <f t="shared" si="3"/>
        <v>São Paulo</v>
      </c>
      <c r="J18" s="11" t="s">
        <v>162</v>
      </c>
      <c r="K18" s="11" t="s">
        <v>110</v>
      </c>
      <c r="M18" s="11" t="s">
        <v>44</v>
      </c>
      <c r="N18" s="11" t="s">
        <v>83</v>
      </c>
      <c r="O18" s="11" t="s">
        <v>60</v>
      </c>
      <c r="P18" s="21">
        <v>1450</v>
      </c>
      <c r="Q18" s="21">
        <v>700</v>
      </c>
    </row>
    <row r="19" spans="1:17" x14ac:dyDescent="0.3">
      <c r="A19" s="11">
        <v>18</v>
      </c>
      <c r="B19" s="11" t="s">
        <v>258</v>
      </c>
      <c r="C19" s="11">
        <v>1</v>
      </c>
      <c r="D19" s="21">
        <v>1550</v>
      </c>
      <c r="E19" s="10" t="str">
        <f t="shared" si="0"/>
        <v>Manuela Ferreira</v>
      </c>
      <c r="F19" s="10" t="str">
        <f t="shared" si="1"/>
        <v>Câmera Coolpix L340 - Cinza</v>
      </c>
      <c r="G19" s="10" t="str">
        <f t="shared" si="2"/>
        <v>Câmera</v>
      </c>
      <c r="H19" s="10" t="str">
        <f t="shared" si="3"/>
        <v>São Paulo</v>
      </c>
      <c r="J19" s="11" t="s">
        <v>163</v>
      </c>
      <c r="K19" s="11" t="s">
        <v>111</v>
      </c>
      <c r="M19" s="11" t="s">
        <v>45</v>
      </c>
      <c r="N19" s="11" t="s">
        <v>84</v>
      </c>
      <c r="O19" s="11" t="s">
        <v>60</v>
      </c>
      <c r="P19" s="21">
        <v>5200</v>
      </c>
      <c r="Q19" s="21">
        <v>3500</v>
      </c>
    </row>
    <row r="20" spans="1:17" x14ac:dyDescent="0.3">
      <c r="A20" s="11">
        <v>19</v>
      </c>
      <c r="B20" s="11" t="s">
        <v>259</v>
      </c>
      <c r="C20" s="11">
        <v>1</v>
      </c>
      <c r="D20" s="21">
        <v>750</v>
      </c>
      <c r="E20" s="10" t="str">
        <f t="shared" si="0"/>
        <v>Ruan Lopes</v>
      </c>
      <c r="F20" s="10" t="str">
        <f t="shared" si="1"/>
        <v>iPad 32GB Wifi - Prata</v>
      </c>
      <c r="G20" s="10" t="str">
        <f t="shared" si="2"/>
        <v>Tablet</v>
      </c>
      <c r="H20" s="10" t="str">
        <f t="shared" si="3"/>
        <v>Nova Iguaçu</v>
      </c>
      <c r="J20" s="11" t="s">
        <v>164</v>
      </c>
      <c r="K20" s="11" t="s">
        <v>112</v>
      </c>
      <c r="M20" s="11" t="s">
        <v>46</v>
      </c>
      <c r="N20" s="11" t="s">
        <v>85</v>
      </c>
      <c r="O20" s="11" t="s">
        <v>86</v>
      </c>
      <c r="P20" s="21">
        <v>1200</v>
      </c>
      <c r="Q20" s="21">
        <v>650</v>
      </c>
    </row>
    <row r="21" spans="1:17" x14ac:dyDescent="0.3">
      <c r="A21" s="11">
        <v>20</v>
      </c>
      <c r="B21" s="11" t="s">
        <v>260</v>
      </c>
      <c r="C21" s="11">
        <v>1</v>
      </c>
      <c r="D21" s="21">
        <v>1550</v>
      </c>
      <c r="E21" s="10" t="str">
        <f t="shared" si="0"/>
        <v>Victor Ferreira</v>
      </c>
      <c r="F21" s="10" t="str">
        <f t="shared" si="1"/>
        <v>Câmera Coolpix L340 - Cinza</v>
      </c>
      <c r="G21" s="10" t="str">
        <f t="shared" si="2"/>
        <v>Câmera</v>
      </c>
      <c r="H21" s="10" t="str">
        <f t="shared" si="3"/>
        <v>Niterói</v>
      </c>
      <c r="J21" s="11" t="s">
        <v>165</v>
      </c>
      <c r="K21" s="11" t="s">
        <v>113</v>
      </c>
      <c r="M21" s="11" t="s">
        <v>47</v>
      </c>
      <c r="N21" s="11" t="s">
        <v>87</v>
      </c>
      <c r="O21" s="11" t="s">
        <v>57</v>
      </c>
      <c r="P21" s="21">
        <v>6500</v>
      </c>
      <c r="Q21" s="21">
        <v>2800</v>
      </c>
    </row>
    <row r="22" spans="1:17" x14ac:dyDescent="0.3">
      <c r="A22" s="11">
        <v>21</v>
      </c>
      <c r="B22" s="11" t="s">
        <v>261</v>
      </c>
      <c r="C22" s="11">
        <v>3</v>
      </c>
      <c r="D22" s="21">
        <v>9000</v>
      </c>
      <c r="E22" s="10" t="str">
        <f t="shared" si="0"/>
        <v>Bernardo Nauenberg</v>
      </c>
      <c r="F22" s="10" t="str">
        <f t="shared" si="1"/>
        <v>Galaxy S8 - Verde</v>
      </c>
      <c r="G22" s="10" t="str">
        <f t="shared" si="2"/>
        <v>Celular</v>
      </c>
      <c r="H22" s="10" t="str">
        <f t="shared" si="3"/>
        <v>Recife</v>
      </c>
      <c r="J22" s="11" t="s">
        <v>166</v>
      </c>
      <c r="K22" s="11" t="s">
        <v>114</v>
      </c>
      <c r="M22" s="11" t="s">
        <v>48</v>
      </c>
      <c r="N22" s="11" t="s">
        <v>88</v>
      </c>
      <c r="O22" s="11" t="s">
        <v>73</v>
      </c>
      <c r="P22" s="21">
        <v>1500</v>
      </c>
      <c r="Q22" s="21">
        <v>650</v>
      </c>
    </row>
    <row r="23" spans="1:17" x14ac:dyDescent="0.3">
      <c r="A23" s="11">
        <v>22</v>
      </c>
      <c r="B23" s="11" t="s">
        <v>262</v>
      </c>
      <c r="C23" s="11">
        <v>3</v>
      </c>
      <c r="D23" s="21">
        <v>4500</v>
      </c>
      <c r="E23" s="10" t="str">
        <f t="shared" si="0"/>
        <v>Chan Santos</v>
      </c>
      <c r="F23" s="10" t="str">
        <f t="shared" si="1"/>
        <v>Samsung Dual Core - Preto</v>
      </c>
      <c r="G23" s="10" t="str">
        <f t="shared" si="2"/>
        <v>Notebook</v>
      </c>
      <c r="H23" s="10" t="str">
        <f t="shared" si="3"/>
        <v>Belo Horizonte</v>
      </c>
      <c r="J23" s="11" t="s">
        <v>167</v>
      </c>
      <c r="K23" s="11" t="s">
        <v>115</v>
      </c>
      <c r="M23" s="11" t="s">
        <v>49</v>
      </c>
      <c r="N23" s="11" t="s">
        <v>89</v>
      </c>
      <c r="O23" s="11" t="s">
        <v>60</v>
      </c>
      <c r="P23" s="21">
        <v>3000</v>
      </c>
      <c r="Q23" s="21">
        <v>1400</v>
      </c>
    </row>
    <row r="24" spans="1:17" x14ac:dyDescent="0.3">
      <c r="A24" s="11">
        <v>23</v>
      </c>
      <c r="B24" s="11" t="s">
        <v>263</v>
      </c>
      <c r="C24" s="11">
        <v>4</v>
      </c>
      <c r="D24" s="21">
        <v>7600</v>
      </c>
      <c r="E24" s="10" t="str">
        <f t="shared" si="0"/>
        <v>Bianca Paz</v>
      </c>
      <c r="F24" s="10" t="str">
        <f t="shared" si="1"/>
        <v>iPhone 6S - Rosa</v>
      </c>
      <c r="G24" s="10" t="str">
        <f t="shared" si="2"/>
        <v>Celular</v>
      </c>
      <c r="H24" s="10" t="str">
        <f t="shared" si="3"/>
        <v>Nova Iguaçu</v>
      </c>
      <c r="J24" s="11" t="s">
        <v>168</v>
      </c>
      <c r="K24" s="11" t="s">
        <v>116</v>
      </c>
      <c r="M24" s="11" t="s">
        <v>50</v>
      </c>
      <c r="N24" s="11" t="s">
        <v>90</v>
      </c>
      <c r="O24" s="11" t="s">
        <v>57</v>
      </c>
      <c r="P24" s="21">
        <v>750</v>
      </c>
      <c r="Q24" s="21">
        <v>350</v>
      </c>
    </row>
    <row r="25" spans="1:17" x14ac:dyDescent="0.3">
      <c r="A25" s="11">
        <v>24</v>
      </c>
      <c r="B25" s="11" t="s">
        <v>264</v>
      </c>
      <c r="C25" s="11">
        <v>1</v>
      </c>
      <c r="D25" s="21">
        <v>5500</v>
      </c>
      <c r="E25" s="10" t="str">
        <f t="shared" si="0"/>
        <v>João Aires</v>
      </c>
      <c r="F25" s="10" t="str">
        <f t="shared" si="1"/>
        <v>Dell G7 - Vermelho</v>
      </c>
      <c r="G25" s="10" t="str">
        <f t="shared" si="2"/>
        <v>Notebook</v>
      </c>
      <c r="H25" s="10" t="str">
        <f t="shared" si="3"/>
        <v>Fortaleza</v>
      </c>
      <c r="J25" s="11" t="s">
        <v>169</v>
      </c>
      <c r="K25" s="11" t="s">
        <v>117</v>
      </c>
      <c r="M25" s="11" t="s">
        <v>51</v>
      </c>
      <c r="N25" s="11" t="s">
        <v>91</v>
      </c>
      <c r="O25" s="11" t="s">
        <v>60</v>
      </c>
      <c r="P25" s="21">
        <v>1500</v>
      </c>
      <c r="Q25" s="21">
        <v>550</v>
      </c>
    </row>
    <row r="26" spans="1:17" x14ac:dyDescent="0.3">
      <c r="A26" s="11">
        <v>25</v>
      </c>
      <c r="B26" s="11" t="s">
        <v>265</v>
      </c>
      <c r="C26" s="11">
        <v>4</v>
      </c>
      <c r="D26" s="21">
        <v>8000</v>
      </c>
      <c r="E26" s="10" t="str">
        <f t="shared" si="0"/>
        <v>Isabela Resende</v>
      </c>
      <c r="F26" s="10" t="str">
        <f t="shared" si="1"/>
        <v>Smart TV LED Full HD 55' - Preto</v>
      </c>
      <c r="G26" s="10" t="str">
        <f t="shared" si="2"/>
        <v>Televisão</v>
      </c>
      <c r="H26" s="10" t="str">
        <f t="shared" si="3"/>
        <v>Niterói</v>
      </c>
      <c r="J26" s="11" t="s">
        <v>170</v>
      </c>
      <c r="K26" s="11" t="s">
        <v>118</v>
      </c>
      <c r="M26" s="11" t="s">
        <v>52</v>
      </c>
      <c r="N26" s="11" t="s">
        <v>92</v>
      </c>
      <c r="O26" s="11" t="s">
        <v>93</v>
      </c>
      <c r="P26" s="21">
        <v>2400</v>
      </c>
      <c r="Q26" s="21">
        <v>1150</v>
      </c>
    </row>
    <row r="27" spans="1:17" x14ac:dyDescent="0.3">
      <c r="A27" s="11">
        <v>26</v>
      </c>
      <c r="B27" s="11" t="s">
        <v>266</v>
      </c>
      <c r="C27" s="11">
        <v>1</v>
      </c>
      <c r="D27" s="21">
        <v>1750</v>
      </c>
      <c r="E27" s="10" t="str">
        <f t="shared" si="0"/>
        <v>Manuela Ferreira</v>
      </c>
      <c r="F27" s="10" t="str">
        <f t="shared" si="1"/>
        <v>Apple Watch - Preto</v>
      </c>
      <c r="G27" s="10" t="str">
        <f t="shared" si="2"/>
        <v>Smart Watch</v>
      </c>
      <c r="H27" s="10" t="str">
        <f t="shared" si="3"/>
        <v>Belo Horizonte</v>
      </c>
      <c r="J27" s="11" t="s">
        <v>171</v>
      </c>
      <c r="K27" s="11" t="s">
        <v>119</v>
      </c>
    </row>
    <row r="28" spans="1:17" x14ac:dyDescent="0.3">
      <c r="A28" s="11">
        <v>27</v>
      </c>
      <c r="B28" s="11" t="s">
        <v>267</v>
      </c>
      <c r="C28" s="11">
        <v>1</v>
      </c>
      <c r="D28" s="21">
        <v>1500</v>
      </c>
      <c r="E28" s="10" t="str">
        <f t="shared" si="0"/>
        <v>Fernanda Ferreira</v>
      </c>
      <c r="F28" s="10" t="str">
        <f t="shared" si="1"/>
        <v>Moto Z - Vermelho</v>
      </c>
      <c r="G28" s="10" t="str">
        <f t="shared" si="2"/>
        <v>Celular</v>
      </c>
      <c r="H28" s="10" t="str">
        <f t="shared" si="3"/>
        <v>Nova Iguaçu</v>
      </c>
      <c r="J28" s="11" t="s">
        <v>172</v>
      </c>
      <c r="K28" s="11" t="s">
        <v>120</v>
      </c>
    </row>
    <row r="29" spans="1:17" x14ac:dyDescent="0.3">
      <c r="A29" s="11">
        <v>28</v>
      </c>
      <c r="B29" s="11" t="s">
        <v>268</v>
      </c>
      <c r="C29" s="11">
        <v>1</v>
      </c>
      <c r="D29" s="21">
        <v>1750</v>
      </c>
      <c r="E29" s="10" t="str">
        <f t="shared" si="0"/>
        <v>Pedro Macckione</v>
      </c>
      <c r="F29" s="10" t="str">
        <f t="shared" si="1"/>
        <v>Apple Watch - Preto</v>
      </c>
      <c r="G29" s="10" t="str">
        <f t="shared" si="2"/>
        <v>Smart Watch</v>
      </c>
      <c r="H29" s="10" t="str">
        <f t="shared" si="3"/>
        <v>Guarulhos</v>
      </c>
      <c r="J29" s="11" t="s">
        <v>173</v>
      </c>
      <c r="K29" s="11" t="s">
        <v>121</v>
      </c>
    </row>
    <row r="30" spans="1:17" x14ac:dyDescent="0.3">
      <c r="A30" s="11">
        <v>29</v>
      </c>
      <c r="B30" s="11" t="s">
        <v>269</v>
      </c>
      <c r="C30" s="11">
        <v>1</v>
      </c>
      <c r="D30" s="21">
        <v>1750</v>
      </c>
      <c r="E30" s="10" t="str">
        <f t="shared" si="0"/>
        <v>Bianca Procaci</v>
      </c>
      <c r="F30" s="10" t="str">
        <f t="shared" si="1"/>
        <v>Apple Watch - Preto</v>
      </c>
      <c r="G30" s="10" t="str">
        <f t="shared" si="2"/>
        <v>Smart Watch</v>
      </c>
      <c r="H30" s="10" t="str">
        <f t="shared" si="3"/>
        <v>Goiânia</v>
      </c>
      <c r="J30" s="11" t="s">
        <v>174</v>
      </c>
      <c r="K30" s="11" t="s">
        <v>122</v>
      </c>
    </row>
    <row r="31" spans="1:17" x14ac:dyDescent="0.3">
      <c r="A31" s="11">
        <v>30</v>
      </c>
      <c r="B31" s="11" t="s">
        <v>270</v>
      </c>
      <c r="C31" s="11">
        <v>5</v>
      </c>
      <c r="D31" s="21">
        <v>7250</v>
      </c>
      <c r="E31" s="10" t="str">
        <f t="shared" si="0"/>
        <v>Adrielle Forte</v>
      </c>
      <c r="F31" s="10" t="str">
        <f t="shared" si="1"/>
        <v>Smart Watch Galaxy - Azul</v>
      </c>
      <c r="G31" s="10" t="str">
        <f t="shared" si="2"/>
        <v>Smart Watch</v>
      </c>
      <c r="H31" s="10" t="str">
        <f t="shared" si="3"/>
        <v>Curitiba</v>
      </c>
      <c r="J31" s="11" t="s">
        <v>175</v>
      </c>
      <c r="K31" s="11" t="s">
        <v>123</v>
      </c>
    </row>
    <row r="32" spans="1:17" x14ac:dyDescent="0.3">
      <c r="A32" s="11">
        <v>31</v>
      </c>
      <c r="B32" s="11" t="s">
        <v>271</v>
      </c>
      <c r="C32" s="11">
        <v>5</v>
      </c>
      <c r="D32" s="21">
        <v>27500</v>
      </c>
      <c r="E32" s="10" t="str">
        <f t="shared" si="0"/>
        <v>Bianca Procaci</v>
      </c>
      <c r="F32" s="10" t="str">
        <f t="shared" si="1"/>
        <v>Dell G7 - Vermelho</v>
      </c>
      <c r="G32" s="10" t="str">
        <f t="shared" si="2"/>
        <v>Notebook</v>
      </c>
      <c r="H32" s="10" t="str">
        <f t="shared" si="3"/>
        <v>Salvador</v>
      </c>
      <c r="J32" s="11" t="s">
        <v>176</v>
      </c>
      <c r="K32" s="11" t="s">
        <v>124</v>
      </c>
    </row>
    <row r="33" spans="1:11" x14ac:dyDescent="0.3">
      <c r="A33" s="11">
        <v>32</v>
      </c>
      <c r="B33" s="11" t="s">
        <v>272</v>
      </c>
      <c r="C33" s="11">
        <v>1</v>
      </c>
      <c r="D33" s="21">
        <v>4500</v>
      </c>
      <c r="E33" s="10" t="str">
        <f t="shared" si="0"/>
        <v>Bernardo Nauenberg</v>
      </c>
      <c r="F33" s="10" t="str">
        <f t="shared" si="1"/>
        <v>Galaxy S10 - Cinza</v>
      </c>
      <c r="G33" s="10" t="str">
        <f t="shared" si="2"/>
        <v>Celular</v>
      </c>
      <c r="H33" s="10" t="str">
        <f t="shared" si="3"/>
        <v>Curitiba</v>
      </c>
      <c r="J33" s="11" t="s">
        <v>177</v>
      </c>
      <c r="K33" s="11" t="s">
        <v>125</v>
      </c>
    </row>
    <row r="34" spans="1:11" x14ac:dyDescent="0.3">
      <c r="A34" s="11">
        <v>33</v>
      </c>
      <c r="B34" s="11" t="s">
        <v>273</v>
      </c>
      <c r="C34" s="11">
        <v>5</v>
      </c>
      <c r="D34" s="21">
        <v>15000</v>
      </c>
      <c r="E34" s="10" t="str">
        <f t="shared" si="0"/>
        <v>Silvio Fahrnholz</v>
      </c>
      <c r="F34" s="10" t="str">
        <f t="shared" si="1"/>
        <v>Galaxy S8 - Verde</v>
      </c>
      <c r="G34" s="10" t="str">
        <f t="shared" si="2"/>
        <v>Celular</v>
      </c>
      <c r="H34" s="10" t="str">
        <f t="shared" si="3"/>
        <v>Niterói</v>
      </c>
      <c r="J34" s="11" t="s">
        <v>178</v>
      </c>
      <c r="K34" s="11" t="s">
        <v>126</v>
      </c>
    </row>
    <row r="35" spans="1:11" x14ac:dyDescent="0.3">
      <c r="A35" s="11">
        <v>34</v>
      </c>
      <c r="B35" s="11" t="s">
        <v>274</v>
      </c>
      <c r="C35" s="11">
        <v>1</v>
      </c>
      <c r="D35" s="21">
        <v>1550</v>
      </c>
      <c r="E35" s="10" t="str">
        <f t="shared" si="0"/>
        <v>Tiago Pereira</v>
      </c>
      <c r="F35" s="10" t="str">
        <f t="shared" si="1"/>
        <v>Câmera Coolpix L340 - Cinza</v>
      </c>
      <c r="G35" s="10" t="str">
        <f t="shared" si="2"/>
        <v>Câmera</v>
      </c>
      <c r="H35" s="10" t="str">
        <f t="shared" si="3"/>
        <v>Goiânia</v>
      </c>
      <c r="J35" s="11" t="s">
        <v>179</v>
      </c>
      <c r="K35" s="11" t="s">
        <v>127</v>
      </c>
    </row>
    <row r="36" spans="1:11" x14ac:dyDescent="0.3">
      <c r="A36" s="11">
        <v>35</v>
      </c>
      <c r="B36" s="11" t="s">
        <v>275</v>
      </c>
      <c r="C36" s="11">
        <v>1</v>
      </c>
      <c r="D36" s="21">
        <v>2600</v>
      </c>
      <c r="E36" s="10" t="str">
        <f t="shared" si="0"/>
        <v>Fernanda Junior</v>
      </c>
      <c r="F36" s="10" t="str">
        <f t="shared" si="1"/>
        <v>Smart TV 50' 4K - Preto</v>
      </c>
      <c r="G36" s="10" t="str">
        <f t="shared" si="2"/>
        <v>Televisão</v>
      </c>
      <c r="H36" s="10" t="str">
        <f t="shared" si="3"/>
        <v>Fortaleza</v>
      </c>
      <c r="J36" s="11" t="s">
        <v>180</v>
      </c>
      <c r="K36" s="11" t="s">
        <v>128</v>
      </c>
    </row>
    <row r="37" spans="1:11" x14ac:dyDescent="0.3">
      <c r="A37" s="11">
        <v>36</v>
      </c>
      <c r="B37" s="11" t="s">
        <v>276</v>
      </c>
      <c r="C37" s="11">
        <v>1</v>
      </c>
      <c r="D37" s="21">
        <v>700</v>
      </c>
      <c r="E37" s="10" t="str">
        <f t="shared" si="0"/>
        <v>Fernanda Ferreira</v>
      </c>
      <c r="F37" s="10" t="str">
        <f t="shared" si="1"/>
        <v>Câmera Digital Sony Cyber - Azul</v>
      </c>
      <c r="G37" s="10" t="str">
        <f t="shared" si="2"/>
        <v>Câmera</v>
      </c>
      <c r="H37" s="10" t="str">
        <f t="shared" si="3"/>
        <v>Curitiba</v>
      </c>
      <c r="J37" s="11" t="s">
        <v>181</v>
      </c>
      <c r="K37" s="11" t="s">
        <v>129</v>
      </c>
    </row>
    <row r="38" spans="1:11" x14ac:dyDescent="0.3">
      <c r="A38" s="11">
        <v>37</v>
      </c>
      <c r="B38" s="11" t="s">
        <v>277</v>
      </c>
      <c r="C38" s="11">
        <v>5</v>
      </c>
      <c r="D38" s="21">
        <v>12000</v>
      </c>
      <c r="E38" s="10" t="str">
        <f t="shared" si="0"/>
        <v>Silvio Fahrnholz</v>
      </c>
      <c r="F38" s="10" t="str">
        <f t="shared" si="1"/>
        <v>Aspire 5 - Cinza</v>
      </c>
      <c r="G38" s="10" t="str">
        <f t="shared" si="2"/>
        <v>Notebook</v>
      </c>
      <c r="H38" s="10" t="str">
        <f t="shared" si="3"/>
        <v>Belo Horizonte</v>
      </c>
      <c r="J38" s="11" t="s">
        <v>182</v>
      </c>
      <c r="K38" s="11" t="s">
        <v>130</v>
      </c>
    </row>
    <row r="39" spans="1:11" x14ac:dyDescent="0.3">
      <c r="A39" s="11">
        <v>38</v>
      </c>
      <c r="B39" s="11" t="s">
        <v>278</v>
      </c>
      <c r="C39" s="11">
        <v>2</v>
      </c>
      <c r="D39" s="21">
        <v>2200</v>
      </c>
      <c r="E39" s="10" t="str">
        <f t="shared" si="0"/>
        <v>Luiza Cabral</v>
      </c>
      <c r="F39" s="10" t="str">
        <f t="shared" si="1"/>
        <v>Galaxy J8 - Roxo</v>
      </c>
      <c r="G39" s="10" t="str">
        <f t="shared" si="2"/>
        <v>Celular</v>
      </c>
      <c r="H39" s="10" t="str">
        <f t="shared" si="3"/>
        <v>Curitiba</v>
      </c>
      <c r="J39" s="11" t="s">
        <v>183</v>
      </c>
      <c r="K39" s="11" t="s">
        <v>131</v>
      </c>
    </row>
    <row r="40" spans="1:11" x14ac:dyDescent="0.3">
      <c r="A40" s="11">
        <v>39</v>
      </c>
      <c r="B40" s="11" t="s">
        <v>279</v>
      </c>
      <c r="C40" s="11">
        <v>1</v>
      </c>
      <c r="D40" s="21">
        <v>1500</v>
      </c>
      <c r="E40" s="10" t="str">
        <f t="shared" si="0"/>
        <v>Bernardo Botelho</v>
      </c>
      <c r="F40" s="10" t="str">
        <f t="shared" si="1"/>
        <v>Moto Z - Vermelho</v>
      </c>
      <c r="G40" s="10" t="str">
        <f t="shared" si="2"/>
        <v>Celular</v>
      </c>
      <c r="H40" s="10" t="str">
        <f t="shared" si="3"/>
        <v>Goiânia</v>
      </c>
      <c r="J40" s="11" t="s">
        <v>184</v>
      </c>
      <c r="K40" s="11" t="s">
        <v>132</v>
      </c>
    </row>
    <row r="41" spans="1:11" x14ac:dyDescent="0.3">
      <c r="A41" s="11">
        <v>40</v>
      </c>
      <c r="B41" s="11" t="s">
        <v>280</v>
      </c>
      <c r="C41" s="11">
        <v>5</v>
      </c>
      <c r="D41" s="21">
        <v>7250</v>
      </c>
      <c r="E41" s="10" t="str">
        <f t="shared" si="0"/>
        <v>Fernanda Ferreira</v>
      </c>
      <c r="F41" s="10" t="str">
        <f t="shared" si="1"/>
        <v>Smart Watch Galaxy - Azul</v>
      </c>
      <c r="G41" s="10" t="str">
        <f t="shared" si="2"/>
        <v>Smart Watch</v>
      </c>
      <c r="H41" s="10" t="str">
        <f t="shared" si="3"/>
        <v>Belo Horizonte</v>
      </c>
      <c r="J41" s="11" t="s">
        <v>185</v>
      </c>
      <c r="K41" s="11" t="s">
        <v>133</v>
      </c>
    </row>
    <row r="42" spans="1:11" x14ac:dyDescent="0.3">
      <c r="A42" s="11">
        <v>41</v>
      </c>
      <c r="B42" s="11" t="s">
        <v>281</v>
      </c>
      <c r="C42" s="11">
        <v>1</v>
      </c>
      <c r="D42" s="21">
        <v>2000</v>
      </c>
      <c r="E42" s="10" t="str">
        <f t="shared" si="0"/>
        <v>Tayla Lima</v>
      </c>
      <c r="F42" s="10" t="str">
        <f t="shared" si="1"/>
        <v>Smart TV LED Full HD 55' - Preto</v>
      </c>
      <c r="G42" s="10" t="str">
        <f t="shared" si="2"/>
        <v>Televisão</v>
      </c>
      <c r="H42" s="10" t="str">
        <f t="shared" si="3"/>
        <v>Porto Alegre</v>
      </c>
      <c r="J42" s="11" t="s">
        <v>186</v>
      </c>
      <c r="K42" s="11" t="s">
        <v>134</v>
      </c>
    </row>
    <row r="43" spans="1:11" x14ac:dyDescent="0.3">
      <c r="A43" s="11">
        <v>42</v>
      </c>
      <c r="B43" s="11" t="s">
        <v>282</v>
      </c>
      <c r="C43" s="11">
        <v>1</v>
      </c>
      <c r="D43" s="21">
        <v>1100</v>
      </c>
      <c r="E43" s="10" t="str">
        <f t="shared" si="0"/>
        <v>Raíza Lopes</v>
      </c>
      <c r="F43" s="10" t="str">
        <f t="shared" si="1"/>
        <v>Galaxy J8 - Roxo</v>
      </c>
      <c r="G43" s="10" t="str">
        <f t="shared" si="2"/>
        <v>Celular</v>
      </c>
      <c r="H43" s="10" t="str">
        <f t="shared" si="3"/>
        <v>Curitiba</v>
      </c>
      <c r="J43" s="11" t="s">
        <v>187</v>
      </c>
      <c r="K43" s="11" t="s">
        <v>135</v>
      </c>
    </row>
    <row r="44" spans="1:11" x14ac:dyDescent="0.3">
      <c r="A44" s="11">
        <v>43</v>
      </c>
      <c r="B44" s="11" t="s">
        <v>283</v>
      </c>
      <c r="C44" s="11">
        <v>1</v>
      </c>
      <c r="D44" s="21">
        <v>700</v>
      </c>
      <c r="E44" s="10" t="str">
        <f t="shared" si="0"/>
        <v>Antonio Manhães</v>
      </c>
      <c r="F44" s="10" t="str">
        <f t="shared" si="1"/>
        <v>Câmera Digital Sony Cyber - Azul</v>
      </c>
      <c r="G44" s="10" t="str">
        <f t="shared" si="2"/>
        <v>Câmera</v>
      </c>
      <c r="H44" s="10" t="str">
        <f t="shared" si="3"/>
        <v>Rio de Janeiro</v>
      </c>
      <c r="J44" s="11" t="s">
        <v>188</v>
      </c>
      <c r="K44" s="11" t="s">
        <v>136</v>
      </c>
    </row>
    <row r="45" spans="1:11" x14ac:dyDescent="0.3">
      <c r="A45" s="11">
        <v>44</v>
      </c>
      <c r="B45" s="11" t="s">
        <v>284</v>
      </c>
      <c r="C45" s="11">
        <v>2</v>
      </c>
      <c r="D45" s="21">
        <v>4000</v>
      </c>
      <c r="E45" s="10" t="str">
        <f t="shared" si="0"/>
        <v>Eduardo Silva</v>
      </c>
      <c r="F45" s="10" t="str">
        <f t="shared" si="1"/>
        <v>Tablet M10 Android - Preto</v>
      </c>
      <c r="G45" s="10" t="str">
        <f t="shared" si="2"/>
        <v>Tablet</v>
      </c>
      <c r="H45" s="10" t="str">
        <f t="shared" si="3"/>
        <v>Niterói</v>
      </c>
      <c r="J45" s="11" t="s">
        <v>189</v>
      </c>
      <c r="K45" s="11" t="s">
        <v>137</v>
      </c>
    </row>
    <row r="46" spans="1:11" x14ac:dyDescent="0.3">
      <c r="A46" s="11">
        <v>45</v>
      </c>
      <c r="B46" s="11" t="s">
        <v>285</v>
      </c>
      <c r="C46" s="11">
        <v>4</v>
      </c>
      <c r="D46" s="21">
        <v>18000</v>
      </c>
      <c r="E46" s="10" t="str">
        <f t="shared" si="0"/>
        <v>Fabio Boccaletti</v>
      </c>
      <c r="F46" s="10" t="str">
        <f t="shared" si="1"/>
        <v>Galaxy S10 - Cinza</v>
      </c>
      <c r="G46" s="10" t="str">
        <f t="shared" si="2"/>
        <v>Celular</v>
      </c>
      <c r="H46" s="10" t="str">
        <f t="shared" si="3"/>
        <v>Guarulhos</v>
      </c>
      <c r="J46" s="11" t="s">
        <v>190</v>
      </c>
      <c r="K46" s="11" t="s">
        <v>138</v>
      </c>
    </row>
    <row r="47" spans="1:11" x14ac:dyDescent="0.3">
      <c r="A47" s="11">
        <v>46</v>
      </c>
      <c r="B47" s="11" t="s">
        <v>286</v>
      </c>
      <c r="C47" s="11">
        <v>1</v>
      </c>
      <c r="D47" s="21">
        <v>1500</v>
      </c>
      <c r="E47" s="10" t="str">
        <f t="shared" si="0"/>
        <v>Raphael Kurtz</v>
      </c>
      <c r="F47" s="10" t="str">
        <f t="shared" si="1"/>
        <v>Moto Z - Vermelho</v>
      </c>
      <c r="G47" s="10" t="str">
        <f t="shared" si="2"/>
        <v>Celular</v>
      </c>
      <c r="H47" s="10" t="str">
        <f t="shared" si="3"/>
        <v>Belo Horizonte</v>
      </c>
      <c r="J47" s="11" t="s">
        <v>191</v>
      </c>
      <c r="K47" s="11" t="s">
        <v>139</v>
      </c>
    </row>
    <row r="48" spans="1:11" x14ac:dyDescent="0.3">
      <c r="A48" s="11">
        <v>47</v>
      </c>
      <c r="B48" s="11" t="s">
        <v>287</v>
      </c>
      <c r="C48" s="11">
        <v>1</v>
      </c>
      <c r="D48" s="21">
        <v>1750</v>
      </c>
      <c r="E48" s="10" t="str">
        <f t="shared" si="0"/>
        <v>Giuseppe Bhering</v>
      </c>
      <c r="F48" s="10" t="str">
        <f t="shared" si="1"/>
        <v>Apple Watch - Preto</v>
      </c>
      <c r="G48" s="10" t="str">
        <f t="shared" si="2"/>
        <v>Smart Watch</v>
      </c>
      <c r="H48" s="10" t="str">
        <f t="shared" si="3"/>
        <v>Goiânia</v>
      </c>
      <c r="J48" s="11" t="s">
        <v>192</v>
      </c>
      <c r="K48" s="11" t="s">
        <v>140</v>
      </c>
    </row>
    <row r="49" spans="1:11" x14ac:dyDescent="0.3">
      <c r="A49" s="11">
        <v>48</v>
      </c>
      <c r="B49" s="11" t="s">
        <v>288</v>
      </c>
      <c r="C49" s="11">
        <v>1</v>
      </c>
      <c r="D49" s="21">
        <v>6500</v>
      </c>
      <c r="E49" s="10" t="str">
        <f t="shared" si="0"/>
        <v>Bernardo Nauenberg</v>
      </c>
      <c r="F49" s="10" t="str">
        <f t="shared" si="1"/>
        <v>iPhone XS - Preto</v>
      </c>
      <c r="G49" s="10" t="str">
        <f t="shared" si="2"/>
        <v>Celular</v>
      </c>
      <c r="H49" s="10" t="str">
        <f t="shared" si="3"/>
        <v>Niterói</v>
      </c>
      <c r="J49" s="11" t="s">
        <v>193</v>
      </c>
      <c r="K49" s="11" t="s">
        <v>141</v>
      </c>
    </row>
    <row r="50" spans="1:11" x14ac:dyDescent="0.3">
      <c r="A50" s="11">
        <v>49</v>
      </c>
      <c r="B50" s="11" t="s">
        <v>289</v>
      </c>
      <c r="C50" s="11">
        <v>2</v>
      </c>
      <c r="D50" s="21">
        <v>4600</v>
      </c>
      <c r="E50" s="10" t="str">
        <f t="shared" si="0"/>
        <v>Sthefeson Pereira</v>
      </c>
      <c r="F50" s="10" t="str">
        <f t="shared" si="1"/>
        <v>Inspiron 15 - Prata</v>
      </c>
      <c r="G50" s="10" t="str">
        <f t="shared" si="2"/>
        <v>Notebook</v>
      </c>
      <c r="H50" s="10" t="str">
        <f t="shared" si="3"/>
        <v>Recife</v>
      </c>
      <c r="J50" s="11" t="s">
        <v>194</v>
      </c>
      <c r="K50" s="11" t="s">
        <v>142</v>
      </c>
    </row>
    <row r="51" spans="1:11" x14ac:dyDescent="0.3">
      <c r="A51" s="11">
        <v>50</v>
      </c>
      <c r="B51" s="11" t="s">
        <v>290</v>
      </c>
      <c r="C51" s="11">
        <v>3</v>
      </c>
      <c r="D51" s="21">
        <v>7200</v>
      </c>
      <c r="E51" s="10" t="str">
        <f t="shared" si="0"/>
        <v>Julia Penteado</v>
      </c>
      <c r="F51" s="10" t="str">
        <f t="shared" si="1"/>
        <v>Aspire 5 - Cinza</v>
      </c>
      <c r="G51" s="10" t="str">
        <f t="shared" si="2"/>
        <v>Notebook</v>
      </c>
      <c r="H51" s="10" t="str">
        <f t="shared" si="3"/>
        <v>Guarulhos</v>
      </c>
      <c r="J51" s="11" t="s">
        <v>195</v>
      </c>
      <c r="K51" s="11" t="s">
        <v>143</v>
      </c>
    </row>
    <row r="52" spans="1:11" x14ac:dyDescent="0.3">
      <c r="A52" s="11">
        <v>51</v>
      </c>
      <c r="B52" s="11" t="s">
        <v>291</v>
      </c>
      <c r="C52" s="11">
        <v>1</v>
      </c>
      <c r="D52" s="21">
        <v>2600</v>
      </c>
      <c r="E52" s="10" t="str">
        <f t="shared" si="0"/>
        <v>Victor Ferreira</v>
      </c>
      <c r="F52" s="10" t="str">
        <f t="shared" si="1"/>
        <v>Smart TV 50' 4K - Preto</v>
      </c>
      <c r="G52" s="10" t="str">
        <f t="shared" si="2"/>
        <v>Televisão</v>
      </c>
      <c r="H52" s="10" t="str">
        <f t="shared" si="3"/>
        <v>Niterói</v>
      </c>
      <c r="J52" s="11" t="s">
        <v>196</v>
      </c>
      <c r="K52" s="11" t="s">
        <v>144</v>
      </c>
    </row>
    <row r="53" spans="1:11" x14ac:dyDescent="0.3">
      <c r="A53" s="11">
        <v>52</v>
      </c>
      <c r="B53" s="11" t="s">
        <v>292</v>
      </c>
      <c r="C53" s="11">
        <v>5</v>
      </c>
      <c r="D53" s="21">
        <v>32500</v>
      </c>
      <c r="E53" s="10" t="str">
        <f t="shared" si="0"/>
        <v>Thayna Martins</v>
      </c>
      <c r="F53" s="10" t="str">
        <f t="shared" si="1"/>
        <v>iPhone XS - Preto</v>
      </c>
      <c r="G53" s="10" t="str">
        <f t="shared" si="2"/>
        <v>Celular</v>
      </c>
      <c r="H53" s="10" t="str">
        <f t="shared" si="3"/>
        <v>Salvador</v>
      </c>
      <c r="J53" s="11" t="s">
        <v>197</v>
      </c>
      <c r="K53" s="11" t="s">
        <v>145</v>
      </c>
    </row>
    <row r="54" spans="1:11" x14ac:dyDescent="0.3">
      <c r="A54" s="11">
        <v>53</v>
      </c>
      <c r="B54" s="11" t="s">
        <v>293</v>
      </c>
      <c r="C54" s="11">
        <v>1</v>
      </c>
      <c r="D54" s="21">
        <v>1450</v>
      </c>
      <c r="E54" s="10" t="str">
        <f t="shared" si="0"/>
        <v>Chan Santos</v>
      </c>
      <c r="F54" s="10" t="str">
        <f t="shared" si="1"/>
        <v>Smart Watch Galaxy - Azul</v>
      </c>
      <c r="G54" s="10" t="str">
        <f t="shared" si="2"/>
        <v>Smart Watch</v>
      </c>
      <c r="H54" s="10" t="str">
        <f t="shared" si="3"/>
        <v>Porto Alegre</v>
      </c>
      <c r="J54" s="11" t="s">
        <v>198</v>
      </c>
      <c r="K54" s="11" t="s">
        <v>146</v>
      </c>
    </row>
    <row r="55" spans="1:11" x14ac:dyDescent="0.3">
      <c r="A55" s="11">
        <v>54</v>
      </c>
      <c r="B55" s="11" t="s">
        <v>294</v>
      </c>
      <c r="C55" s="11">
        <v>1</v>
      </c>
      <c r="D55" s="21">
        <v>5500</v>
      </c>
      <c r="E55" s="10" t="str">
        <f t="shared" si="0"/>
        <v>Jéssica Resinente</v>
      </c>
      <c r="F55" s="10" t="str">
        <f t="shared" si="1"/>
        <v>Dell G7 - Vermelho</v>
      </c>
      <c r="G55" s="10" t="str">
        <f t="shared" si="2"/>
        <v>Notebook</v>
      </c>
      <c r="H55" s="10" t="str">
        <f t="shared" si="3"/>
        <v>Niterói</v>
      </c>
    </row>
    <row r="56" spans="1:11" x14ac:dyDescent="0.3">
      <c r="A56" s="11">
        <v>55</v>
      </c>
      <c r="B56" s="11" t="s">
        <v>295</v>
      </c>
      <c r="C56" s="11">
        <v>3</v>
      </c>
      <c r="D56" s="21">
        <v>16500</v>
      </c>
      <c r="E56" s="10" t="str">
        <f t="shared" si="0"/>
        <v>Eduardo Silva</v>
      </c>
      <c r="F56" s="10" t="str">
        <f t="shared" si="1"/>
        <v>Dell G7 - Vermelho</v>
      </c>
      <c r="G56" s="10" t="str">
        <f t="shared" si="2"/>
        <v>Notebook</v>
      </c>
      <c r="H56" s="10" t="str">
        <f t="shared" si="3"/>
        <v>Salvador</v>
      </c>
    </row>
    <row r="57" spans="1:11" x14ac:dyDescent="0.3">
      <c r="A57" s="11">
        <v>56</v>
      </c>
      <c r="B57" s="11" t="s">
        <v>296</v>
      </c>
      <c r="C57" s="11">
        <v>1</v>
      </c>
      <c r="D57" s="21">
        <v>1900</v>
      </c>
      <c r="E57" s="10" t="str">
        <f t="shared" si="0"/>
        <v>Thays Castro</v>
      </c>
      <c r="F57" s="10" t="str">
        <f t="shared" si="1"/>
        <v>iPhone 6S - Rosa</v>
      </c>
      <c r="G57" s="10" t="str">
        <f t="shared" si="2"/>
        <v>Celular</v>
      </c>
      <c r="H57" s="10" t="str">
        <f t="shared" si="3"/>
        <v>Rio de Janeiro</v>
      </c>
    </row>
    <row r="58" spans="1:11" x14ac:dyDescent="0.3">
      <c r="A58" s="11">
        <v>57</v>
      </c>
      <c r="B58" s="11" t="s">
        <v>297</v>
      </c>
      <c r="C58" s="11">
        <v>1</v>
      </c>
      <c r="D58" s="21">
        <v>1450</v>
      </c>
      <c r="E58" s="10" t="str">
        <f t="shared" si="0"/>
        <v>Eduardo Silva</v>
      </c>
      <c r="F58" s="10" t="str">
        <f t="shared" si="1"/>
        <v>Smart Watch Galaxy - Azul</v>
      </c>
      <c r="G58" s="10" t="str">
        <f t="shared" si="2"/>
        <v>Smart Watch</v>
      </c>
      <c r="H58" s="10" t="str">
        <f t="shared" si="3"/>
        <v>Fortaleza</v>
      </c>
    </row>
    <row r="59" spans="1:11" x14ac:dyDescent="0.3">
      <c r="A59" s="11">
        <v>58</v>
      </c>
      <c r="B59" s="11" t="s">
        <v>298</v>
      </c>
      <c r="C59" s="11">
        <v>2</v>
      </c>
      <c r="D59" s="21">
        <v>2400</v>
      </c>
      <c r="E59" s="10" t="str">
        <f t="shared" si="0"/>
        <v>Diogo Peixoto</v>
      </c>
      <c r="F59" s="10" t="str">
        <f t="shared" si="1"/>
        <v>Smart Watch MI - Amarelo</v>
      </c>
      <c r="G59" s="10" t="str">
        <f t="shared" si="2"/>
        <v>Smart Watch</v>
      </c>
      <c r="H59" s="10" t="str">
        <f t="shared" si="3"/>
        <v>Porto Alegre</v>
      </c>
    </row>
    <row r="60" spans="1:11" x14ac:dyDescent="0.3">
      <c r="A60" s="11">
        <v>59</v>
      </c>
      <c r="B60" s="11" t="s">
        <v>299</v>
      </c>
      <c r="C60" s="11">
        <v>3</v>
      </c>
      <c r="D60" s="21">
        <v>5700</v>
      </c>
      <c r="E60" s="10" t="str">
        <f t="shared" si="0"/>
        <v>Juliana Correa</v>
      </c>
      <c r="F60" s="10" t="str">
        <f t="shared" si="1"/>
        <v>iPhone 6S - Rosa</v>
      </c>
      <c r="G60" s="10" t="str">
        <f t="shared" si="2"/>
        <v>Celular</v>
      </c>
      <c r="H60" s="10" t="str">
        <f t="shared" si="3"/>
        <v>Fortaleza</v>
      </c>
    </row>
    <row r="61" spans="1:11" x14ac:dyDescent="0.3">
      <c r="A61" s="11">
        <v>60</v>
      </c>
      <c r="B61" s="11" t="s">
        <v>300</v>
      </c>
      <c r="C61" s="11">
        <v>1</v>
      </c>
      <c r="D61" s="21">
        <v>1550</v>
      </c>
      <c r="E61" s="10" t="str">
        <f t="shared" si="0"/>
        <v>Silvio Fahrnholz</v>
      </c>
      <c r="F61" s="10" t="str">
        <f t="shared" si="1"/>
        <v>Câmera Coolpix L340 - Cinza</v>
      </c>
      <c r="G61" s="10" t="str">
        <f t="shared" si="2"/>
        <v>Câmera</v>
      </c>
      <c r="H61" s="10" t="str">
        <f t="shared" si="3"/>
        <v>Nova Iguaçu</v>
      </c>
    </row>
    <row r="62" spans="1:11" x14ac:dyDescent="0.3">
      <c r="A62" s="11">
        <v>61</v>
      </c>
      <c r="B62" s="11" t="s">
        <v>301</v>
      </c>
      <c r="C62" s="11">
        <v>5</v>
      </c>
      <c r="D62" s="21">
        <v>12000</v>
      </c>
      <c r="E62" s="10" t="str">
        <f t="shared" si="0"/>
        <v>Sthefeson Pereira</v>
      </c>
      <c r="F62" s="10" t="str">
        <f t="shared" si="1"/>
        <v>Aspire 5 - Cinza</v>
      </c>
      <c r="G62" s="10" t="str">
        <f t="shared" si="2"/>
        <v>Notebook</v>
      </c>
      <c r="H62" s="10" t="str">
        <f t="shared" si="3"/>
        <v>Campinas</v>
      </c>
    </row>
    <row r="63" spans="1:11" x14ac:dyDescent="0.3">
      <c r="A63" s="11">
        <v>62</v>
      </c>
      <c r="B63" s="11" t="s">
        <v>302</v>
      </c>
      <c r="C63" s="11">
        <v>1</v>
      </c>
      <c r="D63" s="21">
        <v>1500</v>
      </c>
      <c r="E63" s="10" t="str">
        <f t="shared" si="0"/>
        <v>Ruan Lopes</v>
      </c>
      <c r="F63" s="10" t="str">
        <f t="shared" si="1"/>
        <v>Câmera Digital Rebel T6 - Preto</v>
      </c>
      <c r="G63" s="10" t="str">
        <f t="shared" si="2"/>
        <v>Câmera</v>
      </c>
      <c r="H63" s="10" t="str">
        <f t="shared" si="3"/>
        <v>Rio de Janeiro</v>
      </c>
    </row>
    <row r="64" spans="1:11" x14ac:dyDescent="0.3">
      <c r="A64" s="11">
        <v>63</v>
      </c>
      <c r="B64" s="11" t="s">
        <v>303</v>
      </c>
      <c r="C64" s="11">
        <v>1</v>
      </c>
      <c r="D64" s="21">
        <v>750</v>
      </c>
      <c r="E64" s="10" t="str">
        <f t="shared" si="0"/>
        <v>Caio Caldas</v>
      </c>
      <c r="F64" s="10" t="str">
        <f t="shared" si="1"/>
        <v>iPad 32GB Wifi - Prata</v>
      </c>
      <c r="G64" s="10" t="str">
        <f t="shared" si="2"/>
        <v>Tablet</v>
      </c>
      <c r="H64" s="10" t="str">
        <f t="shared" si="3"/>
        <v>Recife</v>
      </c>
    </row>
    <row r="65" spans="1:8" x14ac:dyDescent="0.3">
      <c r="A65" s="11">
        <v>64</v>
      </c>
      <c r="B65" s="11" t="s">
        <v>304</v>
      </c>
      <c r="C65" s="11">
        <v>1</v>
      </c>
      <c r="D65" s="21">
        <v>1500</v>
      </c>
      <c r="E65" s="10" t="str">
        <f t="shared" si="0"/>
        <v>Luíza Melo</v>
      </c>
      <c r="F65" s="10" t="str">
        <f t="shared" si="1"/>
        <v>Câmera Digital Rebel T6 - Preto</v>
      </c>
      <c r="G65" s="10" t="str">
        <f t="shared" si="2"/>
        <v>Câmera</v>
      </c>
      <c r="H65" s="10" t="str">
        <f t="shared" si="3"/>
        <v>Recife</v>
      </c>
    </row>
    <row r="66" spans="1:8" x14ac:dyDescent="0.3">
      <c r="A66" s="11">
        <v>65</v>
      </c>
      <c r="B66" s="11" t="s">
        <v>305</v>
      </c>
      <c r="C66" s="11">
        <v>5</v>
      </c>
      <c r="D66" s="21">
        <v>26000</v>
      </c>
      <c r="E66" s="10" t="str">
        <f t="shared" si="0"/>
        <v>Bianca Procaci</v>
      </c>
      <c r="F66" s="10" t="str">
        <f t="shared" si="1"/>
        <v>Smart TV 75' 4K - Preto</v>
      </c>
      <c r="G66" s="10" t="str">
        <f t="shared" si="2"/>
        <v>Televisão</v>
      </c>
      <c r="H66" s="10" t="str">
        <f t="shared" si="3"/>
        <v>São Paulo</v>
      </c>
    </row>
    <row r="67" spans="1:8" x14ac:dyDescent="0.3">
      <c r="A67" s="11">
        <v>66</v>
      </c>
      <c r="B67" s="11" t="s">
        <v>306</v>
      </c>
      <c r="C67" s="11">
        <v>3</v>
      </c>
      <c r="D67" s="21">
        <v>4500</v>
      </c>
      <c r="E67" s="10" t="str">
        <f t="shared" ref="E67:E130" si="4">VLOOKUP(LEFT(B67,5),$J:$K,2,FALSE)</f>
        <v>Manuela Merege</v>
      </c>
      <c r="F67" s="10" t="str">
        <f t="shared" ref="F67:F130" si="5">VLOOKUP(MID(B67,6,4),$M:$Q,2,FALSE)</f>
        <v>Câmera Digital Rebel T6 - Preto</v>
      </c>
      <c r="G67" s="10" t="str">
        <f t="shared" ref="G67:G130" si="6">VLOOKUP(MID(B67,10,3),$S$1:$T$8,2,FALSE)</f>
        <v>Câmera</v>
      </c>
      <c r="H67" s="10" t="str">
        <f t="shared" ref="H67:H130" si="7">VLOOKUP(RIGHT(B67,4),$V$1:$W$15,2,FALSE)</f>
        <v>Porto Alegre</v>
      </c>
    </row>
    <row r="68" spans="1:8" x14ac:dyDescent="0.3">
      <c r="A68" s="11">
        <v>67</v>
      </c>
      <c r="B68" s="11" t="s">
        <v>307</v>
      </c>
      <c r="C68" s="11">
        <v>1</v>
      </c>
      <c r="D68" s="21">
        <v>1900</v>
      </c>
      <c r="E68" s="10" t="str">
        <f t="shared" si="4"/>
        <v>Adrielle Forte</v>
      </c>
      <c r="F68" s="10" t="str">
        <f t="shared" si="5"/>
        <v>iPhone 6S - Rosa</v>
      </c>
      <c r="G68" s="10" t="str">
        <f t="shared" si="6"/>
        <v>Celular</v>
      </c>
      <c r="H68" s="10" t="str">
        <f t="shared" si="7"/>
        <v>Salvador</v>
      </c>
    </row>
    <row r="69" spans="1:8" x14ac:dyDescent="0.3">
      <c r="A69" s="11">
        <v>68</v>
      </c>
      <c r="B69" s="11" t="s">
        <v>308</v>
      </c>
      <c r="C69" s="11">
        <v>4</v>
      </c>
      <c r="D69" s="21">
        <v>4800</v>
      </c>
      <c r="E69" s="10" t="str">
        <f t="shared" si="4"/>
        <v>Cícero Lima</v>
      </c>
      <c r="F69" s="10" t="str">
        <f t="shared" si="5"/>
        <v>Smart Watch MI - Amarelo</v>
      </c>
      <c r="G69" s="10" t="str">
        <f t="shared" si="6"/>
        <v>Smart Watch</v>
      </c>
      <c r="H69" s="10" t="str">
        <f t="shared" si="7"/>
        <v>Fortaleza</v>
      </c>
    </row>
    <row r="70" spans="1:8" x14ac:dyDescent="0.3">
      <c r="A70" s="11">
        <v>69</v>
      </c>
      <c r="B70" s="11" t="s">
        <v>309</v>
      </c>
      <c r="C70" s="11">
        <v>1</v>
      </c>
      <c r="D70" s="21">
        <v>5500</v>
      </c>
      <c r="E70" s="10" t="str">
        <f t="shared" si="4"/>
        <v>Luiza Cabral</v>
      </c>
      <c r="F70" s="10" t="str">
        <f t="shared" si="5"/>
        <v>Dell G7 - Vermelho</v>
      </c>
      <c r="G70" s="10" t="str">
        <f t="shared" si="6"/>
        <v>Notebook</v>
      </c>
      <c r="H70" s="10" t="str">
        <f t="shared" si="7"/>
        <v>Niterói</v>
      </c>
    </row>
    <row r="71" spans="1:8" x14ac:dyDescent="0.3">
      <c r="A71" s="11">
        <v>70</v>
      </c>
      <c r="B71" s="11" t="s">
        <v>310</v>
      </c>
      <c r="C71" s="11">
        <v>1</v>
      </c>
      <c r="D71" s="21">
        <v>1550</v>
      </c>
      <c r="E71" s="10" t="str">
        <f t="shared" si="4"/>
        <v>Bernardo Nauenberg</v>
      </c>
      <c r="F71" s="10" t="str">
        <f t="shared" si="5"/>
        <v>Câmera Coolpix L340 - Cinza</v>
      </c>
      <c r="G71" s="10" t="str">
        <f t="shared" si="6"/>
        <v>Câmera</v>
      </c>
      <c r="H71" s="10" t="str">
        <f t="shared" si="7"/>
        <v>Porto Alegre</v>
      </c>
    </row>
    <row r="72" spans="1:8" x14ac:dyDescent="0.3">
      <c r="A72" s="11">
        <v>71</v>
      </c>
      <c r="B72" s="11" t="s">
        <v>311</v>
      </c>
      <c r="C72" s="11">
        <v>1</v>
      </c>
      <c r="D72" s="21">
        <v>1500</v>
      </c>
      <c r="E72" s="10" t="str">
        <f t="shared" si="4"/>
        <v>Adrielle Forte</v>
      </c>
      <c r="F72" s="10" t="str">
        <f t="shared" si="5"/>
        <v>Moto Z - Vermelho</v>
      </c>
      <c r="G72" s="10" t="str">
        <f t="shared" si="6"/>
        <v>Celular</v>
      </c>
      <c r="H72" s="10" t="str">
        <f t="shared" si="7"/>
        <v>Nova Iguaçu</v>
      </c>
    </row>
    <row r="73" spans="1:8" x14ac:dyDescent="0.3">
      <c r="A73" s="11">
        <v>72</v>
      </c>
      <c r="B73" s="11" t="s">
        <v>312</v>
      </c>
      <c r="C73" s="11">
        <v>1</v>
      </c>
      <c r="D73" s="21">
        <v>2500</v>
      </c>
      <c r="E73" s="10" t="str">
        <f t="shared" si="4"/>
        <v>Bruna Ramos</v>
      </c>
      <c r="F73" s="10" t="str">
        <f t="shared" si="5"/>
        <v>iPhone 7 - Dourado</v>
      </c>
      <c r="G73" s="10" t="str">
        <f t="shared" si="6"/>
        <v>Celular</v>
      </c>
      <c r="H73" s="10" t="str">
        <f t="shared" si="7"/>
        <v>Recife</v>
      </c>
    </row>
    <row r="74" spans="1:8" x14ac:dyDescent="0.3">
      <c r="A74" s="11">
        <v>73</v>
      </c>
      <c r="B74" s="11" t="s">
        <v>313</v>
      </c>
      <c r="C74" s="11">
        <v>1</v>
      </c>
      <c r="D74" s="21">
        <v>2000</v>
      </c>
      <c r="E74" s="10" t="str">
        <f t="shared" si="4"/>
        <v>Arthur Rocha</v>
      </c>
      <c r="F74" s="10" t="str">
        <f t="shared" si="5"/>
        <v>Smart TV LED Full HD 55' - Preto</v>
      </c>
      <c r="G74" s="10" t="str">
        <f t="shared" si="6"/>
        <v>Televisão</v>
      </c>
      <c r="H74" s="10" t="str">
        <f t="shared" si="7"/>
        <v>São Paulo</v>
      </c>
    </row>
    <row r="75" spans="1:8" x14ac:dyDescent="0.3">
      <c r="A75" s="11">
        <v>74</v>
      </c>
      <c r="B75" s="11" t="s">
        <v>314</v>
      </c>
      <c r="C75" s="11">
        <v>1</v>
      </c>
      <c r="D75" s="21">
        <v>700</v>
      </c>
      <c r="E75" s="10" t="str">
        <f t="shared" si="4"/>
        <v>Thays Castro</v>
      </c>
      <c r="F75" s="10" t="str">
        <f t="shared" si="5"/>
        <v>Câmera Digital Sony Cyber - Azul</v>
      </c>
      <c r="G75" s="10" t="str">
        <f t="shared" si="6"/>
        <v>Câmera</v>
      </c>
      <c r="H75" s="10" t="str">
        <f t="shared" si="7"/>
        <v>Recife</v>
      </c>
    </row>
    <row r="76" spans="1:8" x14ac:dyDescent="0.3">
      <c r="A76" s="11">
        <v>75</v>
      </c>
      <c r="B76" s="11" t="s">
        <v>315</v>
      </c>
      <c r="C76" s="11">
        <v>5</v>
      </c>
      <c r="D76" s="21">
        <v>3500</v>
      </c>
      <c r="E76" s="10" t="str">
        <f t="shared" si="4"/>
        <v>Bernardo Botelho</v>
      </c>
      <c r="F76" s="10" t="str">
        <f t="shared" si="5"/>
        <v>Câmera Digital Sony Cyber - Azul</v>
      </c>
      <c r="G76" s="10" t="str">
        <f t="shared" si="6"/>
        <v>Câmera</v>
      </c>
      <c r="H76" s="10" t="str">
        <f t="shared" si="7"/>
        <v>Niterói</v>
      </c>
    </row>
    <row r="77" spans="1:8" x14ac:dyDescent="0.3">
      <c r="A77" s="11">
        <v>76</v>
      </c>
      <c r="B77" s="11" t="s">
        <v>316</v>
      </c>
      <c r="C77" s="11">
        <v>3</v>
      </c>
      <c r="D77" s="21">
        <v>4500</v>
      </c>
      <c r="E77" s="10" t="str">
        <f t="shared" si="4"/>
        <v>Pedro Macckione</v>
      </c>
      <c r="F77" s="10" t="str">
        <f t="shared" si="5"/>
        <v>Câmera Digital Rebel T6 - Preto</v>
      </c>
      <c r="G77" s="10" t="str">
        <f t="shared" si="6"/>
        <v>Câmera</v>
      </c>
      <c r="H77" s="10" t="str">
        <f t="shared" si="7"/>
        <v>Porto Alegre</v>
      </c>
    </row>
    <row r="78" spans="1:8" x14ac:dyDescent="0.3">
      <c r="A78" s="11">
        <v>77</v>
      </c>
      <c r="B78" s="11" t="s">
        <v>317</v>
      </c>
      <c r="C78" s="11">
        <v>2</v>
      </c>
      <c r="D78" s="21">
        <v>11000</v>
      </c>
      <c r="E78" s="10" t="str">
        <f t="shared" si="4"/>
        <v>Adrielle Forte</v>
      </c>
      <c r="F78" s="10" t="str">
        <f t="shared" si="5"/>
        <v>Dell G7 - Vermelho</v>
      </c>
      <c r="G78" s="10" t="str">
        <f t="shared" si="6"/>
        <v>Notebook</v>
      </c>
      <c r="H78" s="10" t="str">
        <f t="shared" si="7"/>
        <v>Salvador</v>
      </c>
    </row>
    <row r="79" spans="1:8" x14ac:dyDescent="0.3">
      <c r="A79" s="11">
        <v>78</v>
      </c>
      <c r="B79" s="11" t="s">
        <v>318</v>
      </c>
      <c r="C79" s="11">
        <v>4</v>
      </c>
      <c r="D79" s="21">
        <v>2800</v>
      </c>
      <c r="E79" s="10" t="str">
        <f t="shared" si="4"/>
        <v>Natalia Marinho</v>
      </c>
      <c r="F79" s="10" t="str">
        <f t="shared" si="5"/>
        <v>Câmera Digital Sony Cyber - Azul</v>
      </c>
      <c r="G79" s="10" t="str">
        <f t="shared" si="6"/>
        <v>Câmera</v>
      </c>
      <c r="H79" s="10" t="str">
        <f t="shared" si="7"/>
        <v>Goiânia</v>
      </c>
    </row>
    <row r="80" spans="1:8" x14ac:dyDescent="0.3">
      <c r="A80" s="11">
        <v>79</v>
      </c>
      <c r="B80" s="11" t="s">
        <v>319</v>
      </c>
      <c r="C80" s="11">
        <v>1</v>
      </c>
      <c r="D80" s="21">
        <v>700</v>
      </c>
      <c r="E80" s="10" t="str">
        <f t="shared" si="4"/>
        <v>Wilson Vianna</v>
      </c>
      <c r="F80" s="10" t="str">
        <f t="shared" si="5"/>
        <v>Câmera Digital Sony Cyber - Azul</v>
      </c>
      <c r="G80" s="10" t="str">
        <f t="shared" si="6"/>
        <v>Câmera</v>
      </c>
      <c r="H80" s="10" t="str">
        <f t="shared" si="7"/>
        <v>Nova Iguaçu</v>
      </c>
    </row>
    <row r="81" spans="1:8" x14ac:dyDescent="0.3">
      <c r="A81" s="11">
        <v>80</v>
      </c>
      <c r="B81" s="11" t="s">
        <v>320</v>
      </c>
      <c r="C81" s="11">
        <v>1</v>
      </c>
      <c r="D81" s="21">
        <v>2000</v>
      </c>
      <c r="E81" s="10" t="str">
        <f t="shared" si="4"/>
        <v>Manuela Ferreira</v>
      </c>
      <c r="F81" s="10" t="str">
        <f t="shared" si="5"/>
        <v>Smart TV LED Full HD 55' - Preto</v>
      </c>
      <c r="G81" s="10" t="str">
        <f t="shared" si="6"/>
        <v>Televisão</v>
      </c>
      <c r="H81" s="10" t="str">
        <f t="shared" si="7"/>
        <v>Nova Iguaçu</v>
      </c>
    </row>
    <row r="82" spans="1:8" x14ac:dyDescent="0.3">
      <c r="A82" s="11">
        <v>81</v>
      </c>
      <c r="B82" s="11" t="s">
        <v>321</v>
      </c>
      <c r="C82" s="11">
        <v>4</v>
      </c>
      <c r="D82" s="21">
        <v>7600</v>
      </c>
      <c r="E82" s="10" t="str">
        <f t="shared" si="4"/>
        <v>Bernardo Nauenberg</v>
      </c>
      <c r="F82" s="10" t="str">
        <f t="shared" si="5"/>
        <v>iPhone 6S - Rosa</v>
      </c>
      <c r="G82" s="10" t="str">
        <f t="shared" si="6"/>
        <v>Celular</v>
      </c>
      <c r="H82" s="10" t="str">
        <f t="shared" si="7"/>
        <v>Recife</v>
      </c>
    </row>
    <row r="83" spans="1:8" x14ac:dyDescent="0.3">
      <c r="A83" s="11">
        <v>82</v>
      </c>
      <c r="B83" s="11" t="s">
        <v>322</v>
      </c>
      <c r="C83" s="11">
        <v>1</v>
      </c>
      <c r="D83" s="21">
        <v>5500</v>
      </c>
      <c r="E83" s="10" t="str">
        <f t="shared" si="4"/>
        <v>Bernardo Botelho</v>
      </c>
      <c r="F83" s="10" t="str">
        <f t="shared" si="5"/>
        <v>Dell G7 - Vermelho</v>
      </c>
      <c r="G83" s="10" t="str">
        <f t="shared" si="6"/>
        <v>Notebook</v>
      </c>
      <c r="H83" s="10" t="str">
        <f t="shared" si="7"/>
        <v>Fortaleza</v>
      </c>
    </row>
    <row r="84" spans="1:8" x14ac:dyDescent="0.3">
      <c r="A84" s="11">
        <v>83</v>
      </c>
      <c r="B84" s="11" t="s">
        <v>323</v>
      </c>
      <c r="C84" s="11">
        <v>1</v>
      </c>
      <c r="D84" s="21">
        <v>6500</v>
      </c>
      <c r="E84" s="10" t="str">
        <f t="shared" si="4"/>
        <v>Eduardo Silva</v>
      </c>
      <c r="F84" s="10" t="str">
        <f t="shared" si="5"/>
        <v>iPhone XS - Preto</v>
      </c>
      <c r="G84" s="10" t="str">
        <f t="shared" si="6"/>
        <v>Celular</v>
      </c>
      <c r="H84" s="10" t="str">
        <f t="shared" si="7"/>
        <v>Campinas</v>
      </c>
    </row>
    <row r="85" spans="1:8" x14ac:dyDescent="0.3">
      <c r="A85" s="11">
        <v>84</v>
      </c>
      <c r="B85" s="11" t="s">
        <v>324</v>
      </c>
      <c r="C85" s="11">
        <v>1</v>
      </c>
      <c r="D85" s="21">
        <v>3000</v>
      </c>
      <c r="E85" s="10" t="str">
        <f t="shared" si="4"/>
        <v>Bernardo Nauenberg</v>
      </c>
      <c r="F85" s="10" t="str">
        <f t="shared" si="5"/>
        <v>Galaxy S8 - Verde</v>
      </c>
      <c r="G85" s="10" t="str">
        <f t="shared" si="6"/>
        <v>Celular</v>
      </c>
      <c r="H85" s="10" t="str">
        <f t="shared" si="7"/>
        <v>Campinas</v>
      </c>
    </row>
    <row r="86" spans="1:8" x14ac:dyDescent="0.3">
      <c r="A86" s="11">
        <v>85</v>
      </c>
      <c r="B86" s="11" t="s">
        <v>325</v>
      </c>
      <c r="C86" s="11">
        <v>2</v>
      </c>
      <c r="D86" s="21">
        <v>5000</v>
      </c>
      <c r="E86" s="10" t="str">
        <f t="shared" si="4"/>
        <v>Antonio Manhães</v>
      </c>
      <c r="F86" s="10" t="str">
        <f t="shared" si="5"/>
        <v>iPhone 7 - Dourado</v>
      </c>
      <c r="G86" s="10" t="str">
        <f t="shared" si="6"/>
        <v>Celular</v>
      </c>
      <c r="H86" s="10" t="str">
        <f t="shared" si="7"/>
        <v>Belo Horizonte</v>
      </c>
    </row>
    <row r="87" spans="1:8" x14ac:dyDescent="0.3">
      <c r="A87" s="11">
        <v>86</v>
      </c>
      <c r="B87" s="11" t="s">
        <v>326</v>
      </c>
      <c r="C87" s="11">
        <v>1</v>
      </c>
      <c r="D87" s="21">
        <v>2000</v>
      </c>
      <c r="E87" s="10" t="str">
        <f t="shared" si="4"/>
        <v>Bruna Ramos</v>
      </c>
      <c r="F87" s="10" t="str">
        <f t="shared" si="5"/>
        <v>Tablet M10 Android - Preto</v>
      </c>
      <c r="G87" s="10" t="str">
        <f t="shared" si="6"/>
        <v>Tablet</v>
      </c>
      <c r="H87" s="10" t="str">
        <f t="shared" si="7"/>
        <v>Niterói</v>
      </c>
    </row>
    <row r="88" spans="1:8" x14ac:dyDescent="0.3">
      <c r="A88" s="11">
        <v>87</v>
      </c>
      <c r="B88" s="11" t="s">
        <v>327</v>
      </c>
      <c r="C88" s="11">
        <v>2</v>
      </c>
      <c r="D88" s="21">
        <v>1400</v>
      </c>
      <c r="E88" s="10" t="str">
        <f t="shared" si="4"/>
        <v>Bernardo Botelho</v>
      </c>
      <c r="F88" s="10" t="str">
        <f t="shared" si="5"/>
        <v>Câmera Digital Sony Cyber - Azul</v>
      </c>
      <c r="G88" s="10" t="str">
        <f t="shared" si="6"/>
        <v>Câmera</v>
      </c>
      <c r="H88" s="10" t="str">
        <f t="shared" si="7"/>
        <v>Recife</v>
      </c>
    </row>
    <row r="89" spans="1:8" x14ac:dyDescent="0.3">
      <c r="A89" s="11">
        <v>88</v>
      </c>
      <c r="B89" s="11" t="s">
        <v>328</v>
      </c>
      <c r="C89" s="11">
        <v>3</v>
      </c>
      <c r="D89" s="21">
        <v>4200</v>
      </c>
      <c r="E89" s="10" t="str">
        <f t="shared" si="4"/>
        <v>Tayla Lima</v>
      </c>
      <c r="F89" s="10" t="str">
        <f t="shared" si="5"/>
        <v>TV LED 32' - Preto</v>
      </c>
      <c r="G89" s="10" t="str">
        <f t="shared" si="6"/>
        <v>Televisão</v>
      </c>
      <c r="H89" s="10" t="str">
        <f t="shared" si="7"/>
        <v>São Paulo</v>
      </c>
    </row>
    <row r="90" spans="1:8" x14ac:dyDescent="0.3">
      <c r="A90" s="11">
        <v>89</v>
      </c>
      <c r="B90" s="11" t="s">
        <v>329</v>
      </c>
      <c r="C90" s="11">
        <v>5</v>
      </c>
      <c r="D90" s="21">
        <v>27500</v>
      </c>
      <c r="E90" s="10" t="str">
        <f t="shared" si="4"/>
        <v>Bianca Paz</v>
      </c>
      <c r="F90" s="10" t="str">
        <f t="shared" si="5"/>
        <v>Dell G7 - Vermelho</v>
      </c>
      <c r="G90" s="10" t="str">
        <f t="shared" si="6"/>
        <v>Notebook</v>
      </c>
      <c r="H90" s="10" t="str">
        <f t="shared" si="7"/>
        <v>Guarulhos</v>
      </c>
    </row>
    <row r="91" spans="1:8" x14ac:dyDescent="0.3">
      <c r="A91" s="11">
        <v>90</v>
      </c>
      <c r="B91" s="11" t="s">
        <v>330</v>
      </c>
      <c r="C91" s="11">
        <v>2</v>
      </c>
      <c r="D91" s="21">
        <v>5000</v>
      </c>
      <c r="E91" s="10" t="str">
        <f t="shared" si="4"/>
        <v>Rodrigo Bruno</v>
      </c>
      <c r="F91" s="10" t="str">
        <f t="shared" si="5"/>
        <v>iPhone 7 - Dourado</v>
      </c>
      <c r="G91" s="10" t="str">
        <f t="shared" si="6"/>
        <v>Celular</v>
      </c>
      <c r="H91" s="10" t="str">
        <f t="shared" si="7"/>
        <v>Campinas</v>
      </c>
    </row>
    <row r="92" spans="1:8" x14ac:dyDescent="0.3">
      <c r="A92" s="11">
        <v>91</v>
      </c>
      <c r="B92" s="11" t="s">
        <v>331</v>
      </c>
      <c r="C92" s="11">
        <v>1</v>
      </c>
      <c r="D92" s="21">
        <v>4500</v>
      </c>
      <c r="E92" s="10" t="str">
        <f t="shared" si="4"/>
        <v>Thayna Martins</v>
      </c>
      <c r="F92" s="10" t="str">
        <f t="shared" si="5"/>
        <v>Galaxy S10 - Cinza</v>
      </c>
      <c r="G92" s="10" t="str">
        <f t="shared" si="6"/>
        <v>Celular</v>
      </c>
      <c r="H92" s="10" t="str">
        <f t="shared" si="7"/>
        <v>São Paulo</v>
      </c>
    </row>
    <row r="93" spans="1:8" x14ac:dyDescent="0.3">
      <c r="A93" s="11">
        <v>92</v>
      </c>
      <c r="B93" s="11" t="s">
        <v>332</v>
      </c>
      <c r="C93" s="11">
        <v>1</v>
      </c>
      <c r="D93" s="21">
        <v>2000</v>
      </c>
      <c r="E93" s="10" t="str">
        <f t="shared" si="4"/>
        <v>Manuela Merege</v>
      </c>
      <c r="F93" s="10" t="str">
        <f t="shared" si="5"/>
        <v>Smart TV LED Full HD 55' - Preto</v>
      </c>
      <c r="G93" s="10" t="str">
        <f t="shared" si="6"/>
        <v>Televisão</v>
      </c>
      <c r="H93" s="10" t="str">
        <f t="shared" si="7"/>
        <v>Porto Alegre</v>
      </c>
    </row>
    <row r="94" spans="1:8" x14ac:dyDescent="0.3">
      <c r="A94" s="11">
        <v>93</v>
      </c>
      <c r="B94" s="11" t="s">
        <v>333</v>
      </c>
      <c r="C94" s="11">
        <v>4</v>
      </c>
      <c r="D94" s="21">
        <v>6000</v>
      </c>
      <c r="E94" s="10" t="str">
        <f t="shared" si="4"/>
        <v>Sthefeson Pereira</v>
      </c>
      <c r="F94" s="10" t="str">
        <f t="shared" si="5"/>
        <v>Samsung Dual Core - Preto</v>
      </c>
      <c r="G94" s="10" t="str">
        <f t="shared" si="6"/>
        <v>Notebook</v>
      </c>
      <c r="H94" s="10" t="str">
        <f t="shared" si="7"/>
        <v>Curitiba</v>
      </c>
    </row>
    <row r="95" spans="1:8" x14ac:dyDescent="0.3">
      <c r="A95" s="11">
        <v>94</v>
      </c>
      <c r="B95" s="11" t="s">
        <v>334</v>
      </c>
      <c r="C95" s="11">
        <v>3</v>
      </c>
      <c r="D95" s="21">
        <v>7200</v>
      </c>
      <c r="E95" s="10" t="str">
        <f t="shared" si="4"/>
        <v>Tiago Pereira</v>
      </c>
      <c r="F95" s="10" t="str">
        <f t="shared" si="5"/>
        <v>Aspire 5 - Cinza</v>
      </c>
      <c r="G95" s="10" t="str">
        <f t="shared" si="6"/>
        <v>Notebook</v>
      </c>
      <c r="H95" s="10" t="str">
        <f t="shared" si="7"/>
        <v>Guarulhos</v>
      </c>
    </row>
    <row r="96" spans="1:8" x14ac:dyDescent="0.3">
      <c r="A96" s="11">
        <v>95</v>
      </c>
      <c r="B96" s="11" t="s">
        <v>335</v>
      </c>
      <c r="C96" s="11">
        <v>1</v>
      </c>
      <c r="D96" s="21">
        <v>1750</v>
      </c>
      <c r="E96" s="10" t="str">
        <f t="shared" si="4"/>
        <v>Adrielle Forte</v>
      </c>
      <c r="F96" s="10" t="str">
        <f t="shared" si="5"/>
        <v>Apple Watch - Preto</v>
      </c>
      <c r="G96" s="10" t="str">
        <f t="shared" si="6"/>
        <v>Smart Watch</v>
      </c>
      <c r="H96" s="10" t="str">
        <f t="shared" si="7"/>
        <v>Campinas</v>
      </c>
    </row>
    <row r="97" spans="1:8" x14ac:dyDescent="0.3">
      <c r="A97" s="11">
        <v>96</v>
      </c>
      <c r="B97" s="11" t="s">
        <v>336</v>
      </c>
      <c r="C97" s="11">
        <v>3</v>
      </c>
      <c r="D97" s="21">
        <v>3300</v>
      </c>
      <c r="E97" s="10" t="str">
        <f t="shared" si="4"/>
        <v>Victor Ferreira</v>
      </c>
      <c r="F97" s="10" t="str">
        <f t="shared" si="5"/>
        <v>Galaxy J8 - Roxo</v>
      </c>
      <c r="G97" s="10" t="str">
        <f t="shared" si="6"/>
        <v>Celular</v>
      </c>
      <c r="H97" s="10" t="str">
        <f t="shared" si="7"/>
        <v>Niterói</v>
      </c>
    </row>
    <row r="98" spans="1:8" x14ac:dyDescent="0.3">
      <c r="A98" s="11">
        <v>97</v>
      </c>
      <c r="B98" s="11" t="s">
        <v>337</v>
      </c>
      <c r="C98" s="11">
        <v>5</v>
      </c>
      <c r="D98" s="21">
        <v>7750</v>
      </c>
      <c r="E98" s="10" t="str">
        <f t="shared" si="4"/>
        <v>Pedro Jorge</v>
      </c>
      <c r="F98" s="10" t="str">
        <f t="shared" si="5"/>
        <v>Câmera Coolpix L340 - Cinza</v>
      </c>
      <c r="G98" s="10" t="str">
        <f t="shared" si="6"/>
        <v>Câmera</v>
      </c>
      <c r="H98" s="10" t="str">
        <f t="shared" si="7"/>
        <v>Niterói</v>
      </c>
    </row>
    <row r="99" spans="1:8" x14ac:dyDescent="0.3">
      <c r="A99" s="11">
        <v>98</v>
      </c>
      <c r="B99" s="11" t="s">
        <v>338</v>
      </c>
      <c r="C99" s="11">
        <v>1</v>
      </c>
      <c r="D99" s="21">
        <v>5200</v>
      </c>
      <c r="E99" s="10" t="str">
        <f t="shared" si="4"/>
        <v>Juliana Correa</v>
      </c>
      <c r="F99" s="10" t="str">
        <f t="shared" si="5"/>
        <v>Smart TV 75' 4K - Preto</v>
      </c>
      <c r="G99" s="10" t="str">
        <f t="shared" si="6"/>
        <v>Televisão</v>
      </c>
      <c r="H99" s="10" t="str">
        <f t="shared" si="7"/>
        <v>Porto Alegre</v>
      </c>
    </row>
    <row r="100" spans="1:8" x14ac:dyDescent="0.3">
      <c r="A100" s="11">
        <v>99</v>
      </c>
      <c r="B100" s="11" t="s">
        <v>339</v>
      </c>
      <c r="C100" s="11">
        <v>5</v>
      </c>
      <c r="D100" s="21">
        <v>7500</v>
      </c>
      <c r="E100" s="10" t="str">
        <f t="shared" si="4"/>
        <v>Bianca Paz</v>
      </c>
      <c r="F100" s="10" t="str">
        <f t="shared" si="5"/>
        <v>Samsung Dual Core - Preto</v>
      </c>
      <c r="G100" s="10" t="str">
        <f t="shared" si="6"/>
        <v>Notebook</v>
      </c>
      <c r="H100" s="10" t="str">
        <f t="shared" si="7"/>
        <v>Rio de Janeiro</v>
      </c>
    </row>
    <row r="101" spans="1:8" x14ac:dyDescent="0.3">
      <c r="A101" s="11">
        <v>100</v>
      </c>
      <c r="B101" s="11" t="s">
        <v>340</v>
      </c>
      <c r="C101" s="11">
        <v>1</v>
      </c>
      <c r="D101" s="21">
        <v>1900</v>
      </c>
      <c r="E101" s="10" t="str">
        <f t="shared" si="4"/>
        <v>Juliana Correa</v>
      </c>
      <c r="F101" s="10" t="str">
        <f t="shared" si="5"/>
        <v>iPhone 6S - Rosa</v>
      </c>
      <c r="G101" s="10" t="str">
        <f t="shared" si="6"/>
        <v>Celular</v>
      </c>
      <c r="H101" s="10" t="str">
        <f t="shared" si="7"/>
        <v>Campinas</v>
      </c>
    </row>
    <row r="102" spans="1:8" x14ac:dyDescent="0.3">
      <c r="A102" s="11">
        <v>101</v>
      </c>
      <c r="B102" s="11" t="s">
        <v>341</v>
      </c>
      <c r="C102" s="11">
        <v>1</v>
      </c>
      <c r="D102" s="21">
        <v>1450</v>
      </c>
      <c r="E102" s="10" t="str">
        <f t="shared" si="4"/>
        <v>Bernardo Nauenberg</v>
      </c>
      <c r="F102" s="10" t="str">
        <f t="shared" si="5"/>
        <v>Smart Watch Galaxy - Azul</v>
      </c>
      <c r="G102" s="10" t="str">
        <f t="shared" si="6"/>
        <v>Smart Watch</v>
      </c>
      <c r="H102" s="10" t="str">
        <f t="shared" si="7"/>
        <v>Curitiba</v>
      </c>
    </row>
    <row r="103" spans="1:8" x14ac:dyDescent="0.3">
      <c r="A103" s="11">
        <v>102</v>
      </c>
      <c r="B103" s="11" t="s">
        <v>342</v>
      </c>
      <c r="C103" s="11">
        <v>4</v>
      </c>
      <c r="D103" s="21">
        <v>12000</v>
      </c>
      <c r="E103" s="10" t="str">
        <f t="shared" si="4"/>
        <v>Raissa Negrelli</v>
      </c>
      <c r="F103" s="10" t="str">
        <f t="shared" si="5"/>
        <v>Galaxy S8 - Verde</v>
      </c>
      <c r="G103" s="10" t="str">
        <f t="shared" si="6"/>
        <v>Celular</v>
      </c>
      <c r="H103" s="10" t="str">
        <f t="shared" si="7"/>
        <v>Salvador</v>
      </c>
    </row>
    <row r="104" spans="1:8" x14ac:dyDescent="0.3">
      <c r="A104" s="11">
        <v>103</v>
      </c>
      <c r="B104" s="11" t="s">
        <v>343</v>
      </c>
      <c r="C104" s="11">
        <v>1</v>
      </c>
      <c r="D104" s="21">
        <v>2500</v>
      </c>
      <c r="E104" s="10" t="str">
        <f t="shared" si="4"/>
        <v>Julia Penteado</v>
      </c>
      <c r="F104" s="10" t="str">
        <f t="shared" si="5"/>
        <v>iPhone 7 - Dourado</v>
      </c>
      <c r="G104" s="10" t="str">
        <f t="shared" si="6"/>
        <v>Celular</v>
      </c>
      <c r="H104" s="10" t="str">
        <f t="shared" si="7"/>
        <v>Niterói</v>
      </c>
    </row>
    <row r="105" spans="1:8" x14ac:dyDescent="0.3">
      <c r="A105" s="11">
        <v>104</v>
      </c>
      <c r="B105" s="11" t="s">
        <v>344</v>
      </c>
      <c r="C105" s="11">
        <v>1</v>
      </c>
      <c r="D105" s="21">
        <v>4500</v>
      </c>
      <c r="E105" s="10" t="str">
        <f t="shared" si="4"/>
        <v>Adrielle Forte</v>
      </c>
      <c r="F105" s="10" t="str">
        <f t="shared" si="5"/>
        <v>Galaxy S10 - Cinza</v>
      </c>
      <c r="G105" s="10" t="str">
        <f t="shared" si="6"/>
        <v>Celular</v>
      </c>
      <c r="H105" s="10" t="str">
        <f t="shared" si="7"/>
        <v>Curitiba</v>
      </c>
    </row>
    <row r="106" spans="1:8" x14ac:dyDescent="0.3">
      <c r="A106" s="11">
        <v>105</v>
      </c>
      <c r="B106" s="11" t="s">
        <v>345</v>
      </c>
      <c r="C106" s="11">
        <v>1</v>
      </c>
      <c r="D106" s="21">
        <v>2400</v>
      </c>
      <c r="E106" s="10" t="str">
        <f t="shared" si="4"/>
        <v>Chan Santos</v>
      </c>
      <c r="F106" s="10" t="str">
        <f t="shared" si="5"/>
        <v>Aspire 5 - Cinza</v>
      </c>
      <c r="G106" s="10" t="str">
        <f t="shared" si="6"/>
        <v>Notebook</v>
      </c>
      <c r="H106" s="10" t="str">
        <f t="shared" si="7"/>
        <v>Niterói</v>
      </c>
    </row>
    <row r="107" spans="1:8" x14ac:dyDescent="0.3">
      <c r="A107" s="11">
        <v>106</v>
      </c>
      <c r="B107" s="11" t="s">
        <v>346</v>
      </c>
      <c r="C107" s="11">
        <v>1</v>
      </c>
      <c r="D107" s="21">
        <v>1550</v>
      </c>
      <c r="E107" s="10" t="str">
        <f t="shared" si="4"/>
        <v>Pedro Macckione</v>
      </c>
      <c r="F107" s="10" t="str">
        <f t="shared" si="5"/>
        <v>Câmera Coolpix L340 - Cinza</v>
      </c>
      <c r="G107" s="10" t="str">
        <f t="shared" si="6"/>
        <v>Câmera</v>
      </c>
      <c r="H107" s="10" t="str">
        <f t="shared" si="7"/>
        <v>Rio de Janeiro</v>
      </c>
    </row>
    <row r="108" spans="1:8" x14ac:dyDescent="0.3">
      <c r="A108" s="11">
        <v>107</v>
      </c>
      <c r="B108" s="11" t="s">
        <v>347</v>
      </c>
      <c r="C108" s="11">
        <v>1</v>
      </c>
      <c r="D108" s="21">
        <v>2000</v>
      </c>
      <c r="E108" s="10" t="str">
        <f t="shared" si="4"/>
        <v>Arthur Rocha</v>
      </c>
      <c r="F108" s="10" t="str">
        <f t="shared" si="5"/>
        <v>Tablet M10 Android - Preto</v>
      </c>
      <c r="G108" s="10" t="str">
        <f t="shared" si="6"/>
        <v>Tablet</v>
      </c>
      <c r="H108" s="10" t="str">
        <f t="shared" si="7"/>
        <v>Goiânia</v>
      </c>
    </row>
    <row r="109" spans="1:8" x14ac:dyDescent="0.3">
      <c r="A109" s="11">
        <v>108</v>
      </c>
      <c r="B109" s="11" t="s">
        <v>348</v>
      </c>
      <c r="C109" s="11">
        <v>1</v>
      </c>
      <c r="D109" s="21">
        <v>1500</v>
      </c>
      <c r="E109" s="10" t="str">
        <f t="shared" si="4"/>
        <v>Eduardo Silva</v>
      </c>
      <c r="F109" s="10" t="str">
        <f t="shared" si="5"/>
        <v>Samsung Dual Core - Preto</v>
      </c>
      <c r="G109" s="10" t="str">
        <f t="shared" si="6"/>
        <v>Notebook</v>
      </c>
      <c r="H109" s="10" t="str">
        <f t="shared" si="7"/>
        <v>Recife</v>
      </c>
    </row>
    <row r="110" spans="1:8" x14ac:dyDescent="0.3">
      <c r="A110" s="11">
        <v>109</v>
      </c>
      <c r="B110" s="11" t="s">
        <v>349</v>
      </c>
      <c r="C110" s="11">
        <v>1</v>
      </c>
      <c r="D110" s="21">
        <v>5200</v>
      </c>
      <c r="E110" s="10" t="str">
        <f t="shared" si="4"/>
        <v>Natalia Marinho</v>
      </c>
      <c r="F110" s="10" t="str">
        <f t="shared" si="5"/>
        <v>Smart TV 75' 4K - Preto</v>
      </c>
      <c r="G110" s="10" t="str">
        <f t="shared" si="6"/>
        <v>Televisão</v>
      </c>
      <c r="H110" s="10" t="str">
        <f t="shared" si="7"/>
        <v>Recife</v>
      </c>
    </row>
    <row r="111" spans="1:8" x14ac:dyDescent="0.3">
      <c r="A111" s="11">
        <v>110</v>
      </c>
      <c r="B111" s="11" t="s">
        <v>350</v>
      </c>
      <c r="C111" s="11">
        <v>2</v>
      </c>
      <c r="D111" s="21">
        <v>1400</v>
      </c>
      <c r="E111" s="10" t="str">
        <f t="shared" si="4"/>
        <v>Manuela Merege</v>
      </c>
      <c r="F111" s="10" t="str">
        <f t="shared" si="5"/>
        <v>Câmera Digital Sony Cyber - Azul</v>
      </c>
      <c r="G111" s="10" t="str">
        <f t="shared" si="6"/>
        <v>Câmera</v>
      </c>
      <c r="H111" s="10" t="str">
        <f t="shared" si="7"/>
        <v>Rio de Janeiro</v>
      </c>
    </row>
    <row r="112" spans="1:8" x14ac:dyDescent="0.3">
      <c r="A112" s="11">
        <v>111</v>
      </c>
      <c r="B112" s="11" t="s">
        <v>351</v>
      </c>
      <c r="C112" s="11">
        <v>1</v>
      </c>
      <c r="D112" s="21">
        <v>1400</v>
      </c>
      <c r="E112" s="10" t="str">
        <f t="shared" si="4"/>
        <v>Ruan Lopes</v>
      </c>
      <c r="F112" s="10" t="str">
        <f t="shared" si="5"/>
        <v>TV LED 32' - Preto</v>
      </c>
      <c r="G112" s="10" t="str">
        <f t="shared" si="6"/>
        <v>Televisão</v>
      </c>
      <c r="H112" s="10" t="str">
        <f t="shared" si="7"/>
        <v>Goiânia</v>
      </c>
    </row>
    <row r="113" spans="1:8" x14ac:dyDescent="0.3">
      <c r="A113" s="11">
        <v>112</v>
      </c>
      <c r="B113" s="11" t="s">
        <v>352</v>
      </c>
      <c r="C113" s="11">
        <v>1</v>
      </c>
      <c r="D113" s="21">
        <v>1500</v>
      </c>
      <c r="E113" s="10" t="str">
        <f t="shared" si="4"/>
        <v>Luiza Cabral</v>
      </c>
      <c r="F113" s="10" t="str">
        <f t="shared" si="5"/>
        <v>Samsung Dual Core - Preto</v>
      </c>
      <c r="G113" s="10" t="str">
        <f t="shared" si="6"/>
        <v>Notebook</v>
      </c>
      <c r="H113" s="10" t="str">
        <f t="shared" si="7"/>
        <v>Niterói</v>
      </c>
    </row>
    <row r="114" spans="1:8" x14ac:dyDescent="0.3">
      <c r="A114" s="11">
        <v>113</v>
      </c>
      <c r="B114" s="11" t="s">
        <v>353</v>
      </c>
      <c r="C114" s="11">
        <v>5</v>
      </c>
      <c r="D114" s="21">
        <v>32500</v>
      </c>
      <c r="E114" s="10" t="str">
        <f t="shared" si="4"/>
        <v>Pedro Macckione</v>
      </c>
      <c r="F114" s="10" t="str">
        <f t="shared" si="5"/>
        <v>iPhone XS - Preto</v>
      </c>
      <c r="G114" s="10" t="str">
        <f t="shared" si="6"/>
        <v>Celular</v>
      </c>
      <c r="H114" s="10" t="str">
        <f t="shared" si="7"/>
        <v>Campinas</v>
      </c>
    </row>
    <row r="115" spans="1:8" x14ac:dyDescent="0.3">
      <c r="A115" s="11">
        <v>114</v>
      </c>
      <c r="B115" s="11" t="s">
        <v>354</v>
      </c>
      <c r="C115" s="11">
        <v>5</v>
      </c>
      <c r="D115" s="21">
        <v>15000</v>
      </c>
      <c r="E115" s="10" t="str">
        <f t="shared" si="4"/>
        <v>Sthefeson Pereira</v>
      </c>
      <c r="F115" s="10" t="str">
        <f t="shared" si="5"/>
        <v>Galaxy S8 - Verde</v>
      </c>
      <c r="G115" s="10" t="str">
        <f t="shared" si="6"/>
        <v>Celular</v>
      </c>
      <c r="H115" s="10" t="str">
        <f t="shared" si="7"/>
        <v>Goiânia</v>
      </c>
    </row>
    <row r="116" spans="1:8" x14ac:dyDescent="0.3">
      <c r="A116" s="11">
        <v>115</v>
      </c>
      <c r="B116" s="11" t="s">
        <v>355</v>
      </c>
      <c r="C116" s="11">
        <v>1</v>
      </c>
      <c r="D116" s="21">
        <v>1750</v>
      </c>
      <c r="E116" s="10" t="str">
        <f t="shared" si="4"/>
        <v>Ruan Lopes</v>
      </c>
      <c r="F116" s="10" t="str">
        <f t="shared" si="5"/>
        <v>Apple Watch - Preto</v>
      </c>
      <c r="G116" s="10" t="str">
        <f t="shared" si="6"/>
        <v>Smart Watch</v>
      </c>
      <c r="H116" s="10" t="str">
        <f t="shared" si="7"/>
        <v>Fortaleza</v>
      </c>
    </row>
    <row r="117" spans="1:8" x14ac:dyDescent="0.3">
      <c r="A117" s="11">
        <v>116</v>
      </c>
      <c r="B117" s="11" t="s">
        <v>356</v>
      </c>
      <c r="C117" s="11">
        <v>1</v>
      </c>
      <c r="D117" s="21">
        <v>1400</v>
      </c>
      <c r="E117" s="10" t="str">
        <f t="shared" si="4"/>
        <v>Leonardo Ferreira</v>
      </c>
      <c r="F117" s="10" t="str">
        <f t="shared" si="5"/>
        <v>TV LED 32' - Preto</v>
      </c>
      <c r="G117" s="10" t="str">
        <f t="shared" si="6"/>
        <v>Televisão</v>
      </c>
      <c r="H117" s="10" t="str">
        <f t="shared" si="7"/>
        <v>Campinas</v>
      </c>
    </row>
    <row r="118" spans="1:8" x14ac:dyDescent="0.3">
      <c r="A118" s="11">
        <v>117</v>
      </c>
      <c r="B118" s="11" t="s">
        <v>357</v>
      </c>
      <c r="C118" s="11">
        <v>1</v>
      </c>
      <c r="D118" s="21">
        <v>5200</v>
      </c>
      <c r="E118" s="10" t="str">
        <f t="shared" si="4"/>
        <v>Raphael Kurtz</v>
      </c>
      <c r="F118" s="10" t="str">
        <f t="shared" si="5"/>
        <v>Smart TV 75' 4K - Preto</v>
      </c>
      <c r="G118" s="10" t="str">
        <f t="shared" si="6"/>
        <v>Televisão</v>
      </c>
      <c r="H118" s="10" t="str">
        <f t="shared" si="7"/>
        <v>Porto Alegre</v>
      </c>
    </row>
    <row r="119" spans="1:8" x14ac:dyDescent="0.3">
      <c r="A119" s="11">
        <v>118</v>
      </c>
      <c r="B119" s="11" t="s">
        <v>358</v>
      </c>
      <c r="C119" s="11">
        <v>1</v>
      </c>
      <c r="D119" s="21">
        <v>5500</v>
      </c>
      <c r="E119" s="10" t="str">
        <f t="shared" si="4"/>
        <v>Rodrigo Bruno</v>
      </c>
      <c r="F119" s="10" t="str">
        <f t="shared" si="5"/>
        <v>Dell G7 - Vermelho</v>
      </c>
      <c r="G119" s="10" t="str">
        <f t="shared" si="6"/>
        <v>Notebook</v>
      </c>
      <c r="H119" s="10" t="str">
        <f t="shared" si="7"/>
        <v>São Paulo</v>
      </c>
    </row>
    <row r="120" spans="1:8" x14ac:dyDescent="0.3">
      <c r="A120" s="11">
        <v>119</v>
      </c>
      <c r="B120" s="11" t="s">
        <v>359</v>
      </c>
      <c r="C120" s="11">
        <v>2</v>
      </c>
      <c r="D120" s="21">
        <v>2800</v>
      </c>
      <c r="E120" s="10" t="str">
        <f t="shared" si="4"/>
        <v>Thayna Martins</v>
      </c>
      <c r="F120" s="10" t="str">
        <f t="shared" si="5"/>
        <v>TV LED 32' - Preto</v>
      </c>
      <c r="G120" s="10" t="str">
        <f t="shared" si="6"/>
        <v>Televisão</v>
      </c>
      <c r="H120" s="10" t="str">
        <f t="shared" si="7"/>
        <v>Goiânia</v>
      </c>
    </row>
    <row r="121" spans="1:8" x14ac:dyDescent="0.3">
      <c r="A121" s="11">
        <v>120</v>
      </c>
      <c r="B121" s="11" t="s">
        <v>360</v>
      </c>
      <c r="C121" s="11">
        <v>3</v>
      </c>
      <c r="D121" s="21">
        <v>7200</v>
      </c>
      <c r="E121" s="10" t="str">
        <f t="shared" si="4"/>
        <v>Pedro Macckione</v>
      </c>
      <c r="F121" s="10" t="str">
        <f t="shared" si="5"/>
        <v>Aspire 5 - Cinza</v>
      </c>
      <c r="G121" s="10" t="str">
        <f t="shared" si="6"/>
        <v>Notebook</v>
      </c>
      <c r="H121" s="10" t="str">
        <f t="shared" si="7"/>
        <v>Recife</v>
      </c>
    </row>
    <row r="122" spans="1:8" x14ac:dyDescent="0.3">
      <c r="A122" s="11">
        <v>121</v>
      </c>
      <c r="B122" s="11" t="s">
        <v>361</v>
      </c>
      <c r="C122" s="11">
        <v>1</v>
      </c>
      <c r="D122" s="21">
        <v>1550</v>
      </c>
      <c r="E122" s="10" t="str">
        <f t="shared" si="4"/>
        <v>Juliana Souza</v>
      </c>
      <c r="F122" s="10" t="str">
        <f t="shared" si="5"/>
        <v>Câmera Coolpix L340 - Cinza</v>
      </c>
      <c r="G122" s="10" t="str">
        <f t="shared" si="6"/>
        <v>Câmera</v>
      </c>
      <c r="H122" s="10" t="str">
        <f t="shared" si="7"/>
        <v>Salvador</v>
      </c>
    </row>
    <row r="123" spans="1:8" x14ac:dyDescent="0.3">
      <c r="A123" s="11">
        <v>122</v>
      </c>
      <c r="B123" s="11" t="s">
        <v>362</v>
      </c>
      <c r="C123" s="11">
        <v>3</v>
      </c>
      <c r="D123" s="21">
        <v>13500</v>
      </c>
      <c r="E123" s="10" t="str">
        <f t="shared" si="4"/>
        <v>Silvio Fahrnholz</v>
      </c>
      <c r="F123" s="10" t="str">
        <f t="shared" si="5"/>
        <v>Galaxy S10 - Cinza</v>
      </c>
      <c r="G123" s="10" t="str">
        <f t="shared" si="6"/>
        <v>Celular</v>
      </c>
      <c r="H123" s="10" t="str">
        <f t="shared" si="7"/>
        <v>Rio de Janeiro</v>
      </c>
    </row>
    <row r="124" spans="1:8" x14ac:dyDescent="0.3">
      <c r="A124" s="11">
        <v>123</v>
      </c>
      <c r="B124" s="11" t="s">
        <v>363</v>
      </c>
      <c r="C124" s="11">
        <v>3</v>
      </c>
      <c r="D124" s="21">
        <v>5700</v>
      </c>
      <c r="E124" s="10" t="str">
        <f t="shared" si="4"/>
        <v>Tayla Lima</v>
      </c>
      <c r="F124" s="10" t="str">
        <f t="shared" si="5"/>
        <v>iPhone 6S - Rosa</v>
      </c>
      <c r="G124" s="10" t="str">
        <f t="shared" si="6"/>
        <v>Celular</v>
      </c>
      <c r="H124" s="10" t="str">
        <f t="shared" si="7"/>
        <v>Rio de Janeiro</v>
      </c>
    </row>
    <row r="125" spans="1:8" x14ac:dyDescent="0.3">
      <c r="A125" s="11">
        <v>124</v>
      </c>
      <c r="B125" s="11" t="s">
        <v>364</v>
      </c>
      <c r="C125" s="11">
        <v>1</v>
      </c>
      <c r="D125" s="21">
        <v>1500</v>
      </c>
      <c r="E125" s="10" t="str">
        <f t="shared" si="4"/>
        <v>Isabela Resende</v>
      </c>
      <c r="F125" s="10" t="str">
        <f t="shared" si="5"/>
        <v>Moto Z - Vermelho</v>
      </c>
      <c r="G125" s="10" t="str">
        <f t="shared" si="6"/>
        <v>Celular</v>
      </c>
      <c r="H125" s="10" t="str">
        <f t="shared" si="7"/>
        <v>Nova Iguaçu</v>
      </c>
    </row>
    <row r="126" spans="1:8" x14ac:dyDescent="0.3">
      <c r="A126" s="11">
        <v>125</v>
      </c>
      <c r="B126" s="11" t="s">
        <v>365</v>
      </c>
      <c r="C126" s="11">
        <v>1</v>
      </c>
      <c r="D126" s="21">
        <v>2000</v>
      </c>
      <c r="E126" s="10" t="str">
        <f t="shared" si="4"/>
        <v>Antonio Manhães</v>
      </c>
      <c r="F126" s="10" t="str">
        <f t="shared" si="5"/>
        <v>Smart TV LED Full HD 55' - Preto</v>
      </c>
      <c r="G126" s="10" t="str">
        <f t="shared" si="6"/>
        <v>Televisão</v>
      </c>
      <c r="H126" s="10" t="str">
        <f t="shared" si="7"/>
        <v>Guarulhos</v>
      </c>
    </row>
    <row r="127" spans="1:8" x14ac:dyDescent="0.3">
      <c r="A127" s="11">
        <v>126</v>
      </c>
      <c r="B127" s="11" t="s">
        <v>366</v>
      </c>
      <c r="C127" s="11">
        <v>1</v>
      </c>
      <c r="D127" s="21">
        <v>2000</v>
      </c>
      <c r="E127" s="10" t="str">
        <f t="shared" si="4"/>
        <v>Leonardo Ferreira</v>
      </c>
      <c r="F127" s="10" t="str">
        <f t="shared" si="5"/>
        <v>Tablet M10 Android - Preto</v>
      </c>
      <c r="G127" s="10" t="str">
        <f t="shared" si="6"/>
        <v>Tablet</v>
      </c>
      <c r="H127" s="10" t="str">
        <f t="shared" si="7"/>
        <v>Niterói</v>
      </c>
    </row>
    <row r="128" spans="1:8" x14ac:dyDescent="0.3">
      <c r="A128" s="11">
        <v>127</v>
      </c>
      <c r="B128" s="11" t="s">
        <v>367</v>
      </c>
      <c r="C128" s="11">
        <v>2</v>
      </c>
      <c r="D128" s="21">
        <v>1400</v>
      </c>
      <c r="E128" s="10" t="str">
        <f t="shared" si="4"/>
        <v>Isabela Resende</v>
      </c>
      <c r="F128" s="10" t="str">
        <f t="shared" si="5"/>
        <v>Câmera Digital Sony Cyber - Azul</v>
      </c>
      <c r="G128" s="10" t="str">
        <f t="shared" si="6"/>
        <v>Câmera</v>
      </c>
      <c r="H128" s="10" t="str">
        <f t="shared" si="7"/>
        <v>Campinas</v>
      </c>
    </row>
    <row r="129" spans="1:8" x14ac:dyDescent="0.3">
      <c r="A129" s="11">
        <v>128</v>
      </c>
      <c r="B129" s="11" t="s">
        <v>368</v>
      </c>
      <c r="C129" s="11">
        <v>4</v>
      </c>
      <c r="D129" s="21">
        <v>10000</v>
      </c>
      <c r="E129" s="10" t="str">
        <f t="shared" si="4"/>
        <v>Fernanda Junior</v>
      </c>
      <c r="F129" s="10" t="str">
        <f t="shared" si="5"/>
        <v>iPhone 7 - Dourado</v>
      </c>
      <c r="G129" s="10" t="str">
        <f t="shared" si="6"/>
        <v>Celular</v>
      </c>
      <c r="H129" s="10" t="str">
        <f t="shared" si="7"/>
        <v>Fortaleza</v>
      </c>
    </row>
    <row r="130" spans="1:8" x14ac:dyDescent="0.3">
      <c r="A130" s="11">
        <v>129</v>
      </c>
      <c r="B130" s="11" t="s">
        <v>369</v>
      </c>
      <c r="C130" s="11">
        <v>1</v>
      </c>
      <c r="D130" s="21">
        <v>4500</v>
      </c>
      <c r="E130" s="10" t="str">
        <f t="shared" si="4"/>
        <v>Eduardo Silva</v>
      </c>
      <c r="F130" s="10" t="str">
        <f t="shared" si="5"/>
        <v>Galaxy S10 - Cinza</v>
      </c>
      <c r="G130" s="10" t="str">
        <f t="shared" si="6"/>
        <v>Celular</v>
      </c>
      <c r="H130" s="10" t="str">
        <f t="shared" si="7"/>
        <v>Goiânia</v>
      </c>
    </row>
    <row r="131" spans="1:8" x14ac:dyDescent="0.3">
      <c r="A131" s="11">
        <v>130</v>
      </c>
      <c r="B131" s="11" t="s">
        <v>370</v>
      </c>
      <c r="C131" s="11">
        <v>2</v>
      </c>
      <c r="D131" s="21">
        <v>11000</v>
      </c>
      <c r="E131" s="10" t="str">
        <f t="shared" ref="E131:E194" si="8">VLOOKUP(LEFT(B131,5),$J:$K,2,FALSE)</f>
        <v>Chan Santos</v>
      </c>
      <c r="F131" s="10" t="str">
        <f t="shared" ref="F131:F194" si="9">VLOOKUP(MID(B131,6,4),$M:$Q,2,FALSE)</f>
        <v>Dell G7 - Vermelho</v>
      </c>
      <c r="G131" s="10" t="str">
        <f t="shared" ref="G131:G194" si="10">VLOOKUP(MID(B131,10,3),$S$1:$T$8,2,FALSE)</f>
        <v>Notebook</v>
      </c>
      <c r="H131" s="10" t="str">
        <f t="shared" ref="H131:H194" si="11">VLOOKUP(RIGHT(B131,4),$V$1:$W$15,2,FALSE)</f>
        <v>Nova Iguaçu</v>
      </c>
    </row>
    <row r="132" spans="1:8" x14ac:dyDescent="0.3">
      <c r="A132" s="11">
        <v>131</v>
      </c>
      <c r="B132" s="11" t="s">
        <v>371</v>
      </c>
      <c r="C132" s="11">
        <v>1</v>
      </c>
      <c r="D132" s="21">
        <v>750</v>
      </c>
      <c r="E132" s="10" t="str">
        <f t="shared" si="8"/>
        <v>Victor Ferreira</v>
      </c>
      <c r="F132" s="10" t="str">
        <f t="shared" si="9"/>
        <v>iPad 32GB Wifi - Prata</v>
      </c>
      <c r="G132" s="10" t="str">
        <f t="shared" si="10"/>
        <v>Tablet</v>
      </c>
      <c r="H132" s="10" t="str">
        <f t="shared" si="11"/>
        <v>Curitiba</v>
      </c>
    </row>
    <row r="133" spans="1:8" x14ac:dyDescent="0.3">
      <c r="A133" s="11">
        <v>132</v>
      </c>
      <c r="B133" s="11" t="s">
        <v>372</v>
      </c>
      <c r="C133" s="11">
        <v>4</v>
      </c>
      <c r="D133" s="21">
        <v>18000</v>
      </c>
      <c r="E133" s="10" t="str">
        <f t="shared" si="8"/>
        <v>Tayla Lima</v>
      </c>
      <c r="F133" s="10" t="str">
        <f t="shared" si="9"/>
        <v>Galaxy S10 - Cinza</v>
      </c>
      <c r="G133" s="10" t="str">
        <f t="shared" si="10"/>
        <v>Celular</v>
      </c>
      <c r="H133" s="10" t="str">
        <f t="shared" si="11"/>
        <v>Recife</v>
      </c>
    </row>
    <row r="134" spans="1:8" x14ac:dyDescent="0.3">
      <c r="A134" s="11">
        <v>133</v>
      </c>
      <c r="B134" s="11" t="s">
        <v>373</v>
      </c>
      <c r="C134" s="11">
        <v>1</v>
      </c>
      <c r="D134" s="21">
        <v>1500</v>
      </c>
      <c r="E134" s="10" t="str">
        <f t="shared" si="8"/>
        <v>Raissa Negrelli</v>
      </c>
      <c r="F134" s="10" t="str">
        <f t="shared" si="9"/>
        <v>Câmera Digital Rebel T6 - Preto</v>
      </c>
      <c r="G134" s="10" t="str">
        <f t="shared" si="10"/>
        <v>Câmera</v>
      </c>
      <c r="H134" s="10" t="str">
        <f t="shared" si="11"/>
        <v>Niterói</v>
      </c>
    </row>
    <row r="135" spans="1:8" x14ac:dyDescent="0.3">
      <c r="A135" s="11">
        <v>134</v>
      </c>
      <c r="B135" s="11" t="s">
        <v>374</v>
      </c>
      <c r="C135" s="11">
        <v>1</v>
      </c>
      <c r="D135" s="21">
        <v>1400</v>
      </c>
      <c r="E135" s="10" t="str">
        <f t="shared" si="8"/>
        <v>Chan Santos</v>
      </c>
      <c r="F135" s="10" t="str">
        <f t="shared" si="9"/>
        <v>Moto G7 - Vermelho</v>
      </c>
      <c r="G135" s="10" t="str">
        <f t="shared" si="10"/>
        <v>Celular</v>
      </c>
      <c r="H135" s="10" t="str">
        <f t="shared" si="11"/>
        <v>Porto Alegre</v>
      </c>
    </row>
    <row r="136" spans="1:8" x14ac:dyDescent="0.3">
      <c r="A136" s="11">
        <v>135</v>
      </c>
      <c r="B136" s="11" t="s">
        <v>375</v>
      </c>
      <c r="C136" s="11">
        <v>1</v>
      </c>
      <c r="D136" s="21">
        <v>6500</v>
      </c>
      <c r="E136" s="10" t="str">
        <f t="shared" si="8"/>
        <v>Silvio Fahrnholz</v>
      </c>
      <c r="F136" s="10" t="str">
        <f t="shared" si="9"/>
        <v>iPhone XS - Preto</v>
      </c>
      <c r="G136" s="10" t="str">
        <f t="shared" si="10"/>
        <v>Celular</v>
      </c>
      <c r="H136" s="10" t="str">
        <f t="shared" si="11"/>
        <v>Rio de Janeiro</v>
      </c>
    </row>
    <row r="137" spans="1:8" x14ac:dyDescent="0.3">
      <c r="A137" s="11">
        <v>136</v>
      </c>
      <c r="B137" s="11" t="s">
        <v>376</v>
      </c>
      <c r="C137" s="11">
        <v>1</v>
      </c>
      <c r="D137" s="21">
        <v>5500</v>
      </c>
      <c r="E137" s="10" t="str">
        <f t="shared" si="8"/>
        <v>Bianca Paz</v>
      </c>
      <c r="F137" s="10" t="str">
        <f t="shared" si="9"/>
        <v>Dell G7 - Vermelho</v>
      </c>
      <c r="G137" s="10" t="str">
        <f t="shared" si="10"/>
        <v>Notebook</v>
      </c>
      <c r="H137" s="10" t="str">
        <f t="shared" si="11"/>
        <v>Goiânia</v>
      </c>
    </row>
    <row r="138" spans="1:8" x14ac:dyDescent="0.3">
      <c r="A138" s="11">
        <v>137</v>
      </c>
      <c r="B138" s="11" t="s">
        <v>377</v>
      </c>
      <c r="C138" s="11">
        <v>5</v>
      </c>
      <c r="D138" s="21">
        <v>9500</v>
      </c>
      <c r="E138" s="10" t="str">
        <f t="shared" si="8"/>
        <v>Sthefeson Pereira</v>
      </c>
      <c r="F138" s="10" t="str">
        <f t="shared" si="9"/>
        <v>iPhone 6S - Rosa</v>
      </c>
      <c r="G138" s="10" t="str">
        <f t="shared" si="10"/>
        <v>Celular</v>
      </c>
      <c r="H138" s="10" t="str">
        <f t="shared" si="11"/>
        <v>Goiânia</v>
      </c>
    </row>
    <row r="139" spans="1:8" x14ac:dyDescent="0.3">
      <c r="A139" s="11">
        <v>138</v>
      </c>
      <c r="B139" s="11" t="s">
        <v>378</v>
      </c>
      <c r="C139" s="11">
        <v>1</v>
      </c>
      <c r="D139" s="21">
        <v>1750</v>
      </c>
      <c r="E139" s="10" t="str">
        <f t="shared" si="8"/>
        <v>Fabio Boccaletti</v>
      </c>
      <c r="F139" s="10" t="str">
        <f t="shared" si="9"/>
        <v>Apple Watch - Preto</v>
      </c>
      <c r="G139" s="10" t="str">
        <f t="shared" si="10"/>
        <v>Smart Watch</v>
      </c>
      <c r="H139" s="10" t="str">
        <f t="shared" si="11"/>
        <v>Salvador</v>
      </c>
    </row>
    <row r="140" spans="1:8" x14ac:dyDescent="0.3">
      <c r="A140" s="11">
        <v>139</v>
      </c>
      <c r="B140" s="11" t="s">
        <v>379</v>
      </c>
      <c r="C140" s="11">
        <v>4</v>
      </c>
      <c r="D140" s="21">
        <v>9200</v>
      </c>
      <c r="E140" s="10" t="str">
        <f t="shared" si="8"/>
        <v>Diogo Peixoto</v>
      </c>
      <c r="F140" s="10" t="str">
        <f t="shared" si="9"/>
        <v>Inspiron 15 - Prata</v>
      </c>
      <c r="G140" s="10" t="str">
        <f t="shared" si="10"/>
        <v>Notebook</v>
      </c>
      <c r="H140" s="10" t="str">
        <f t="shared" si="11"/>
        <v>Rio de Janeiro</v>
      </c>
    </row>
    <row r="141" spans="1:8" x14ac:dyDescent="0.3">
      <c r="A141" s="11">
        <v>140</v>
      </c>
      <c r="B141" s="11" t="s">
        <v>380</v>
      </c>
      <c r="C141" s="11">
        <v>2</v>
      </c>
      <c r="D141" s="21">
        <v>13000</v>
      </c>
      <c r="E141" s="10" t="str">
        <f t="shared" si="8"/>
        <v>Sthefeson Pereira</v>
      </c>
      <c r="F141" s="10" t="str">
        <f t="shared" si="9"/>
        <v>iPhone XS - Preto</v>
      </c>
      <c r="G141" s="10" t="str">
        <f t="shared" si="10"/>
        <v>Celular</v>
      </c>
      <c r="H141" s="10" t="str">
        <f t="shared" si="11"/>
        <v>Rio de Janeiro</v>
      </c>
    </row>
    <row r="142" spans="1:8" x14ac:dyDescent="0.3">
      <c r="A142" s="11">
        <v>141</v>
      </c>
      <c r="B142" s="11" t="s">
        <v>381</v>
      </c>
      <c r="C142" s="11">
        <v>4</v>
      </c>
      <c r="D142" s="21">
        <v>9200</v>
      </c>
      <c r="E142" s="10" t="str">
        <f t="shared" si="8"/>
        <v>Pedro Macckione</v>
      </c>
      <c r="F142" s="10" t="str">
        <f t="shared" si="9"/>
        <v>Inspiron 15 - Prata</v>
      </c>
      <c r="G142" s="10" t="str">
        <f t="shared" si="10"/>
        <v>Notebook</v>
      </c>
      <c r="H142" s="10" t="str">
        <f t="shared" si="11"/>
        <v>Campinas</v>
      </c>
    </row>
    <row r="143" spans="1:8" x14ac:dyDescent="0.3">
      <c r="A143" s="11">
        <v>142</v>
      </c>
      <c r="B143" s="11" t="s">
        <v>382</v>
      </c>
      <c r="C143" s="11">
        <v>3</v>
      </c>
      <c r="D143" s="21">
        <v>19500</v>
      </c>
      <c r="E143" s="10" t="str">
        <f t="shared" si="8"/>
        <v>Chan Santos</v>
      </c>
      <c r="F143" s="10" t="str">
        <f t="shared" si="9"/>
        <v>iPhone XS - Preto</v>
      </c>
      <c r="G143" s="10" t="str">
        <f t="shared" si="10"/>
        <v>Celular</v>
      </c>
      <c r="H143" s="10" t="str">
        <f t="shared" si="11"/>
        <v>Belo Horizonte</v>
      </c>
    </row>
    <row r="144" spans="1:8" x14ac:dyDescent="0.3">
      <c r="A144" s="11">
        <v>143</v>
      </c>
      <c r="B144" s="11" t="s">
        <v>383</v>
      </c>
      <c r="C144" s="11">
        <v>1</v>
      </c>
      <c r="D144" s="21">
        <v>1500</v>
      </c>
      <c r="E144" s="10" t="str">
        <f t="shared" si="8"/>
        <v>Jéssica Resinente</v>
      </c>
      <c r="F144" s="10" t="str">
        <f t="shared" si="9"/>
        <v>Samsung Dual Core - Preto</v>
      </c>
      <c r="G144" s="10" t="str">
        <f t="shared" si="10"/>
        <v>Notebook</v>
      </c>
      <c r="H144" s="10" t="str">
        <f t="shared" si="11"/>
        <v>Recife</v>
      </c>
    </row>
    <row r="145" spans="1:8" x14ac:dyDescent="0.3">
      <c r="A145" s="11">
        <v>144</v>
      </c>
      <c r="B145" s="11" t="s">
        <v>384</v>
      </c>
      <c r="C145" s="11">
        <v>1</v>
      </c>
      <c r="D145" s="21">
        <v>2000</v>
      </c>
      <c r="E145" s="10" t="str">
        <f t="shared" si="8"/>
        <v>Adrielle Forte</v>
      </c>
      <c r="F145" s="10" t="str">
        <f t="shared" si="9"/>
        <v>Smart TV LED Full HD 55' - Preto</v>
      </c>
      <c r="G145" s="10" t="str">
        <f t="shared" si="10"/>
        <v>Televisão</v>
      </c>
      <c r="H145" s="10" t="str">
        <f t="shared" si="11"/>
        <v>Porto Alegre</v>
      </c>
    </row>
    <row r="146" spans="1:8" x14ac:dyDescent="0.3">
      <c r="A146" s="11">
        <v>145</v>
      </c>
      <c r="B146" s="11" t="s">
        <v>385</v>
      </c>
      <c r="C146" s="11">
        <v>1</v>
      </c>
      <c r="D146" s="21">
        <v>1400</v>
      </c>
      <c r="E146" s="10" t="str">
        <f t="shared" si="8"/>
        <v>Bernardo Nauenberg</v>
      </c>
      <c r="F146" s="10" t="str">
        <f t="shared" si="9"/>
        <v>Moto G7 - Vermelho</v>
      </c>
      <c r="G146" s="10" t="str">
        <f t="shared" si="10"/>
        <v>Celular</v>
      </c>
      <c r="H146" s="10" t="str">
        <f t="shared" si="11"/>
        <v>Rio de Janeiro</v>
      </c>
    </row>
    <row r="147" spans="1:8" x14ac:dyDescent="0.3">
      <c r="A147" s="11">
        <v>146</v>
      </c>
      <c r="B147" s="11" t="s">
        <v>386</v>
      </c>
      <c r="C147" s="11">
        <v>2</v>
      </c>
      <c r="D147" s="21">
        <v>3000</v>
      </c>
      <c r="E147" s="10" t="str">
        <f t="shared" si="8"/>
        <v>Manuela Ferreira</v>
      </c>
      <c r="F147" s="10" t="str">
        <f t="shared" si="9"/>
        <v>Câmera Digital Rebel T6 - Preto</v>
      </c>
      <c r="G147" s="10" t="str">
        <f t="shared" si="10"/>
        <v>Câmera</v>
      </c>
      <c r="H147" s="10" t="str">
        <f t="shared" si="11"/>
        <v>Guarulhos</v>
      </c>
    </row>
    <row r="148" spans="1:8" x14ac:dyDescent="0.3">
      <c r="A148" s="11">
        <v>147</v>
      </c>
      <c r="B148" s="11" t="s">
        <v>387</v>
      </c>
      <c r="C148" s="11">
        <v>1</v>
      </c>
      <c r="D148" s="21">
        <v>5500</v>
      </c>
      <c r="E148" s="10" t="str">
        <f t="shared" si="8"/>
        <v>Manuela Ferreira</v>
      </c>
      <c r="F148" s="10" t="str">
        <f t="shared" si="9"/>
        <v>Dell G7 - Vermelho</v>
      </c>
      <c r="G148" s="10" t="str">
        <f t="shared" si="10"/>
        <v>Notebook</v>
      </c>
      <c r="H148" s="10" t="str">
        <f t="shared" si="11"/>
        <v>Curitiba</v>
      </c>
    </row>
    <row r="149" spans="1:8" x14ac:dyDescent="0.3">
      <c r="A149" s="11">
        <v>148</v>
      </c>
      <c r="B149" s="11" t="s">
        <v>388</v>
      </c>
      <c r="C149" s="11">
        <v>1</v>
      </c>
      <c r="D149" s="21">
        <v>1750</v>
      </c>
      <c r="E149" s="10" t="str">
        <f t="shared" si="8"/>
        <v>Juliana Souza</v>
      </c>
      <c r="F149" s="10" t="str">
        <f t="shared" si="9"/>
        <v>Apple Watch - Preto</v>
      </c>
      <c r="G149" s="10" t="str">
        <f t="shared" si="10"/>
        <v>Smart Watch</v>
      </c>
      <c r="H149" s="10" t="str">
        <f t="shared" si="11"/>
        <v>Curitiba</v>
      </c>
    </row>
    <row r="150" spans="1:8" x14ac:dyDescent="0.3">
      <c r="A150" s="11">
        <v>149</v>
      </c>
      <c r="B150" s="11" t="s">
        <v>389</v>
      </c>
      <c r="C150" s="11">
        <v>1</v>
      </c>
      <c r="D150" s="21">
        <v>1400</v>
      </c>
      <c r="E150" s="10" t="str">
        <f t="shared" si="8"/>
        <v>Bianca Procaci</v>
      </c>
      <c r="F150" s="10" t="str">
        <f t="shared" si="9"/>
        <v>TV LED 32' - Preto</v>
      </c>
      <c r="G150" s="10" t="str">
        <f t="shared" si="10"/>
        <v>Televisão</v>
      </c>
      <c r="H150" s="10" t="str">
        <f t="shared" si="11"/>
        <v>Curitiba</v>
      </c>
    </row>
    <row r="151" spans="1:8" x14ac:dyDescent="0.3">
      <c r="A151" s="11">
        <v>150</v>
      </c>
      <c r="B151" s="11" t="s">
        <v>390</v>
      </c>
      <c r="C151" s="11">
        <v>1</v>
      </c>
      <c r="D151" s="21">
        <v>1100</v>
      </c>
      <c r="E151" s="10" t="str">
        <f t="shared" si="8"/>
        <v>Fabio Boccaletti</v>
      </c>
      <c r="F151" s="10" t="str">
        <f t="shared" si="9"/>
        <v>Galaxy J8 - Roxo</v>
      </c>
      <c r="G151" s="10" t="str">
        <f t="shared" si="10"/>
        <v>Celular</v>
      </c>
      <c r="H151" s="10" t="str">
        <f t="shared" si="11"/>
        <v>Campinas</v>
      </c>
    </row>
    <row r="152" spans="1:8" x14ac:dyDescent="0.3">
      <c r="A152" s="11">
        <v>151</v>
      </c>
      <c r="B152" s="11" t="s">
        <v>391</v>
      </c>
      <c r="C152" s="11">
        <v>3</v>
      </c>
      <c r="D152" s="21">
        <v>15600</v>
      </c>
      <c r="E152" s="10" t="str">
        <f t="shared" si="8"/>
        <v>Bianca Procaci</v>
      </c>
      <c r="F152" s="10" t="str">
        <f t="shared" si="9"/>
        <v>Smart TV 75' 4K - Preto</v>
      </c>
      <c r="G152" s="10" t="str">
        <f t="shared" si="10"/>
        <v>Televisão</v>
      </c>
      <c r="H152" s="10" t="str">
        <f t="shared" si="11"/>
        <v>Salvador</v>
      </c>
    </row>
    <row r="153" spans="1:8" x14ac:dyDescent="0.3">
      <c r="A153" s="11">
        <v>152</v>
      </c>
      <c r="B153" s="11" t="s">
        <v>392</v>
      </c>
      <c r="C153" s="11">
        <v>1</v>
      </c>
      <c r="D153" s="21">
        <v>1500</v>
      </c>
      <c r="E153" s="10" t="str">
        <f t="shared" si="8"/>
        <v>Raíza Lopes</v>
      </c>
      <c r="F153" s="10" t="str">
        <f t="shared" si="9"/>
        <v>Samsung Dual Core - Preto</v>
      </c>
      <c r="G153" s="10" t="str">
        <f t="shared" si="10"/>
        <v>Notebook</v>
      </c>
      <c r="H153" s="10" t="str">
        <f t="shared" si="11"/>
        <v>Fortaleza</v>
      </c>
    </row>
    <row r="154" spans="1:8" x14ac:dyDescent="0.3">
      <c r="A154" s="11">
        <v>153</v>
      </c>
      <c r="B154" s="11" t="s">
        <v>393</v>
      </c>
      <c r="C154" s="11">
        <v>5</v>
      </c>
      <c r="D154" s="21">
        <v>6000</v>
      </c>
      <c r="E154" s="10" t="str">
        <f t="shared" si="8"/>
        <v>Arthur Rocha</v>
      </c>
      <c r="F154" s="10" t="str">
        <f t="shared" si="9"/>
        <v>Smart Watch MI - Amarelo</v>
      </c>
      <c r="G154" s="10" t="str">
        <f t="shared" si="10"/>
        <v>Smart Watch</v>
      </c>
      <c r="H154" s="10" t="str">
        <f t="shared" si="11"/>
        <v>Guarulhos</v>
      </c>
    </row>
    <row r="155" spans="1:8" x14ac:dyDescent="0.3">
      <c r="A155" s="11">
        <v>154</v>
      </c>
      <c r="B155" s="11" t="s">
        <v>394</v>
      </c>
      <c r="C155" s="11">
        <v>5</v>
      </c>
      <c r="D155" s="21">
        <v>32500</v>
      </c>
      <c r="E155" s="10" t="str">
        <f t="shared" si="8"/>
        <v>Silvio Fahrnholz</v>
      </c>
      <c r="F155" s="10" t="str">
        <f t="shared" si="9"/>
        <v>iPhone XS - Preto</v>
      </c>
      <c r="G155" s="10" t="str">
        <f t="shared" si="10"/>
        <v>Celular</v>
      </c>
      <c r="H155" s="10" t="str">
        <f t="shared" si="11"/>
        <v>Guarulhos</v>
      </c>
    </row>
    <row r="156" spans="1:8" x14ac:dyDescent="0.3">
      <c r="A156" s="11">
        <v>155</v>
      </c>
      <c r="B156" s="11" t="s">
        <v>395</v>
      </c>
      <c r="C156" s="11">
        <v>4</v>
      </c>
      <c r="D156" s="21">
        <v>8000</v>
      </c>
      <c r="E156" s="10" t="str">
        <f t="shared" si="8"/>
        <v>Cícero Lima</v>
      </c>
      <c r="F156" s="10" t="str">
        <f t="shared" si="9"/>
        <v>Smart TV LED Full HD 55' - Preto</v>
      </c>
      <c r="G156" s="10" t="str">
        <f t="shared" si="10"/>
        <v>Televisão</v>
      </c>
      <c r="H156" s="10" t="str">
        <f t="shared" si="11"/>
        <v>Porto Alegre</v>
      </c>
    </row>
    <row r="157" spans="1:8" x14ac:dyDescent="0.3">
      <c r="A157" s="11">
        <v>156</v>
      </c>
      <c r="B157" s="11" t="s">
        <v>396</v>
      </c>
      <c r="C157" s="11">
        <v>1</v>
      </c>
      <c r="D157" s="21">
        <v>5500</v>
      </c>
      <c r="E157" s="10" t="str">
        <f t="shared" si="8"/>
        <v>Luíza Melo</v>
      </c>
      <c r="F157" s="10" t="str">
        <f t="shared" si="9"/>
        <v>Dell G7 - Vermelho</v>
      </c>
      <c r="G157" s="10" t="str">
        <f t="shared" si="10"/>
        <v>Notebook</v>
      </c>
      <c r="H157" s="10" t="str">
        <f t="shared" si="11"/>
        <v>Campinas</v>
      </c>
    </row>
    <row r="158" spans="1:8" x14ac:dyDescent="0.3">
      <c r="A158" s="11">
        <v>157</v>
      </c>
      <c r="B158" s="11" t="s">
        <v>397</v>
      </c>
      <c r="C158" s="11">
        <v>3</v>
      </c>
      <c r="D158" s="21">
        <v>5250</v>
      </c>
      <c r="E158" s="10" t="str">
        <f t="shared" si="8"/>
        <v>Jéssica Resinente</v>
      </c>
      <c r="F158" s="10" t="str">
        <f t="shared" si="9"/>
        <v>Apple Watch - Preto</v>
      </c>
      <c r="G158" s="10" t="str">
        <f t="shared" si="10"/>
        <v>Smart Watch</v>
      </c>
      <c r="H158" s="10" t="str">
        <f t="shared" si="11"/>
        <v>Salvador</v>
      </c>
    </row>
    <row r="159" spans="1:8" x14ac:dyDescent="0.3">
      <c r="A159" s="11">
        <v>158</v>
      </c>
      <c r="B159" s="11" t="s">
        <v>398</v>
      </c>
      <c r="C159" s="11">
        <v>1</v>
      </c>
      <c r="D159" s="21">
        <v>1100</v>
      </c>
      <c r="E159" s="10" t="str">
        <f t="shared" si="8"/>
        <v>Adrielle Forte</v>
      </c>
      <c r="F159" s="10" t="str">
        <f t="shared" si="9"/>
        <v>Galaxy J8 - Roxo</v>
      </c>
      <c r="G159" s="10" t="str">
        <f t="shared" si="10"/>
        <v>Celular</v>
      </c>
      <c r="H159" s="10" t="str">
        <f t="shared" si="11"/>
        <v>Curitiba</v>
      </c>
    </row>
    <row r="160" spans="1:8" x14ac:dyDescent="0.3">
      <c r="A160" s="11">
        <v>159</v>
      </c>
      <c r="B160" s="11" t="s">
        <v>399</v>
      </c>
      <c r="C160" s="11">
        <v>3</v>
      </c>
      <c r="D160" s="21">
        <v>3300</v>
      </c>
      <c r="E160" s="10" t="str">
        <f t="shared" si="8"/>
        <v>Caio Caldas</v>
      </c>
      <c r="F160" s="10" t="str">
        <f t="shared" si="9"/>
        <v>Galaxy J8 - Roxo</v>
      </c>
      <c r="G160" s="10" t="str">
        <f t="shared" si="10"/>
        <v>Celular</v>
      </c>
      <c r="H160" s="10" t="str">
        <f t="shared" si="11"/>
        <v>Salvador</v>
      </c>
    </row>
    <row r="161" spans="1:8" x14ac:dyDescent="0.3">
      <c r="A161" s="11">
        <v>160</v>
      </c>
      <c r="B161" s="11" t="s">
        <v>400</v>
      </c>
      <c r="C161" s="11">
        <v>1</v>
      </c>
      <c r="D161" s="21">
        <v>1100</v>
      </c>
      <c r="E161" s="10" t="str">
        <f t="shared" si="8"/>
        <v>Cícero Lima</v>
      </c>
      <c r="F161" s="10" t="str">
        <f t="shared" si="9"/>
        <v>Galaxy J8 - Roxo</v>
      </c>
      <c r="G161" s="10" t="str">
        <f t="shared" si="10"/>
        <v>Celular</v>
      </c>
      <c r="H161" s="10" t="str">
        <f t="shared" si="11"/>
        <v>Fortaleza</v>
      </c>
    </row>
    <row r="162" spans="1:8" x14ac:dyDescent="0.3">
      <c r="A162" s="11">
        <v>161</v>
      </c>
      <c r="B162" s="11" t="s">
        <v>401</v>
      </c>
      <c r="C162" s="11">
        <v>1</v>
      </c>
      <c r="D162" s="21">
        <v>2600</v>
      </c>
      <c r="E162" s="10" t="str">
        <f t="shared" si="8"/>
        <v>Bruna Ramos</v>
      </c>
      <c r="F162" s="10" t="str">
        <f t="shared" si="9"/>
        <v>Smart TV 50' 4K - Preto</v>
      </c>
      <c r="G162" s="10" t="str">
        <f t="shared" si="10"/>
        <v>Televisão</v>
      </c>
      <c r="H162" s="10" t="str">
        <f t="shared" si="11"/>
        <v>Curitiba</v>
      </c>
    </row>
    <row r="163" spans="1:8" x14ac:dyDescent="0.3">
      <c r="A163" s="11">
        <v>162</v>
      </c>
      <c r="B163" s="11" t="s">
        <v>402</v>
      </c>
      <c r="C163" s="11">
        <v>1</v>
      </c>
      <c r="D163" s="21">
        <v>2000</v>
      </c>
      <c r="E163" s="10" t="str">
        <f t="shared" si="8"/>
        <v>Bianca Procaci</v>
      </c>
      <c r="F163" s="10" t="str">
        <f t="shared" si="9"/>
        <v>Smart TV LED Full HD 55' - Preto</v>
      </c>
      <c r="G163" s="10" t="str">
        <f t="shared" si="10"/>
        <v>Televisão</v>
      </c>
      <c r="H163" s="10" t="str">
        <f t="shared" si="11"/>
        <v>Campinas</v>
      </c>
    </row>
    <row r="164" spans="1:8" x14ac:dyDescent="0.3">
      <c r="A164" s="11">
        <v>163</v>
      </c>
      <c r="B164" s="11" t="s">
        <v>403</v>
      </c>
      <c r="C164" s="11">
        <v>1</v>
      </c>
      <c r="D164" s="21">
        <v>2600</v>
      </c>
      <c r="E164" s="10" t="str">
        <f t="shared" si="8"/>
        <v>Larissa Florim</v>
      </c>
      <c r="F164" s="10" t="str">
        <f t="shared" si="9"/>
        <v>Smart TV 50' 4K - Preto</v>
      </c>
      <c r="G164" s="10" t="str">
        <f t="shared" si="10"/>
        <v>Televisão</v>
      </c>
      <c r="H164" s="10" t="str">
        <f t="shared" si="11"/>
        <v>São Paulo</v>
      </c>
    </row>
    <row r="165" spans="1:8" x14ac:dyDescent="0.3">
      <c r="A165" s="11">
        <v>164</v>
      </c>
      <c r="B165" s="11" t="s">
        <v>404</v>
      </c>
      <c r="C165" s="11">
        <v>4</v>
      </c>
      <c r="D165" s="21">
        <v>5600</v>
      </c>
      <c r="E165" s="10" t="str">
        <f t="shared" si="8"/>
        <v>Pedro Macckione</v>
      </c>
      <c r="F165" s="10" t="str">
        <f t="shared" si="9"/>
        <v>TV LED 32' - Preto</v>
      </c>
      <c r="G165" s="10" t="str">
        <f t="shared" si="10"/>
        <v>Televisão</v>
      </c>
      <c r="H165" s="10" t="str">
        <f t="shared" si="11"/>
        <v>São Paulo</v>
      </c>
    </row>
    <row r="166" spans="1:8" x14ac:dyDescent="0.3">
      <c r="A166" s="11">
        <v>165</v>
      </c>
      <c r="B166" s="11" t="s">
        <v>367</v>
      </c>
      <c r="C166" s="11">
        <v>5</v>
      </c>
      <c r="D166" s="21">
        <v>3500</v>
      </c>
      <c r="E166" s="10" t="str">
        <f t="shared" si="8"/>
        <v>Isabela Resende</v>
      </c>
      <c r="F166" s="10" t="str">
        <f t="shared" si="9"/>
        <v>Câmera Digital Sony Cyber - Azul</v>
      </c>
      <c r="G166" s="10" t="str">
        <f t="shared" si="10"/>
        <v>Câmera</v>
      </c>
      <c r="H166" s="10" t="str">
        <f t="shared" si="11"/>
        <v>Campinas</v>
      </c>
    </row>
    <row r="167" spans="1:8" x14ac:dyDescent="0.3">
      <c r="A167" s="11">
        <v>166</v>
      </c>
      <c r="B167" s="11" t="s">
        <v>405</v>
      </c>
      <c r="C167" s="11">
        <v>2</v>
      </c>
      <c r="D167" s="21">
        <v>13000</v>
      </c>
      <c r="E167" s="10" t="str">
        <f t="shared" si="8"/>
        <v>Giuseppe Bhering</v>
      </c>
      <c r="F167" s="10" t="str">
        <f t="shared" si="9"/>
        <v>iPhone XS - Preto</v>
      </c>
      <c r="G167" s="10" t="str">
        <f t="shared" si="10"/>
        <v>Celular</v>
      </c>
      <c r="H167" s="10" t="str">
        <f t="shared" si="11"/>
        <v>Guarulhos</v>
      </c>
    </row>
    <row r="168" spans="1:8" x14ac:dyDescent="0.3">
      <c r="A168" s="11">
        <v>167</v>
      </c>
      <c r="B168" s="11" t="s">
        <v>406</v>
      </c>
      <c r="C168" s="11">
        <v>2</v>
      </c>
      <c r="D168" s="21">
        <v>5000</v>
      </c>
      <c r="E168" s="10" t="str">
        <f t="shared" si="8"/>
        <v>Pedro Jorge</v>
      </c>
      <c r="F168" s="10" t="str">
        <f t="shared" si="9"/>
        <v>iPhone 7 - Dourado</v>
      </c>
      <c r="G168" s="10" t="str">
        <f t="shared" si="10"/>
        <v>Celular</v>
      </c>
      <c r="H168" s="10" t="str">
        <f t="shared" si="11"/>
        <v>São Paulo</v>
      </c>
    </row>
    <row r="169" spans="1:8" x14ac:dyDescent="0.3">
      <c r="A169" s="11">
        <v>168</v>
      </c>
      <c r="B169" s="11" t="s">
        <v>407</v>
      </c>
      <c r="C169" s="11">
        <v>1</v>
      </c>
      <c r="D169" s="21">
        <v>2600</v>
      </c>
      <c r="E169" s="10" t="str">
        <f t="shared" si="8"/>
        <v>Raíza Lopes</v>
      </c>
      <c r="F169" s="10" t="str">
        <f t="shared" si="9"/>
        <v>Smart TV 50' 4K - Preto</v>
      </c>
      <c r="G169" s="10" t="str">
        <f t="shared" si="10"/>
        <v>Televisão</v>
      </c>
      <c r="H169" s="10" t="str">
        <f t="shared" si="11"/>
        <v>Campinas</v>
      </c>
    </row>
    <row r="170" spans="1:8" x14ac:dyDescent="0.3">
      <c r="A170" s="11">
        <v>169</v>
      </c>
      <c r="B170" s="11" t="s">
        <v>408</v>
      </c>
      <c r="C170" s="11">
        <v>1</v>
      </c>
      <c r="D170" s="21">
        <v>5200</v>
      </c>
      <c r="E170" s="10" t="str">
        <f t="shared" si="8"/>
        <v>Caio Vianna</v>
      </c>
      <c r="F170" s="10" t="str">
        <f t="shared" si="9"/>
        <v>Smart TV 75' 4K - Preto</v>
      </c>
      <c r="G170" s="10" t="str">
        <f t="shared" si="10"/>
        <v>Televisão</v>
      </c>
      <c r="H170" s="10" t="str">
        <f t="shared" si="11"/>
        <v>Goiânia</v>
      </c>
    </row>
    <row r="171" spans="1:8" x14ac:dyDescent="0.3">
      <c r="A171" s="11">
        <v>170</v>
      </c>
      <c r="B171" s="11" t="s">
        <v>409</v>
      </c>
      <c r="C171" s="11">
        <v>3</v>
      </c>
      <c r="D171" s="21">
        <v>4500</v>
      </c>
      <c r="E171" s="10" t="str">
        <f t="shared" si="8"/>
        <v>Larissa Florim</v>
      </c>
      <c r="F171" s="10" t="str">
        <f t="shared" si="9"/>
        <v>Moto Z - Vermelho</v>
      </c>
      <c r="G171" s="10" t="str">
        <f t="shared" si="10"/>
        <v>Celular</v>
      </c>
      <c r="H171" s="10" t="str">
        <f t="shared" si="11"/>
        <v>Curitiba</v>
      </c>
    </row>
    <row r="172" spans="1:8" x14ac:dyDescent="0.3">
      <c r="A172" s="11">
        <v>171</v>
      </c>
      <c r="B172" s="11" t="s">
        <v>410</v>
      </c>
      <c r="C172" s="11">
        <v>1</v>
      </c>
      <c r="D172" s="21">
        <v>5200</v>
      </c>
      <c r="E172" s="10" t="str">
        <f t="shared" si="8"/>
        <v>Beatriz Silva</v>
      </c>
      <c r="F172" s="10" t="str">
        <f t="shared" si="9"/>
        <v>Smart TV 75' 4K - Preto</v>
      </c>
      <c r="G172" s="10" t="str">
        <f t="shared" si="10"/>
        <v>Televisão</v>
      </c>
      <c r="H172" s="10" t="str">
        <f t="shared" si="11"/>
        <v>Belo Horizonte</v>
      </c>
    </row>
    <row r="173" spans="1:8" x14ac:dyDescent="0.3">
      <c r="A173" s="11">
        <v>172</v>
      </c>
      <c r="B173" s="11" t="s">
        <v>411</v>
      </c>
      <c r="C173" s="11">
        <v>3</v>
      </c>
      <c r="D173" s="21">
        <v>6000</v>
      </c>
      <c r="E173" s="10" t="str">
        <f t="shared" si="8"/>
        <v>Manuela Ferreira</v>
      </c>
      <c r="F173" s="10" t="str">
        <f t="shared" si="9"/>
        <v>Smart TV LED Full HD 55' - Preto</v>
      </c>
      <c r="G173" s="10" t="str">
        <f t="shared" si="10"/>
        <v>Televisão</v>
      </c>
      <c r="H173" s="10" t="str">
        <f t="shared" si="11"/>
        <v>Salvador</v>
      </c>
    </row>
    <row r="174" spans="1:8" x14ac:dyDescent="0.3">
      <c r="A174" s="11">
        <v>173</v>
      </c>
      <c r="B174" s="11" t="s">
        <v>412</v>
      </c>
      <c r="C174" s="11">
        <v>1</v>
      </c>
      <c r="D174" s="21">
        <v>2000</v>
      </c>
      <c r="E174" s="10" t="str">
        <f t="shared" si="8"/>
        <v>Tiago Pereira</v>
      </c>
      <c r="F174" s="10" t="str">
        <f t="shared" si="9"/>
        <v>Smart TV LED Full HD 55' - Preto</v>
      </c>
      <c r="G174" s="10" t="str">
        <f t="shared" si="10"/>
        <v>Televisão</v>
      </c>
      <c r="H174" s="10" t="str">
        <f t="shared" si="11"/>
        <v>Fortaleza</v>
      </c>
    </row>
    <row r="175" spans="1:8" x14ac:dyDescent="0.3">
      <c r="A175" s="11">
        <v>174</v>
      </c>
      <c r="B175" s="11" t="s">
        <v>413</v>
      </c>
      <c r="C175" s="11">
        <v>3</v>
      </c>
      <c r="D175" s="21">
        <v>7500</v>
      </c>
      <c r="E175" s="10" t="str">
        <f t="shared" si="8"/>
        <v>Silvio Fahrnholz</v>
      </c>
      <c r="F175" s="10" t="str">
        <f t="shared" si="9"/>
        <v>iPhone 7 - Dourado</v>
      </c>
      <c r="G175" s="10" t="str">
        <f t="shared" si="10"/>
        <v>Celular</v>
      </c>
      <c r="H175" s="10" t="str">
        <f t="shared" si="11"/>
        <v>São Paulo</v>
      </c>
    </row>
    <row r="176" spans="1:8" x14ac:dyDescent="0.3">
      <c r="A176" s="11">
        <v>175</v>
      </c>
      <c r="B176" s="11" t="s">
        <v>414</v>
      </c>
      <c r="C176" s="11">
        <v>1</v>
      </c>
      <c r="D176" s="21">
        <v>2600</v>
      </c>
      <c r="E176" s="10" t="str">
        <f t="shared" si="8"/>
        <v>Eduardo Silva</v>
      </c>
      <c r="F176" s="10" t="str">
        <f t="shared" si="9"/>
        <v>Smart TV 50' 4K - Preto</v>
      </c>
      <c r="G176" s="10" t="str">
        <f t="shared" si="10"/>
        <v>Televisão</v>
      </c>
      <c r="H176" s="10" t="str">
        <f t="shared" si="11"/>
        <v>Rio de Janeiro</v>
      </c>
    </row>
    <row r="177" spans="1:8" x14ac:dyDescent="0.3">
      <c r="A177" s="11">
        <v>176</v>
      </c>
      <c r="B177" s="11" t="s">
        <v>415</v>
      </c>
      <c r="C177" s="11">
        <v>1</v>
      </c>
      <c r="D177" s="21">
        <v>2000</v>
      </c>
      <c r="E177" s="10" t="str">
        <f t="shared" si="8"/>
        <v>Chan Santos</v>
      </c>
      <c r="F177" s="10" t="str">
        <f t="shared" si="9"/>
        <v>Smart TV LED Full HD 55' - Preto</v>
      </c>
      <c r="G177" s="10" t="str">
        <f t="shared" si="10"/>
        <v>Televisão</v>
      </c>
      <c r="H177" s="10" t="str">
        <f t="shared" si="11"/>
        <v>Belo Horizonte</v>
      </c>
    </row>
    <row r="178" spans="1:8" x14ac:dyDescent="0.3">
      <c r="A178" s="11">
        <v>177</v>
      </c>
      <c r="B178" s="11" t="s">
        <v>416</v>
      </c>
      <c r="C178" s="11">
        <v>1</v>
      </c>
      <c r="D178" s="21">
        <v>4500</v>
      </c>
      <c r="E178" s="10" t="str">
        <f t="shared" si="8"/>
        <v>Jéssica Resinente</v>
      </c>
      <c r="F178" s="10" t="str">
        <f t="shared" si="9"/>
        <v>Galaxy S10 - Cinza</v>
      </c>
      <c r="G178" s="10" t="str">
        <f t="shared" si="10"/>
        <v>Celular</v>
      </c>
      <c r="H178" s="10" t="str">
        <f t="shared" si="11"/>
        <v>Campinas</v>
      </c>
    </row>
    <row r="179" spans="1:8" x14ac:dyDescent="0.3">
      <c r="A179" s="11">
        <v>178</v>
      </c>
      <c r="B179" s="11" t="s">
        <v>417</v>
      </c>
      <c r="C179" s="11">
        <v>1</v>
      </c>
      <c r="D179" s="21">
        <v>1750</v>
      </c>
      <c r="E179" s="10" t="str">
        <f t="shared" si="8"/>
        <v>Larissa Florim</v>
      </c>
      <c r="F179" s="10" t="str">
        <f t="shared" si="9"/>
        <v>Apple Watch - Preto</v>
      </c>
      <c r="G179" s="10" t="str">
        <f t="shared" si="10"/>
        <v>Smart Watch</v>
      </c>
      <c r="H179" s="10" t="str">
        <f t="shared" si="11"/>
        <v>Recife</v>
      </c>
    </row>
    <row r="180" spans="1:8" x14ac:dyDescent="0.3">
      <c r="A180" s="11">
        <v>179</v>
      </c>
      <c r="B180" s="11" t="s">
        <v>418</v>
      </c>
      <c r="C180" s="11">
        <v>1</v>
      </c>
      <c r="D180" s="21">
        <v>3000</v>
      </c>
      <c r="E180" s="10" t="str">
        <f t="shared" si="8"/>
        <v>Larissa Florim</v>
      </c>
      <c r="F180" s="10" t="str">
        <f t="shared" si="9"/>
        <v>Galaxy S8 - Verde</v>
      </c>
      <c r="G180" s="10" t="str">
        <f t="shared" si="10"/>
        <v>Celular</v>
      </c>
      <c r="H180" s="10" t="str">
        <f t="shared" si="11"/>
        <v>Fortaleza</v>
      </c>
    </row>
    <row r="181" spans="1:8" x14ac:dyDescent="0.3">
      <c r="A181" s="11">
        <v>180</v>
      </c>
      <c r="B181" s="11" t="s">
        <v>419</v>
      </c>
      <c r="C181" s="11">
        <v>4</v>
      </c>
      <c r="D181" s="21">
        <v>5800</v>
      </c>
      <c r="E181" s="10" t="str">
        <f t="shared" si="8"/>
        <v>Julia Penteado</v>
      </c>
      <c r="F181" s="10" t="str">
        <f t="shared" si="9"/>
        <v>Smart Watch Galaxy - Azul</v>
      </c>
      <c r="G181" s="10" t="str">
        <f t="shared" si="10"/>
        <v>Smart Watch</v>
      </c>
      <c r="H181" s="10" t="str">
        <f t="shared" si="11"/>
        <v>Nova Iguaçu</v>
      </c>
    </row>
    <row r="182" spans="1:8" x14ac:dyDescent="0.3">
      <c r="A182" s="11">
        <v>181</v>
      </c>
      <c r="B182" s="11" t="s">
        <v>420</v>
      </c>
      <c r="C182" s="11">
        <v>1</v>
      </c>
      <c r="D182" s="21">
        <v>700</v>
      </c>
      <c r="E182" s="10" t="str">
        <f t="shared" si="8"/>
        <v>Silvio Fahrnholz</v>
      </c>
      <c r="F182" s="10" t="str">
        <f t="shared" si="9"/>
        <v>Câmera Digital Sony Cyber - Azul</v>
      </c>
      <c r="G182" s="10" t="str">
        <f t="shared" si="10"/>
        <v>Câmera</v>
      </c>
      <c r="H182" s="10" t="str">
        <f t="shared" si="11"/>
        <v>Rio de Janeiro</v>
      </c>
    </row>
    <row r="183" spans="1:8" x14ac:dyDescent="0.3">
      <c r="A183" s="11">
        <v>182</v>
      </c>
      <c r="B183" s="11" t="s">
        <v>421</v>
      </c>
      <c r="C183" s="11">
        <v>1</v>
      </c>
      <c r="D183" s="21">
        <v>1550</v>
      </c>
      <c r="E183" s="10" t="str">
        <f t="shared" si="8"/>
        <v>Juliana Souza</v>
      </c>
      <c r="F183" s="10" t="str">
        <f t="shared" si="9"/>
        <v>Câmera Coolpix L340 - Cinza</v>
      </c>
      <c r="G183" s="10" t="str">
        <f t="shared" si="10"/>
        <v>Câmera</v>
      </c>
      <c r="H183" s="10" t="str">
        <f t="shared" si="11"/>
        <v>Nova Iguaçu</v>
      </c>
    </row>
    <row r="184" spans="1:8" x14ac:dyDescent="0.3">
      <c r="A184" s="11">
        <v>183</v>
      </c>
      <c r="B184" s="11" t="s">
        <v>422</v>
      </c>
      <c r="C184" s="11">
        <v>1</v>
      </c>
      <c r="D184" s="21">
        <v>5200</v>
      </c>
      <c r="E184" s="10" t="str">
        <f t="shared" si="8"/>
        <v>Thays Castro</v>
      </c>
      <c r="F184" s="10" t="str">
        <f t="shared" si="9"/>
        <v>Smart TV 75' 4K - Preto</v>
      </c>
      <c r="G184" s="10" t="str">
        <f t="shared" si="10"/>
        <v>Televisão</v>
      </c>
      <c r="H184" s="10" t="str">
        <f t="shared" si="11"/>
        <v>São Paulo</v>
      </c>
    </row>
    <row r="185" spans="1:8" x14ac:dyDescent="0.3">
      <c r="A185" s="11">
        <v>184</v>
      </c>
      <c r="B185" s="11" t="s">
        <v>423</v>
      </c>
      <c r="C185" s="11">
        <v>1</v>
      </c>
      <c r="D185" s="21">
        <v>1500</v>
      </c>
      <c r="E185" s="10" t="str">
        <f t="shared" si="8"/>
        <v>Luiza Cabral</v>
      </c>
      <c r="F185" s="10" t="str">
        <f t="shared" si="9"/>
        <v>Câmera Digital Rebel T6 - Preto</v>
      </c>
      <c r="G185" s="10" t="str">
        <f t="shared" si="10"/>
        <v>Câmera</v>
      </c>
      <c r="H185" s="10" t="str">
        <f t="shared" si="11"/>
        <v>Nova Iguaçu</v>
      </c>
    </row>
    <row r="186" spans="1:8" x14ac:dyDescent="0.3">
      <c r="A186" s="11">
        <v>185</v>
      </c>
      <c r="B186" s="11" t="s">
        <v>424</v>
      </c>
      <c r="C186" s="11">
        <v>1</v>
      </c>
      <c r="D186" s="21">
        <v>2500</v>
      </c>
      <c r="E186" s="10" t="str">
        <f t="shared" si="8"/>
        <v>Leonardo Ferreira</v>
      </c>
      <c r="F186" s="10" t="str">
        <f t="shared" si="9"/>
        <v>iPhone 7 - Dourado</v>
      </c>
      <c r="G186" s="10" t="str">
        <f t="shared" si="10"/>
        <v>Celular</v>
      </c>
      <c r="H186" s="10" t="str">
        <f t="shared" si="11"/>
        <v>Porto Alegre</v>
      </c>
    </row>
    <row r="187" spans="1:8" x14ac:dyDescent="0.3">
      <c r="A187" s="11">
        <v>186</v>
      </c>
      <c r="B187" s="11" t="s">
        <v>425</v>
      </c>
      <c r="C187" s="11">
        <v>1</v>
      </c>
      <c r="D187" s="21">
        <v>1550</v>
      </c>
      <c r="E187" s="10" t="str">
        <f t="shared" si="8"/>
        <v>Mariana Baptista</v>
      </c>
      <c r="F187" s="10" t="str">
        <f t="shared" si="9"/>
        <v>Câmera Coolpix L340 - Cinza</v>
      </c>
      <c r="G187" s="10" t="str">
        <f t="shared" si="10"/>
        <v>Câmera</v>
      </c>
      <c r="H187" s="10" t="str">
        <f t="shared" si="11"/>
        <v>Salvador</v>
      </c>
    </row>
    <row r="188" spans="1:8" x14ac:dyDescent="0.3">
      <c r="A188" s="11">
        <v>187</v>
      </c>
      <c r="B188" s="11" t="s">
        <v>426</v>
      </c>
      <c r="C188" s="11">
        <v>1</v>
      </c>
      <c r="D188" s="21">
        <v>5200</v>
      </c>
      <c r="E188" s="10" t="str">
        <f t="shared" si="8"/>
        <v>Larissa Florim</v>
      </c>
      <c r="F188" s="10" t="str">
        <f t="shared" si="9"/>
        <v>Smart TV 75' 4K - Preto</v>
      </c>
      <c r="G188" s="10" t="str">
        <f t="shared" si="10"/>
        <v>Televisão</v>
      </c>
      <c r="H188" s="10" t="str">
        <f t="shared" si="11"/>
        <v>Porto Alegre</v>
      </c>
    </row>
    <row r="189" spans="1:8" x14ac:dyDescent="0.3">
      <c r="A189" s="11">
        <v>188</v>
      </c>
      <c r="B189" s="11" t="s">
        <v>427</v>
      </c>
      <c r="C189" s="11">
        <v>1</v>
      </c>
      <c r="D189" s="21">
        <v>2000</v>
      </c>
      <c r="E189" s="10" t="str">
        <f t="shared" si="8"/>
        <v>Luiza Cabral</v>
      </c>
      <c r="F189" s="10" t="str">
        <f t="shared" si="9"/>
        <v>Tablet M10 Android - Preto</v>
      </c>
      <c r="G189" s="10" t="str">
        <f t="shared" si="10"/>
        <v>Tablet</v>
      </c>
      <c r="H189" s="10" t="str">
        <f t="shared" si="11"/>
        <v>Rio de Janeiro</v>
      </c>
    </row>
    <row r="190" spans="1:8" x14ac:dyDescent="0.3">
      <c r="A190" s="11">
        <v>189</v>
      </c>
      <c r="B190" s="11" t="s">
        <v>428</v>
      </c>
      <c r="C190" s="11">
        <v>1</v>
      </c>
      <c r="D190" s="21">
        <v>1400</v>
      </c>
      <c r="E190" s="10" t="str">
        <f t="shared" si="8"/>
        <v>Pedro Jorge</v>
      </c>
      <c r="F190" s="10" t="str">
        <f t="shared" si="9"/>
        <v>TV LED 32' - Preto</v>
      </c>
      <c r="G190" s="10" t="str">
        <f t="shared" si="10"/>
        <v>Televisão</v>
      </c>
      <c r="H190" s="10" t="str">
        <f t="shared" si="11"/>
        <v>Niterói</v>
      </c>
    </row>
    <row r="191" spans="1:8" x14ac:dyDescent="0.3">
      <c r="A191" s="11">
        <v>190</v>
      </c>
      <c r="B191" s="11" t="s">
        <v>429</v>
      </c>
      <c r="C191" s="11">
        <v>1</v>
      </c>
      <c r="D191" s="21">
        <v>1100</v>
      </c>
      <c r="E191" s="10" t="str">
        <f t="shared" si="8"/>
        <v>Sthefeson Pereira</v>
      </c>
      <c r="F191" s="10" t="str">
        <f t="shared" si="9"/>
        <v>Galaxy J8 - Roxo</v>
      </c>
      <c r="G191" s="10" t="str">
        <f t="shared" si="10"/>
        <v>Celular</v>
      </c>
      <c r="H191" s="10" t="str">
        <f t="shared" si="11"/>
        <v>Recife</v>
      </c>
    </row>
    <row r="192" spans="1:8" x14ac:dyDescent="0.3">
      <c r="A192" s="11">
        <v>191</v>
      </c>
      <c r="B192" s="11" t="s">
        <v>430</v>
      </c>
      <c r="C192" s="11">
        <v>1</v>
      </c>
      <c r="D192" s="21">
        <v>4500</v>
      </c>
      <c r="E192" s="10" t="str">
        <f t="shared" si="8"/>
        <v>Larissa Florim</v>
      </c>
      <c r="F192" s="10" t="str">
        <f t="shared" si="9"/>
        <v>Galaxy S10 - Cinza</v>
      </c>
      <c r="G192" s="10" t="str">
        <f t="shared" si="10"/>
        <v>Celular</v>
      </c>
      <c r="H192" s="10" t="str">
        <f t="shared" si="11"/>
        <v>Recife</v>
      </c>
    </row>
    <row r="193" spans="1:8" x14ac:dyDescent="0.3">
      <c r="A193" s="11">
        <v>192</v>
      </c>
      <c r="B193" s="11" t="s">
        <v>431</v>
      </c>
      <c r="C193" s="11">
        <v>1</v>
      </c>
      <c r="D193" s="21">
        <v>3000</v>
      </c>
      <c r="E193" s="10" t="str">
        <f t="shared" si="8"/>
        <v>Juliana Correa</v>
      </c>
      <c r="F193" s="10" t="str">
        <f t="shared" si="9"/>
        <v>Galaxy S8 - Verde</v>
      </c>
      <c r="G193" s="10" t="str">
        <f t="shared" si="10"/>
        <v>Celular</v>
      </c>
      <c r="H193" s="10" t="str">
        <f t="shared" si="11"/>
        <v>Niterói</v>
      </c>
    </row>
    <row r="194" spans="1:8" x14ac:dyDescent="0.3">
      <c r="A194" s="11">
        <v>193</v>
      </c>
      <c r="B194" s="11" t="s">
        <v>432</v>
      </c>
      <c r="C194" s="11">
        <v>3</v>
      </c>
      <c r="D194" s="21">
        <v>13500</v>
      </c>
      <c r="E194" s="10" t="str">
        <f t="shared" si="8"/>
        <v>Bernardo Botelho</v>
      </c>
      <c r="F194" s="10" t="str">
        <f t="shared" si="9"/>
        <v>Galaxy S10 - Cinza</v>
      </c>
      <c r="G194" s="10" t="str">
        <f t="shared" si="10"/>
        <v>Celular</v>
      </c>
      <c r="H194" s="10" t="str">
        <f t="shared" si="11"/>
        <v>Belo Horizonte</v>
      </c>
    </row>
    <row r="195" spans="1:8" x14ac:dyDescent="0.3">
      <c r="A195" s="11">
        <v>194</v>
      </c>
      <c r="B195" s="11" t="s">
        <v>433</v>
      </c>
      <c r="C195" s="11">
        <v>1</v>
      </c>
      <c r="D195" s="21">
        <v>1750</v>
      </c>
      <c r="E195" s="10" t="str">
        <f t="shared" ref="E195:E250" si="12">VLOOKUP(LEFT(B195,5),$J:$K,2,FALSE)</f>
        <v>Raphael Kurtz</v>
      </c>
      <c r="F195" s="10" t="str">
        <f t="shared" ref="F195:F250" si="13">VLOOKUP(MID(B195,6,4),$M:$Q,2,FALSE)</f>
        <v>Apple Watch - Preto</v>
      </c>
      <c r="G195" s="10" t="str">
        <f t="shared" ref="G195:G250" si="14">VLOOKUP(MID(B195,10,3),$S$1:$T$8,2,FALSE)</f>
        <v>Smart Watch</v>
      </c>
      <c r="H195" s="10" t="str">
        <f t="shared" ref="H195:H250" si="15">VLOOKUP(RIGHT(B195,4),$V$1:$W$15,2,FALSE)</f>
        <v>Goiânia</v>
      </c>
    </row>
    <row r="196" spans="1:8" x14ac:dyDescent="0.3">
      <c r="A196" s="11">
        <v>195</v>
      </c>
      <c r="B196" s="11" t="s">
        <v>434</v>
      </c>
      <c r="C196" s="11">
        <v>3</v>
      </c>
      <c r="D196" s="21">
        <v>4500</v>
      </c>
      <c r="E196" s="10" t="str">
        <f t="shared" si="12"/>
        <v>Bernardo Botelho</v>
      </c>
      <c r="F196" s="10" t="str">
        <f t="shared" si="13"/>
        <v>Moto Z - Vermelho</v>
      </c>
      <c r="G196" s="10" t="str">
        <f t="shared" si="14"/>
        <v>Celular</v>
      </c>
      <c r="H196" s="10" t="str">
        <f t="shared" si="15"/>
        <v>Campinas</v>
      </c>
    </row>
    <row r="197" spans="1:8" x14ac:dyDescent="0.3">
      <c r="A197" s="11">
        <v>196</v>
      </c>
      <c r="B197" s="11" t="s">
        <v>435</v>
      </c>
      <c r="C197" s="11">
        <v>1</v>
      </c>
      <c r="D197" s="21">
        <v>1550</v>
      </c>
      <c r="E197" s="10" t="str">
        <f t="shared" si="12"/>
        <v>Alexandre Rodriguez</v>
      </c>
      <c r="F197" s="10" t="str">
        <f t="shared" si="13"/>
        <v>Câmera Coolpix L340 - Cinza</v>
      </c>
      <c r="G197" s="10" t="str">
        <f t="shared" si="14"/>
        <v>Câmera</v>
      </c>
      <c r="H197" s="10" t="str">
        <f t="shared" si="15"/>
        <v>Nova Iguaçu</v>
      </c>
    </row>
    <row r="198" spans="1:8" x14ac:dyDescent="0.3">
      <c r="A198" s="11">
        <v>197</v>
      </c>
      <c r="B198" s="11" t="s">
        <v>436</v>
      </c>
      <c r="C198" s="11">
        <v>1</v>
      </c>
      <c r="D198" s="21">
        <v>2000</v>
      </c>
      <c r="E198" s="10" t="str">
        <f t="shared" si="12"/>
        <v>Thays Castro</v>
      </c>
      <c r="F198" s="10" t="str">
        <f t="shared" si="13"/>
        <v>Smart TV LED Full HD 55' - Preto</v>
      </c>
      <c r="G198" s="10" t="str">
        <f t="shared" si="14"/>
        <v>Televisão</v>
      </c>
      <c r="H198" s="10" t="str">
        <f t="shared" si="15"/>
        <v>Niterói</v>
      </c>
    </row>
    <row r="199" spans="1:8" x14ac:dyDescent="0.3">
      <c r="A199" s="11">
        <v>198</v>
      </c>
      <c r="B199" s="11" t="s">
        <v>437</v>
      </c>
      <c r="C199" s="11">
        <v>2</v>
      </c>
      <c r="D199" s="21">
        <v>6000</v>
      </c>
      <c r="E199" s="10" t="str">
        <f t="shared" si="12"/>
        <v>Silvio Fahrnholz</v>
      </c>
      <c r="F199" s="10" t="str">
        <f t="shared" si="13"/>
        <v>Galaxy S8 - Verde</v>
      </c>
      <c r="G199" s="10" t="str">
        <f t="shared" si="14"/>
        <v>Celular</v>
      </c>
      <c r="H199" s="10" t="str">
        <f t="shared" si="15"/>
        <v>Nova Iguaçu</v>
      </c>
    </row>
    <row r="200" spans="1:8" x14ac:dyDescent="0.3">
      <c r="A200" s="11">
        <v>199</v>
      </c>
      <c r="B200" s="11" t="s">
        <v>438</v>
      </c>
      <c r="C200" s="11">
        <v>3</v>
      </c>
      <c r="D200" s="21">
        <v>3600</v>
      </c>
      <c r="E200" s="10" t="str">
        <f t="shared" si="12"/>
        <v>Manuela Merege</v>
      </c>
      <c r="F200" s="10" t="str">
        <f t="shared" si="13"/>
        <v>Smart Watch MI - Amarelo</v>
      </c>
      <c r="G200" s="10" t="str">
        <f t="shared" si="14"/>
        <v>Smart Watch</v>
      </c>
      <c r="H200" s="10" t="str">
        <f t="shared" si="15"/>
        <v>Campinas</v>
      </c>
    </row>
    <row r="201" spans="1:8" x14ac:dyDescent="0.3">
      <c r="A201" s="11">
        <v>200</v>
      </c>
      <c r="B201" s="11" t="s">
        <v>439</v>
      </c>
      <c r="C201" s="11">
        <v>1</v>
      </c>
      <c r="D201" s="21">
        <v>1200</v>
      </c>
      <c r="E201" s="10" t="str">
        <f t="shared" si="12"/>
        <v>Antonio Manhães</v>
      </c>
      <c r="F201" s="10" t="str">
        <f t="shared" si="13"/>
        <v>Smart Watch MI - Amarelo</v>
      </c>
      <c r="G201" s="10" t="str">
        <f t="shared" si="14"/>
        <v>Smart Watch</v>
      </c>
      <c r="H201" s="10" t="str">
        <f t="shared" si="15"/>
        <v>Curitiba</v>
      </c>
    </row>
    <row r="202" spans="1:8" x14ac:dyDescent="0.3">
      <c r="A202" s="11">
        <v>201</v>
      </c>
      <c r="B202" s="11" t="s">
        <v>440</v>
      </c>
      <c r="C202" s="11">
        <v>5</v>
      </c>
      <c r="D202" s="21">
        <v>22500</v>
      </c>
      <c r="E202" s="10" t="str">
        <f t="shared" si="12"/>
        <v>Juliana Souza</v>
      </c>
      <c r="F202" s="10" t="str">
        <f t="shared" si="13"/>
        <v>Galaxy S10 - Cinza</v>
      </c>
      <c r="G202" s="10" t="str">
        <f t="shared" si="14"/>
        <v>Celular</v>
      </c>
      <c r="H202" s="10" t="str">
        <f t="shared" si="15"/>
        <v>Recife</v>
      </c>
    </row>
    <row r="203" spans="1:8" x14ac:dyDescent="0.3">
      <c r="A203" s="11">
        <v>202</v>
      </c>
      <c r="B203" s="11" t="s">
        <v>441</v>
      </c>
      <c r="C203" s="11">
        <v>1</v>
      </c>
      <c r="D203" s="21">
        <v>6500</v>
      </c>
      <c r="E203" s="10" t="str">
        <f t="shared" si="12"/>
        <v>Antonio Manhães</v>
      </c>
      <c r="F203" s="10" t="str">
        <f t="shared" si="13"/>
        <v>iPhone XS - Preto</v>
      </c>
      <c r="G203" s="10" t="str">
        <f t="shared" si="14"/>
        <v>Celular</v>
      </c>
      <c r="H203" s="10" t="str">
        <f t="shared" si="15"/>
        <v>Recife</v>
      </c>
    </row>
    <row r="204" spans="1:8" x14ac:dyDescent="0.3">
      <c r="A204" s="11">
        <v>203</v>
      </c>
      <c r="B204" s="11" t="s">
        <v>264</v>
      </c>
      <c r="C204" s="11">
        <v>2</v>
      </c>
      <c r="D204" s="21">
        <v>11000</v>
      </c>
      <c r="E204" s="10" t="str">
        <f t="shared" si="12"/>
        <v>João Aires</v>
      </c>
      <c r="F204" s="10" t="str">
        <f t="shared" si="13"/>
        <v>Dell G7 - Vermelho</v>
      </c>
      <c r="G204" s="10" t="str">
        <f t="shared" si="14"/>
        <v>Notebook</v>
      </c>
      <c r="H204" s="10" t="str">
        <f t="shared" si="15"/>
        <v>Fortaleza</v>
      </c>
    </row>
    <row r="205" spans="1:8" x14ac:dyDescent="0.3">
      <c r="A205" s="11">
        <v>204</v>
      </c>
      <c r="B205" s="11" t="s">
        <v>442</v>
      </c>
      <c r="C205" s="11">
        <v>1</v>
      </c>
      <c r="D205" s="21">
        <v>2400</v>
      </c>
      <c r="E205" s="10" t="str">
        <f t="shared" si="12"/>
        <v>Jéssica Resinente</v>
      </c>
      <c r="F205" s="10" t="str">
        <f t="shared" si="13"/>
        <v>Aspire 5 - Cinza</v>
      </c>
      <c r="G205" s="10" t="str">
        <f t="shared" si="14"/>
        <v>Notebook</v>
      </c>
      <c r="H205" s="10" t="str">
        <f t="shared" si="15"/>
        <v>Curitiba</v>
      </c>
    </row>
    <row r="206" spans="1:8" x14ac:dyDescent="0.3">
      <c r="A206" s="11">
        <v>205</v>
      </c>
      <c r="B206" s="11" t="s">
        <v>443</v>
      </c>
      <c r="C206" s="11">
        <v>1</v>
      </c>
      <c r="D206" s="21">
        <v>6500</v>
      </c>
      <c r="E206" s="10" t="str">
        <f t="shared" si="12"/>
        <v>Tayla Lima</v>
      </c>
      <c r="F206" s="10" t="str">
        <f t="shared" si="13"/>
        <v>iPhone XS - Preto</v>
      </c>
      <c r="G206" s="10" t="str">
        <f t="shared" si="14"/>
        <v>Celular</v>
      </c>
      <c r="H206" s="10" t="str">
        <f t="shared" si="15"/>
        <v>Goiânia</v>
      </c>
    </row>
    <row r="207" spans="1:8" x14ac:dyDescent="0.3">
      <c r="A207" s="11">
        <v>206</v>
      </c>
      <c r="B207" s="11" t="s">
        <v>444</v>
      </c>
      <c r="C207" s="11">
        <v>3</v>
      </c>
      <c r="D207" s="21">
        <v>3600</v>
      </c>
      <c r="E207" s="10" t="str">
        <f t="shared" si="12"/>
        <v>Caio Vianna</v>
      </c>
      <c r="F207" s="10" t="str">
        <f t="shared" si="13"/>
        <v>Smart Watch MI - Amarelo</v>
      </c>
      <c r="G207" s="10" t="str">
        <f t="shared" si="14"/>
        <v>Smart Watch</v>
      </c>
      <c r="H207" s="10" t="str">
        <f t="shared" si="15"/>
        <v>São Paulo</v>
      </c>
    </row>
    <row r="208" spans="1:8" x14ac:dyDescent="0.3">
      <c r="A208" s="11">
        <v>207</v>
      </c>
      <c r="B208" s="11" t="s">
        <v>445</v>
      </c>
      <c r="C208" s="11">
        <v>1</v>
      </c>
      <c r="D208" s="21">
        <v>1100</v>
      </c>
      <c r="E208" s="10" t="str">
        <f t="shared" si="12"/>
        <v>Eduardo Silva</v>
      </c>
      <c r="F208" s="10" t="str">
        <f t="shared" si="13"/>
        <v>Galaxy J8 - Roxo</v>
      </c>
      <c r="G208" s="10" t="str">
        <f t="shared" si="14"/>
        <v>Celular</v>
      </c>
      <c r="H208" s="10" t="str">
        <f t="shared" si="15"/>
        <v>Curitiba</v>
      </c>
    </row>
    <row r="209" spans="1:8" x14ac:dyDescent="0.3">
      <c r="A209" s="11">
        <v>208</v>
      </c>
      <c r="B209" s="11" t="s">
        <v>446</v>
      </c>
      <c r="C209" s="11">
        <v>1</v>
      </c>
      <c r="D209" s="21">
        <v>2500</v>
      </c>
      <c r="E209" s="10" t="str">
        <f t="shared" si="12"/>
        <v>Diogo Peixoto</v>
      </c>
      <c r="F209" s="10" t="str">
        <f t="shared" si="13"/>
        <v>iPhone 7 - Dourado</v>
      </c>
      <c r="G209" s="10" t="str">
        <f t="shared" si="14"/>
        <v>Celular</v>
      </c>
      <c r="H209" s="10" t="str">
        <f t="shared" si="15"/>
        <v>Guarulhos</v>
      </c>
    </row>
    <row r="210" spans="1:8" x14ac:dyDescent="0.3">
      <c r="A210" s="11">
        <v>209</v>
      </c>
      <c r="B210" s="11" t="s">
        <v>447</v>
      </c>
      <c r="C210" s="11">
        <v>1</v>
      </c>
      <c r="D210" s="21">
        <v>2500</v>
      </c>
      <c r="E210" s="10" t="str">
        <f t="shared" si="12"/>
        <v>Chan Santos</v>
      </c>
      <c r="F210" s="10" t="str">
        <f t="shared" si="13"/>
        <v>iPhone 7 - Dourado</v>
      </c>
      <c r="G210" s="10" t="str">
        <f t="shared" si="14"/>
        <v>Celular</v>
      </c>
      <c r="H210" s="10" t="str">
        <f t="shared" si="15"/>
        <v>Belo Horizonte</v>
      </c>
    </row>
    <row r="211" spans="1:8" x14ac:dyDescent="0.3">
      <c r="A211" s="11">
        <v>210</v>
      </c>
      <c r="B211" s="11" t="s">
        <v>448</v>
      </c>
      <c r="C211" s="11">
        <v>1</v>
      </c>
      <c r="D211" s="21">
        <v>6500</v>
      </c>
      <c r="E211" s="10" t="str">
        <f t="shared" si="12"/>
        <v>Giuseppe Bhering</v>
      </c>
      <c r="F211" s="10" t="str">
        <f t="shared" si="13"/>
        <v>iPhone XS - Preto</v>
      </c>
      <c r="G211" s="10" t="str">
        <f t="shared" si="14"/>
        <v>Celular</v>
      </c>
      <c r="H211" s="10" t="str">
        <f t="shared" si="15"/>
        <v>Nova Iguaçu</v>
      </c>
    </row>
    <row r="212" spans="1:8" x14ac:dyDescent="0.3">
      <c r="A212" s="11">
        <v>211</v>
      </c>
      <c r="B212" s="11" t="s">
        <v>449</v>
      </c>
      <c r="C212" s="11">
        <v>1</v>
      </c>
      <c r="D212" s="21">
        <v>2000</v>
      </c>
      <c r="E212" s="10" t="str">
        <f t="shared" si="12"/>
        <v>Eduardo Silva</v>
      </c>
      <c r="F212" s="10" t="str">
        <f t="shared" si="13"/>
        <v>Tablet M10 Android - Preto</v>
      </c>
      <c r="G212" s="10" t="str">
        <f t="shared" si="14"/>
        <v>Tablet</v>
      </c>
      <c r="H212" s="10" t="str">
        <f t="shared" si="15"/>
        <v>Salvador</v>
      </c>
    </row>
    <row r="213" spans="1:8" x14ac:dyDescent="0.3">
      <c r="A213" s="11">
        <v>212</v>
      </c>
      <c r="B213" s="11" t="s">
        <v>450</v>
      </c>
      <c r="C213" s="11">
        <v>5</v>
      </c>
      <c r="D213" s="21">
        <v>32500</v>
      </c>
      <c r="E213" s="10" t="str">
        <f t="shared" si="12"/>
        <v>Rodrigo Bruno</v>
      </c>
      <c r="F213" s="10" t="str">
        <f t="shared" si="13"/>
        <v>iPhone XS - Preto</v>
      </c>
      <c r="G213" s="10" t="str">
        <f t="shared" si="14"/>
        <v>Celular</v>
      </c>
      <c r="H213" s="10" t="str">
        <f t="shared" si="15"/>
        <v>São Paulo</v>
      </c>
    </row>
    <row r="214" spans="1:8" x14ac:dyDescent="0.3">
      <c r="A214" s="11">
        <v>213</v>
      </c>
      <c r="B214" s="11" t="s">
        <v>451</v>
      </c>
      <c r="C214" s="11">
        <v>3</v>
      </c>
      <c r="D214" s="21">
        <v>19500</v>
      </c>
      <c r="E214" s="10" t="str">
        <f t="shared" si="12"/>
        <v>Chan Santos</v>
      </c>
      <c r="F214" s="10" t="str">
        <f t="shared" si="13"/>
        <v>iPhone XS - Preto</v>
      </c>
      <c r="G214" s="10" t="str">
        <f t="shared" si="14"/>
        <v>Celular</v>
      </c>
      <c r="H214" s="10" t="str">
        <f t="shared" si="15"/>
        <v>Porto Alegre</v>
      </c>
    </row>
    <row r="215" spans="1:8" x14ac:dyDescent="0.3">
      <c r="A215" s="11">
        <v>214</v>
      </c>
      <c r="B215" s="11" t="s">
        <v>452</v>
      </c>
      <c r="C215" s="11">
        <v>5</v>
      </c>
      <c r="D215" s="21">
        <v>15000</v>
      </c>
      <c r="E215" s="10" t="str">
        <f t="shared" si="12"/>
        <v>Bianca Paz</v>
      </c>
      <c r="F215" s="10" t="str">
        <f t="shared" si="13"/>
        <v>Galaxy S8 - Verde</v>
      </c>
      <c r="G215" s="10" t="str">
        <f t="shared" si="14"/>
        <v>Celular</v>
      </c>
      <c r="H215" s="10" t="str">
        <f t="shared" si="15"/>
        <v>Curitiba</v>
      </c>
    </row>
    <row r="216" spans="1:8" x14ac:dyDescent="0.3">
      <c r="A216" s="11">
        <v>215</v>
      </c>
      <c r="B216" s="11" t="s">
        <v>453</v>
      </c>
      <c r="C216" s="11">
        <v>1</v>
      </c>
      <c r="D216" s="21">
        <v>2300</v>
      </c>
      <c r="E216" s="10" t="str">
        <f t="shared" si="12"/>
        <v>Caio Vianna</v>
      </c>
      <c r="F216" s="10" t="str">
        <f t="shared" si="13"/>
        <v>Inspiron 15 - Prata</v>
      </c>
      <c r="G216" s="10" t="str">
        <f t="shared" si="14"/>
        <v>Notebook</v>
      </c>
      <c r="H216" s="10" t="str">
        <f t="shared" si="15"/>
        <v>Nova Iguaçu</v>
      </c>
    </row>
    <row r="217" spans="1:8" x14ac:dyDescent="0.3">
      <c r="A217" s="11">
        <v>216</v>
      </c>
      <c r="B217" s="11" t="s">
        <v>454</v>
      </c>
      <c r="C217" s="11">
        <v>1</v>
      </c>
      <c r="D217" s="21">
        <v>1900</v>
      </c>
      <c r="E217" s="10" t="str">
        <f t="shared" si="12"/>
        <v>Tiago Pereira</v>
      </c>
      <c r="F217" s="10" t="str">
        <f t="shared" si="13"/>
        <v>iPhone 6S - Rosa</v>
      </c>
      <c r="G217" s="10" t="str">
        <f t="shared" si="14"/>
        <v>Celular</v>
      </c>
      <c r="H217" s="10" t="str">
        <f t="shared" si="15"/>
        <v>Nova Iguaçu</v>
      </c>
    </row>
    <row r="218" spans="1:8" x14ac:dyDescent="0.3">
      <c r="A218" s="11">
        <v>217</v>
      </c>
      <c r="B218" s="11" t="s">
        <v>455</v>
      </c>
      <c r="C218" s="11">
        <v>3</v>
      </c>
      <c r="D218" s="21">
        <v>4500</v>
      </c>
      <c r="E218" s="10" t="str">
        <f t="shared" si="12"/>
        <v>Thiago Miura</v>
      </c>
      <c r="F218" s="10" t="str">
        <f t="shared" si="13"/>
        <v>Moto Z - Vermelho</v>
      </c>
      <c r="G218" s="10" t="str">
        <f t="shared" si="14"/>
        <v>Celular</v>
      </c>
      <c r="H218" s="10" t="str">
        <f t="shared" si="15"/>
        <v>Guarulhos</v>
      </c>
    </row>
    <row r="219" spans="1:8" x14ac:dyDescent="0.3">
      <c r="A219" s="11">
        <v>218</v>
      </c>
      <c r="B219" s="11" t="s">
        <v>456</v>
      </c>
      <c r="C219" s="11">
        <v>1</v>
      </c>
      <c r="D219" s="21">
        <v>700</v>
      </c>
      <c r="E219" s="10" t="str">
        <f t="shared" si="12"/>
        <v>Fernanda Junior</v>
      </c>
      <c r="F219" s="10" t="str">
        <f t="shared" si="13"/>
        <v>Câmera Digital Sony Cyber - Azul</v>
      </c>
      <c r="G219" s="10" t="str">
        <f t="shared" si="14"/>
        <v>Câmera</v>
      </c>
      <c r="H219" s="10" t="str">
        <f t="shared" si="15"/>
        <v>Recife</v>
      </c>
    </row>
    <row r="220" spans="1:8" x14ac:dyDescent="0.3">
      <c r="A220" s="11">
        <v>219</v>
      </c>
      <c r="B220" s="11" t="s">
        <v>457</v>
      </c>
      <c r="C220" s="11">
        <v>1</v>
      </c>
      <c r="D220" s="21">
        <v>750</v>
      </c>
      <c r="E220" s="10" t="str">
        <f t="shared" si="12"/>
        <v>Manuela Ferreira</v>
      </c>
      <c r="F220" s="10" t="str">
        <f t="shared" si="13"/>
        <v>iPad 32GB Wifi - Prata</v>
      </c>
      <c r="G220" s="10" t="str">
        <f t="shared" si="14"/>
        <v>Tablet</v>
      </c>
      <c r="H220" s="10" t="str">
        <f t="shared" si="15"/>
        <v>Goiânia</v>
      </c>
    </row>
    <row r="221" spans="1:8" x14ac:dyDescent="0.3">
      <c r="A221" s="11">
        <v>220</v>
      </c>
      <c r="B221" s="11" t="s">
        <v>458</v>
      </c>
      <c r="C221" s="11">
        <v>1</v>
      </c>
      <c r="D221" s="21">
        <v>1750</v>
      </c>
      <c r="E221" s="10" t="str">
        <f t="shared" si="12"/>
        <v>Giuseppe Bhering</v>
      </c>
      <c r="F221" s="10" t="str">
        <f t="shared" si="13"/>
        <v>Apple Watch - Preto</v>
      </c>
      <c r="G221" s="10" t="str">
        <f t="shared" si="14"/>
        <v>Smart Watch</v>
      </c>
      <c r="H221" s="10" t="str">
        <f t="shared" si="15"/>
        <v>Guarulhos</v>
      </c>
    </row>
    <row r="222" spans="1:8" x14ac:dyDescent="0.3">
      <c r="A222" s="11">
        <v>221</v>
      </c>
      <c r="B222" s="11" t="s">
        <v>459</v>
      </c>
      <c r="C222" s="11">
        <v>3</v>
      </c>
      <c r="D222" s="21">
        <v>6900</v>
      </c>
      <c r="E222" s="10" t="str">
        <f t="shared" si="12"/>
        <v>Tayla Lima</v>
      </c>
      <c r="F222" s="10" t="str">
        <f t="shared" si="13"/>
        <v>Inspiron 15 - Prata</v>
      </c>
      <c r="G222" s="10" t="str">
        <f t="shared" si="14"/>
        <v>Notebook</v>
      </c>
      <c r="H222" s="10" t="str">
        <f t="shared" si="15"/>
        <v>Recife</v>
      </c>
    </row>
    <row r="223" spans="1:8" x14ac:dyDescent="0.3">
      <c r="A223" s="11">
        <v>222</v>
      </c>
      <c r="B223" s="11" t="s">
        <v>460</v>
      </c>
      <c r="C223" s="11">
        <v>1</v>
      </c>
      <c r="D223" s="21">
        <v>700</v>
      </c>
      <c r="E223" s="10" t="str">
        <f t="shared" si="12"/>
        <v>Adrielle Forte</v>
      </c>
      <c r="F223" s="10" t="str">
        <f t="shared" si="13"/>
        <v>Câmera Digital Sony Cyber - Azul</v>
      </c>
      <c r="G223" s="10" t="str">
        <f t="shared" si="14"/>
        <v>Câmera</v>
      </c>
      <c r="H223" s="10" t="str">
        <f t="shared" si="15"/>
        <v>Belo Horizonte</v>
      </c>
    </row>
    <row r="224" spans="1:8" x14ac:dyDescent="0.3">
      <c r="A224" s="11">
        <v>223</v>
      </c>
      <c r="B224" s="11" t="s">
        <v>461</v>
      </c>
      <c r="C224" s="11">
        <v>1</v>
      </c>
      <c r="D224" s="21">
        <v>1900</v>
      </c>
      <c r="E224" s="10" t="str">
        <f t="shared" si="12"/>
        <v>Raissa Negrelli</v>
      </c>
      <c r="F224" s="10" t="str">
        <f t="shared" si="13"/>
        <v>iPhone 6S - Rosa</v>
      </c>
      <c r="G224" s="10" t="str">
        <f t="shared" si="14"/>
        <v>Celular</v>
      </c>
      <c r="H224" s="10" t="str">
        <f t="shared" si="15"/>
        <v>Fortaleza</v>
      </c>
    </row>
    <row r="225" spans="1:8" x14ac:dyDescent="0.3">
      <c r="A225" s="11">
        <v>224</v>
      </c>
      <c r="B225" s="11" t="s">
        <v>462</v>
      </c>
      <c r="C225" s="11">
        <v>2</v>
      </c>
      <c r="D225" s="21">
        <v>3100</v>
      </c>
      <c r="E225" s="10" t="str">
        <f t="shared" si="12"/>
        <v>Antonio Manhães</v>
      </c>
      <c r="F225" s="10" t="str">
        <f t="shared" si="13"/>
        <v>Câmera Coolpix L340 - Cinza</v>
      </c>
      <c r="G225" s="10" t="str">
        <f t="shared" si="14"/>
        <v>Câmera</v>
      </c>
      <c r="H225" s="10" t="str">
        <f t="shared" si="15"/>
        <v>Guarulhos</v>
      </c>
    </row>
    <row r="226" spans="1:8" x14ac:dyDescent="0.3">
      <c r="A226" s="11">
        <v>225</v>
      </c>
      <c r="B226" s="11" t="s">
        <v>463</v>
      </c>
      <c r="C226" s="11">
        <v>1</v>
      </c>
      <c r="D226" s="21">
        <v>1900</v>
      </c>
      <c r="E226" s="10" t="str">
        <f t="shared" si="12"/>
        <v>Sthefeson Pereira</v>
      </c>
      <c r="F226" s="10" t="str">
        <f t="shared" si="13"/>
        <v>iPhone 6S - Rosa</v>
      </c>
      <c r="G226" s="10" t="str">
        <f t="shared" si="14"/>
        <v>Celular</v>
      </c>
      <c r="H226" s="10" t="str">
        <f t="shared" si="15"/>
        <v>Salvador</v>
      </c>
    </row>
    <row r="227" spans="1:8" x14ac:dyDescent="0.3">
      <c r="A227" s="11">
        <v>226</v>
      </c>
      <c r="B227" s="11" t="s">
        <v>464</v>
      </c>
      <c r="C227" s="11">
        <v>1</v>
      </c>
      <c r="D227" s="21">
        <v>700</v>
      </c>
      <c r="E227" s="10" t="str">
        <f t="shared" si="12"/>
        <v>João Aires</v>
      </c>
      <c r="F227" s="10" t="str">
        <f t="shared" si="13"/>
        <v>Câmera Digital Sony Cyber - Azul</v>
      </c>
      <c r="G227" s="10" t="str">
        <f t="shared" si="14"/>
        <v>Câmera</v>
      </c>
      <c r="H227" s="10" t="str">
        <f t="shared" si="15"/>
        <v>Salvador</v>
      </c>
    </row>
    <row r="228" spans="1:8" x14ac:dyDescent="0.3">
      <c r="A228" s="11">
        <v>227</v>
      </c>
      <c r="B228" s="11" t="s">
        <v>465</v>
      </c>
      <c r="C228" s="11">
        <v>2</v>
      </c>
      <c r="D228" s="21">
        <v>4800</v>
      </c>
      <c r="E228" s="10" t="str">
        <f t="shared" si="12"/>
        <v>Pedro Jorge</v>
      </c>
      <c r="F228" s="10" t="str">
        <f t="shared" si="13"/>
        <v>Aspire 5 - Cinza</v>
      </c>
      <c r="G228" s="10" t="str">
        <f t="shared" si="14"/>
        <v>Notebook</v>
      </c>
      <c r="H228" s="10" t="str">
        <f t="shared" si="15"/>
        <v>Nova Iguaçu</v>
      </c>
    </row>
    <row r="229" spans="1:8" x14ac:dyDescent="0.3">
      <c r="A229" s="11">
        <v>228</v>
      </c>
      <c r="B229" s="11" t="s">
        <v>466</v>
      </c>
      <c r="C229" s="11">
        <v>1</v>
      </c>
      <c r="D229" s="21">
        <v>2400</v>
      </c>
      <c r="E229" s="10" t="str">
        <f t="shared" si="12"/>
        <v>Ruan Lopes</v>
      </c>
      <c r="F229" s="10" t="str">
        <f t="shared" si="13"/>
        <v>Aspire 5 - Cinza</v>
      </c>
      <c r="G229" s="10" t="str">
        <f t="shared" si="14"/>
        <v>Notebook</v>
      </c>
      <c r="H229" s="10" t="str">
        <f t="shared" si="15"/>
        <v>Campinas</v>
      </c>
    </row>
    <row r="230" spans="1:8" x14ac:dyDescent="0.3">
      <c r="A230" s="11">
        <v>229</v>
      </c>
      <c r="B230" s="11" t="s">
        <v>467</v>
      </c>
      <c r="C230" s="11">
        <v>3</v>
      </c>
      <c r="D230" s="21">
        <v>2250</v>
      </c>
      <c r="E230" s="10" t="str">
        <f t="shared" si="12"/>
        <v>Bruna Ramos</v>
      </c>
      <c r="F230" s="10" t="str">
        <f t="shared" si="13"/>
        <v>iPad 32GB Wifi - Prata</v>
      </c>
      <c r="G230" s="10" t="str">
        <f t="shared" si="14"/>
        <v>Tablet</v>
      </c>
      <c r="H230" s="10" t="str">
        <f t="shared" si="15"/>
        <v>Goiânia</v>
      </c>
    </row>
    <row r="231" spans="1:8" x14ac:dyDescent="0.3">
      <c r="A231" s="11">
        <v>230</v>
      </c>
      <c r="B231" s="11" t="s">
        <v>468</v>
      </c>
      <c r="C231" s="11">
        <v>1</v>
      </c>
      <c r="D231" s="21">
        <v>2600</v>
      </c>
      <c r="E231" s="10" t="str">
        <f t="shared" si="12"/>
        <v>Julia Penteado</v>
      </c>
      <c r="F231" s="10" t="str">
        <f t="shared" si="13"/>
        <v>Smart TV 50' 4K - Preto</v>
      </c>
      <c r="G231" s="10" t="str">
        <f t="shared" si="14"/>
        <v>Televisão</v>
      </c>
      <c r="H231" s="10" t="str">
        <f t="shared" si="15"/>
        <v>Belo Horizonte</v>
      </c>
    </row>
    <row r="232" spans="1:8" x14ac:dyDescent="0.3">
      <c r="A232" s="11">
        <v>231</v>
      </c>
      <c r="B232" s="11" t="s">
        <v>469</v>
      </c>
      <c r="C232" s="11">
        <v>1</v>
      </c>
      <c r="D232" s="21">
        <v>4500</v>
      </c>
      <c r="E232" s="10" t="str">
        <f t="shared" si="12"/>
        <v>Jéssica Resinente</v>
      </c>
      <c r="F232" s="10" t="str">
        <f t="shared" si="13"/>
        <v>Galaxy S10 - Cinza</v>
      </c>
      <c r="G232" s="10" t="str">
        <f t="shared" si="14"/>
        <v>Celular</v>
      </c>
      <c r="H232" s="10" t="str">
        <f t="shared" si="15"/>
        <v>Recife</v>
      </c>
    </row>
    <row r="233" spans="1:8" x14ac:dyDescent="0.3">
      <c r="A233" s="11">
        <v>232</v>
      </c>
      <c r="B233" s="11" t="s">
        <v>470</v>
      </c>
      <c r="C233" s="11">
        <v>2</v>
      </c>
      <c r="D233" s="21">
        <v>3000</v>
      </c>
      <c r="E233" s="10" t="str">
        <f t="shared" si="12"/>
        <v>Thays Castro</v>
      </c>
      <c r="F233" s="10" t="str">
        <f t="shared" si="13"/>
        <v>Câmera Digital Rebel T6 - Preto</v>
      </c>
      <c r="G233" s="10" t="str">
        <f t="shared" si="14"/>
        <v>Câmera</v>
      </c>
      <c r="H233" s="10" t="str">
        <f t="shared" si="15"/>
        <v>Porto Alegre</v>
      </c>
    </row>
    <row r="234" spans="1:8" x14ac:dyDescent="0.3">
      <c r="A234" s="11">
        <v>233</v>
      </c>
      <c r="B234" s="11" t="s">
        <v>471</v>
      </c>
      <c r="C234" s="11">
        <v>1</v>
      </c>
      <c r="D234" s="21">
        <v>4500</v>
      </c>
      <c r="E234" s="10" t="str">
        <f t="shared" si="12"/>
        <v>Julia Penteado</v>
      </c>
      <c r="F234" s="10" t="str">
        <f t="shared" si="13"/>
        <v>Galaxy S10 - Cinza</v>
      </c>
      <c r="G234" s="10" t="str">
        <f t="shared" si="14"/>
        <v>Celular</v>
      </c>
      <c r="H234" s="10" t="str">
        <f t="shared" si="15"/>
        <v>Goiânia</v>
      </c>
    </row>
    <row r="235" spans="1:8" x14ac:dyDescent="0.3">
      <c r="A235" s="11">
        <v>234</v>
      </c>
      <c r="B235" s="11" t="s">
        <v>472</v>
      </c>
      <c r="C235" s="11">
        <v>1</v>
      </c>
      <c r="D235" s="21">
        <v>700</v>
      </c>
      <c r="E235" s="10" t="str">
        <f t="shared" si="12"/>
        <v>Caio Vianna</v>
      </c>
      <c r="F235" s="10" t="str">
        <f t="shared" si="13"/>
        <v>Câmera Digital Sony Cyber - Azul</v>
      </c>
      <c r="G235" s="10" t="str">
        <f t="shared" si="14"/>
        <v>Câmera</v>
      </c>
      <c r="H235" s="10" t="str">
        <f t="shared" si="15"/>
        <v>Niterói</v>
      </c>
    </row>
    <row r="236" spans="1:8" x14ac:dyDescent="0.3">
      <c r="A236" s="11">
        <v>235</v>
      </c>
      <c r="B236" s="11" t="s">
        <v>473</v>
      </c>
      <c r="C236" s="11">
        <v>1</v>
      </c>
      <c r="D236" s="21">
        <v>2000</v>
      </c>
      <c r="E236" s="10" t="str">
        <f t="shared" si="12"/>
        <v>Giuseppe Bhering</v>
      </c>
      <c r="F236" s="10" t="str">
        <f t="shared" si="13"/>
        <v>Tablet M10 Android - Preto</v>
      </c>
      <c r="G236" s="10" t="str">
        <f t="shared" si="14"/>
        <v>Tablet</v>
      </c>
      <c r="H236" s="10" t="str">
        <f t="shared" si="15"/>
        <v>Niterói</v>
      </c>
    </row>
    <row r="237" spans="1:8" x14ac:dyDescent="0.3">
      <c r="A237" s="11">
        <v>236</v>
      </c>
      <c r="B237" s="11" t="s">
        <v>474</v>
      </c>
      <c r="C237" s="11">
        <v>4</v>
      </c>
      <c r="D237" s="21">
        <v>10400</v>
      </c>
      <c r="E237" s="10" t="str">
        <f t="shared" si="12"/>
        <v>Ruan Lopes</v>
      </c>
      <c r="F237" s="10" t="str">
        <f t="shared" si="13"/>
        <v>Smart TV 50' 4K - Preto</v>
      </c>
      <c r="G237" s="10" t="str">
        <f t="shared" si="14"/>
        <v>Televisão</v>
      </c>
      <c r="H237" s="10" t="str">
        <f t="shared" si="15"/>
        <v>Guarulhos</v>
      </c>
    </row>
    <row r="238" spans="1:8" x14ac:dyDescent="0.3">
      <c r="A238" s="11">
        <v>237</v>
      </c>
      <c r="B238" s="11" t="s">
        <v>475</v>
      </c>
      <c r="C238" s="11">
        <v>5</v>
      </c>
      <c r="D238" s="21">
        <v>10000</v>
      </c>
      <c r="E238" s="10" t="str">
        <f t="shared" si="12"/>
        <v>Pedro Macckione</v>
      </c>
      <c r="F238" s="10" t="str">
        <f t="shared" si="13"/>
        <v>Smart TV LED Full HD 55' - Preto</v>
      </c>
      <c r="G238" s="10" t="str">
        <f t="shared" si="14"/>
        <v>Televisão</v>
      </c>
      <c r="H238" s="10" t="str">
        <f t="shared" si="15"/>
        <v>São Paulo</v>
      </c>
    </row>
    <row r="239" spans="1:8" x14ac:dyDescent="0.3">
      <c r="A239" s="11">
        <v>238</v>
      </c>
      <c r="B239" s="11" t="s">
        <v>476</v>
      </c>
      <c r="C239" s="11">
        <v>1</v>
      </c>
      <c r="D239" s="21">
        <v>1200</v>
      </c>
      <c r="E239" s="10" t="str">
        <f t="shared" si="12"/>
        <v>Thays Castro</v>
      </c>
      <c r="F239" s="10" t="str">
        <f t="shared" si="13"/>
        <v>Smart Watch MI - Amarelo</v>
      </c>
      <c r="G239" s="10" t="str">
        <f t="shared" si="14"/>
        <v>Smart Watch</v>
      </c>
      <c r="H239" s="10" t="str">
        <f t="shared" si="15"/>
        <v>Rio de Janeiro</v>
      </c>
    </row>
    <row r="240" spans="1:8" x14ac:dyDescent="0.3">
      <c r="A240" s="11">
        <v>239</v>
      </c>
      <c r="B240" s="11" t="s">
        <v>403</v>
      </c>
      <c r="C240" s="11">
        <v>1</v>
      </c>
      <c r="D240" s="21">
        <v>2600</v>
      </c>
      <c r="E240" s="10" t="str">
        <f t="shared" si="12"/>
        <v>Larissa Florim</v>
      </c>
      <c r="F240" s="10" t="str">
        <f t="shared" si="13"/>
        <v>Smart TV 50' 4K - Preto</v>
      </c>
      <c r="G240" s="10" t="str">
        <f t="shared" si="14"/>
        <v>Televisão</v>
      </c>
      <c r="H240" s="10" t="str">
        <f t="shared" si="15"/>
        <v>São Paulo</v>
      </c>
    </row>
    <row r="241" spans="1:8" x14ac:dyDescent="0.3">
      <c r="A241" s="11">
        <v>240</v>
      </c>
      <c r="B241" s="11" t="s">
        <v>477</v>
      </c>
      <c r="C241" s="11">
        <v>1</v>
      </c>
      <c r="D241" s="21">
        <v>6500</v>
      </c>
      <c r="E241" s="10" t="str">
        <f t="shared" si="12"/>
        <v>Ana Silva</v>
      </c>
      <c r="F241" s="10" t="str">
        <f t="shared" si="13"/>
        <v>iPhone XS - Preto</v>
      </c>
      <c r="G241" s="10" t="str">
        <f t="shared" si="14"/>
        <v>Celular</v>
      </c>
      <c r="H241" s="10" t="str">
        <f t="shared" si="15"/>
        <v>Porto Alegre</v>
      </c>
    </row>
    <row r="242" spans="1:8" x14ac:dyDescent="0.3">
      <c r="A242" s="11">
        <v>241</v>
      </c>
      <c r="B242" s="11" t="s">
        <v>478</v>
      </c>
      <c r="C242" s="11">
        <v>1</v>
      </c>
      <c r="D242" s="21">
        <v>4500</v>
      </c>
      <c r="E242" s="10" t="str">
        <f t="shared" si="12"/>
        <v>Alexandre Rodriguez</v>
      </c>
      <c r="F242" s="10" t="str">
        <f t="shared" si="13"/>
        <v>Galaxy S10 - Cinza</v>
      </c>
      <c r="G242" s="10" t="str">
        <f t="shared" si="14"/>
        <v>Celular</v>
      </c>
      <c r="H242" s="10" t="str">
        <f t="shared" si="15"/>
        <v>Porto Alegre</v>
      </c>
    </row>
    <row r="243" spans="1:8" x14ac:dyDescent="0.3">
      <c r="A243" s="11">
        <v>242</v>
      </c>
      <c r="B243" s="11" t="s">
        <v>479</v>
      </c>
      <c r="C243" s="11">
        <v>1</v>
      </c>
      <c r="D243" s="21">
        <v>1550</v>
      </c>
      <c r="E243" s="10" t="str">
        <f t="shared" si="12"/>
        <v>Thays Castro</v>
      </c>
      <c r="F243" s="10" t="str">
        <f t="shared" si="13"/>
        <v>Câmera Coolpix L340 - Cinza</v>
      </c>
      <c r="G243" s="10" t="str">
        <f t="shared" si="14"/>
        <v>Câmera</v>
      </c>
      <c r="H243" s="10" t="str">
        <f t="shared" si="15"/>
        <v>Fortaleza</v>
      </c>
    </row>
    <row r="244" spans="1:8" x14ac:dyDescent="0.3">
      <c r="A244" s="11">
        <v>243</v>
      </c>
      <c r="B244" s="11" t="s">
        <v>480</v>
      </c>
      <c r="C244" s="11">
        <v>5</v>
      </c>
      <c r="D244" s="21">
        <v>13000</v>
      </c>
      <c r="E244" s="10" t="str">
        <f t="shared" si="12"/>
        <v>Bianca Paz</v>
      </c>
      <c r="F244" s="10" t="str">
        <f t="shared" si="13"/>
        <v>Smart TV 50' 4K - Preto</v>
      </c>
      <c r="G244" s="10" t="str">
        <f t="shared" si="14"/>
        <v>Televisão</v>
      </c>
      <c r="H244" s="10" t="str">
        <f t="shared" si="15"/>
        <v>Belo Horizonte</v>
      </c>
    </row>
    <row r="245" spans="1:8" x14ac:dyDescent="0.3">
      <c r="A245" s="11">
        <v>244</v>
      </c>
      <c r="B245" s="11" t="s">
        <v>481</v>
      </c>
      <c r="C245" s="11">
        <v>5</v>
      </c>
      <c r="D245" s="21">
        <v>3500</v>
      </c>
      <c r="E245" s="10" t="str">
        <f t="shared" si="12"/>
        <v>Fernanda Ferreira</v>
      </c>
      <c r="F245" s="10" t="str">
        <f t="shared" si="13"/>
        <v>Câmera Digital Sony Cyber - Azul</v>
      </c>
      <c r="G245" s="10" t="str">
        <f t="shared" si="14"/>
        <v>Câmera</v>
      </c>
      <c r="H245" s="10" t="str">
        <f t="shared" si="15"/>
        <v>Belo Horizonte</v>
      </c>
    </row>
    <row r="246" spans="1:8" x14ac:dyDescent="0.3">
      <c r="A246" s="11">
        <v>245</v>
      </c>
      <c r="B246" s="11" t="s">
        <v>482</v>
      </c>
      <c r="C246" s="11">
        <v>3</v>
      </c>
      <c r="D246" s="21">
        <v>6000</v>
      </c>
      <c r="E246" s="10" t="str">
        <f t="shared" si="12"/>
        <v>Julia Penteado</v>
      </c>
      <c r="F246" s="10" t="str">
        <f t="shared" si="13"/>
        <v>Smart TV LED Full HD 55' - Preto</v>
      </c>
      <c r="G246" s="10" t="str">
        <f t="shared" si="14"/>
        <v>Televisão</v>
      </c>
      <c r="H246" s="10" t="str">
        <f t="shared" si="15"/>
        <v>Guarulhos</v>
      </c>
    </row>
    <row r="247" spans="1:8" x14ac:dyDescent="0.3">
      <c r="A247" s="11">
        <v>246</v>
      </c>
      <c r="B247" s="11" t="s">
        <v>483</v>
      </c>
      <c r="C247" s="11">
        <v>1</v>
      </c>
      <c r="D247" s="21">
        <v>1400</v>
      </c>
      <c r="E247" s="10" t="str">
        <f t="shared" si="12"/>
        <v>Ana Silva</v>
      </c>
      <c r="F247" s="10" t="str">
        <f t="shared" si="13"/>
        <v>Moto G7 - Vermelho</v>
      </c>
      <c r="G247" s="10" t="str">
        <f t="shared" si="14"/>
        <v>Celular</v>
      </c>
      <c r="H247" s="10" t="str">
        <f t="shared" si="15"/>
        <v>São Paulo</v>
      </c>
    </row>
    <row r="248" spans="1:8" x14ac:dyDescent="0.3">
      <c r="A248" s="11">
        <v>247</v>
      </c>
      <c r="B248" s="11" t="s">
        <v>484</v>
      </c>
      <c r="C248" s="11">
        <v>1</v>
      </c>
      <c r="D248" s="21">
        <v>2300</v>
      </c>
      <c r="E248" s="10" t="str">
        <f t="shared" si="12"/>
        <v>Raissa Negrelli</v>
      </c>
      <c r="F248" s="10" t="str">
        <f t="shared" si="13"/>
        <v>Inspiron 15 - Prata</v>
      </c>
      <c r="G248" s="10" t="str">
        <f t="shared" si="14"/>
        <v>Notebook</v>
      </c>
      <c r="H248" s="10" t="str">
        <f t="shared" si="15"/>
        <v>Rio de Janeiro</v>
      </c>
    </row>
    <row r="249" spans="1:8" x14ac:dyDescent="0.3">
      <c r="A249" s="11">
        <v>248</v>
      </c>
      <c r="B249" s="11" t="s">
        <v>485</v>
      </c>
      <c r="C249" s="11">
        <v>1</v>
      </c>
      <c r="D249" s="21">
        <v>2300</v>
      </c>
      <c r="E249" s="10" t="str">
        <f t="shared" si="12"/>
        <v>Natalia Guedes</v>
      </c>
      <c r="F249" s="10" t="str">
        <f t="shared" si="13"/>
        <v>Inspiron 15 - Prata</v>
      </c>
      <c r="G249" s="10" t="str">
        <f t="shared" si="14"/>
        <v>Notebook</v>
      </c>
      <c r="H249" s="10" t="str">
        <f t="shared" si="15"/>
        <v>Fortaleza</v>
      </c>
    </row>
    <row r="250" spans="1:8" x14ac:dyDescent="0.3">
      <c r="A250" s="11">
        <v>249</v>
      </c>
      <c r="B250" s="11" t="s">
        <v>486</v>
      </c>
      <c r="C250" s="11">
        <v>1</v>
      </c>
      <c r="D250" s="21">
        <v>2000</v>
      </c>
      <c r="E250" s="10" t="str">
        <f t="shared" si="12"/>
        <v>Pedro Jorge</v>
      </c>
      <c r="F250" s="10" t="str">
        <f t="shared" si="13"/>
        <v>Tablet M10 Android - Preto</v>
      </c>
      <c r="G250" s="10" t="str">
        <f t="shared" si="14"/>
        <v>Tablet</v>
      </c>
      <c r="H250" s="10" t="str">
        <f t="shared" si="15"/>
        <v>São Paulo</v>
      </c>
    </row>
  </sheetData>
  <mergeCells count="4">
    <mergeCell ref="V1:W1"/>
    <mergeCell ref="J1:K1"/>
    <mergeCell ref="M1:Q1"/>
    <mergeCell ref="S1:T1"/>
  </mergeCells>
  <phoneticPr fontId="8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EF9A-9325-4E89-889C-9E56CC57107B}">
  <dimension ref="A1:XEF198"/>
  <sheetViews>
    <sheetView showGridLines="0" zoomScale="120" zoomScaleNormal="120" zoomScaleSheetLayoutView="40" workbookViewId="0">
      <selection activeCell="L10" sqref="L10"/>
    </sheetView>
  </sheetViews>
  <sheetFormatPr defaultColWidth="9.21875" defaultRowHeight="13.8" x14ac:dyDescent="0.3"/>
  <cols>
    <col min="1" max="1" width="45.21875" style="4" customWidth="1"/>
    <col min="2" max="2" width="3.21875" style="4" hidden="1" customWidth="1"/>
    <col min="3" max="3" width="11.21875" style="4" bestFit="1" customWidth="1"/>
    <col min="4" max="4" width="3.21875" style="4" hidden="1" customWidth="1"/>
    <col min="5" max="5" width="16.77734375" style="4" bestFit="1" customWidth="1"/>
    <col min="6" max="6" width="17.88671875" style="4" bestFit="1" customWidth="1"/>
    <col min="7" max="7" width="12.109375" style="1" bestFit="1" customWidth="1"/>
    <col min="8" max="16384" width="9.21875" style="1"/>
  </cols>
  <sheetData>
    <row r="1" spans="1:16360" x14ac:dyDescent="0.3">
      <c r="A1" s="34" t="s">
        <v>0</v>
      </c>
      <c r="B1" s="34"/>
      <c r="C1" s="34"/>
      <c r="D1" s="34"/>
      <c r="E1" s="34"/>
      <c r="F1" s="34"/>
    </row>
    <row r="2" spans="1:16360" x14ac:dyDescent="0.3">
      <c r="A2" s="35" t="s">
        <v>1</v>
      </c>
      <c r="B2" s="35"/>
      <c r="C2" s="35"/>
      <c r="D2" s="35"/>
      <c r="E2" s="35"/>
      <c r="F2" s="35"/>
    </row>
    <row r="3" spans="1:16360" ht="14.4" thickBot="1" x14ac:dyDescent="0.35">
      <c r="A3" s="35"/>
      <c r="B3" s="35"/>
      <c r="C3" s="35"/>
      <c r="D3" s="35"/>
      <c r="E3" s="35"/>
      <c r="F3" s="35"/>
    </row>
    <row r="4" spans="1:16360" s="4" customFormat="1" ht="15.75" customHeight="1" x14ac:dyDescent="0.3">
      <c r="A4" s="36" t="s">
        <v>7</v>
      </c>
      <c r="B4" s="36" t="s">
        <v>736</v>
      </c>
      <c r="C4" s="36" t="s">
        <v>3</v>
      </c>
      <c r="D4" s="36" t="s">
        <v>737</v>
      </c>
      <c r="E4" s="36" t="s">
        <v>4</v>
      </c>
      <c r="F4" s="36" t="s">
        <v>735</v>
      </c>
      <c r="G4" s="2" t="s">
        <v>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</row>
    <row r="5" spans="1:16360" s="3" customFormat="1" x14ac:dyDescent="0.3">
      <c r="A5" s="37" t="s">
        <v>5</v>
      </c>
      <c r="B5" s="38">
        <f>SEARCH("_",A5,1)</f>
        <v>9</v>
      </c>
      <c r="C5" s="38" t="str">
        <f>MID(A5,1,B5-1)</f>
        <v>H1437701</v>
      </c>
      <c r="D5" s="38">
        <f>FIND("_",A5,B5+1)</f>
        <v>17</v>
      </c>
      <c r="E5" s="38" t="str">
        <f>MID(A5,B5+1,D5-B5-1)</f>
        <v>FRUCTIS</v>
      </c>
      <c r="F5" s="38" t="str">
        <f>MID(A5,D5+1,99)</f>
        <v>Fábrica São Paulo</v>
      </c>
      <c r="G5" s="5">
        <v>3884</v>
      </c>
    </row>
    <row r="6" spans="1:16360" s="3" customFormat="1" x14ac:dyDescent="0.3">
      <c r="A6" s="37" t="s">
        <v>6</v>
      </c>
      <c r="B6" s="38">
        <f t="shared" ref="B6:B69" si="0">SEARCH("_",A6,1)</f>
        <v>9</v>
      </c>
      <c r="C6" s="38" t="str">
        <f t="shared" ref="C6:C69" si="1">MID(A6,1,B6-1)</f>
        <v>A6086300</v>
      </c>
      <c r="D6" s="38">
        <f t="shared" ref="D6:D69" si="2">FIND("_",A6,B6+1)</f>
        <v>25</v>
      </c>
      <c r="E6" s="38" t="str">
        <f t="shared" ref="E6:E69" si="3">MID(A6,B6+1,D6-B6-1)</f>
        <v>Dermo-Expertise</v>
      </c>
      <c r="F6" s="38" t="str">
        <f t="shared" ref="F6:F69" si="4">MID(A6,D6+1,99)</f>
        <v>Fábrica Rio de Janeiro</v>
      </c>
      <c r="G6" s="5">
        <v>2879</v>
      </c>
    </row>
    <row r="7" spans="1:16360" s="3" customFormat="1" x14ac:dyDescent="0.3">
      <c r="A7" s="37" t="s">
        <v>494</v>
      </c>
      <c r="B7" s="38">
        <f t="shared" si="0"/>
        <v>9</v>
      </c>
      <c r="C7" s="38" t="str">
        <f t="shared" si="1"/>
        <v>H0980902</v>
      </c>
      <c r="D7" s="38">
        <f t="shared" si="2"/>
        <v>16</v>
      </c>
      <c r="E7" s="38" t="str">
        <f t="shared" si="3"/>
        <v>Elseve</v>
      </c>
      <c r="F7" s="38" t="str">
        <f t="shared" si="4"/>
        <v>Fábrica São Paulo</v>
      </c>
      <c r="G7" s="5">
        <v>2299</v>
      </c>
    </row>
    <row r="8" spans="1:16360" s="3" customFormat="1" x14ac:dyDescent="0.3">
      <c r="A8" s="37" t="s">
        <v>597</v>
      </c>
      <c r="B8" s="38">
        <f t="shared" si="0"/>
        <v>9</v>
      </c>
      <c r="C8" s="38" t="str">
        <f t="shared" si="1"/>
        <v>H0507701</v>
      </c>
      <c r="D8" s="38">
        <f t="shared" si="2"/>
        <v>25</v>
      </c>
      <c r="E8" s="38" t="str">
        <f t="shared" si="3"/>
        <v>Solar Expertise</v>
      </c>
      <c r="F8" s="38" t="str">
        <f t="shared" si="4"/>
        <v>Fábrica Rio de Janeiro</v>
      </c>
      <c r="G8" s="5">
        <v>1105</v>
      </c>
    </row>
    <row r="9" spans="1:16360" s="3" customFormat="1" x14ac:dyDescent="0.3">
      <c r="A9" s="37" t="s">
        <v>598</v>
      </c>
      <c r="B9" s="38">
        <f t="shared" si="0"/>
        <v>9</v>
      </c>
      <c r="C9" s="38" t="str">
        <f t="shared" si="1"/>
        <v>H0880300</v>
      </c>
      <c r="D9" s="38">
        <f t="shared" si="2"/>
        <v>20</v>
      </c>
      <c r="E9" s="38" t="str">
        <f t="shared" si="3"/>
        <v>Maybelline</v>
      </c>
      <c r="F9" s="38" t="str">
        <f t="shared" si="4"/>
        <v>Fábrica Rio de Janeiro</v>
      </c>
      <c r="G9" s="5">
        <v>2058</v>
      </c>
    </row>
    <row r="10" spans="1:16360" s="3" customFormat="1" x14ac:dyDescent="0.3">
      <c r="A10" s="37" t="s">
        <v>495</v>
      </c>
      <c r="B10" s="38">
        <f t="shared" si="0"/>
        <v>9</v>
      </c>
      <c r="C10" s="38" t="str">
        <f t="shared" si="1"/>
        <v>H1437900</v>
      </c>
      <c r="D10" s="38">
        <f t="shared" si="2"/>
        <v>17</v>
      </c>
      <c r="E10" s="38" t="str">
        <f t="shared" si="3"/>
        <v>FRUCTIS</v>
      </c>
      <c r="F10" s="38" t="str">
        <f t="shared" si="4"/>
        <v>Fábrica São Paulo</v>
      </c>
      <c r="G10" s="5">
        <v>4131</v>
      </c>
    </row>
    <row r="11" spans="1:16360" s="3" customFormat="1" x14ac:dyDescent="0.3">
      <c r="A11" s="37" t="s">
        <v>496</v>
      </c>
      <c r="B11" s="38">
        <f t="shared" si="0"/>
        <v>9</v>
      </c>
      <c r="C11" s="38" t="str">
        <f t="shared" si="1"/>
        <v>H0689701</v>
      </c>
      <c r="D11" s="38">
        <f t="shared" si="2"/>
        <v>16</v>
      </c>
      <c r="E11" s="38" t="str">
        <f t="shared" si="3"/>
        <v>Elseve</v>
      </c>
      <c r="F11" s="38" t="str">
        <f t="shared" si="4"/>
        <v>Fábrica São Paulo</v>
      </c>
      <c r="G11" s="5">
        <v>3987</v>
      </c>
    </row>
    <row r="12" spans="1:16360" s="3" customFormat="1" x14ac:dyDescent="0.3">
      <c r="A12" s="37" t="s">
        <v>599</v>
      </c>
      <c r="B12" s="38">
        <f t="shared" si="0"/>
        <v>9</v>
      </c>
      <c r="C12" s="38" t="str">
        <f t="shared" si="1"/>
        <v>H0859000</v>
      </c>
      <c r="D12" s="38">
        <f t="shared" si="2"/>
        <v>25</v>
      </c>
      <c r="E12" s="38" t="str">
        <f t="shared" si="3"/>
        <v>Solar Expertise</v>
      </c>
      <c r="F12" s="38" t="str">
        <f t="shared" si="4"/>
        <v>Fábrica Rio de Janeiro</v>
      </c>
      <c r="G12" s="5">
        <v>4036</v>
      </c>
    </row>
    <row r="13" spans="1:16360" s="3" customFormat="1" x14ac:dyDescent="0.3">
      <c r="A13" s="37" t="s">
        <v>497</v>
      </c>
      <c r="B13" s="38">
        <f t="shared" si="0"/>
        <v>9</v>
      </c>
      <c r="C13" s="38" t="str">
        <f t="shared" si="1"/>
        <v>H1461700</v>
      </c>
      <c r="D13" s="38">
        <f t="shared" si="2"/>
        <v>20</v>
      </c>
      <c r="E13" s="38" t="str">
        <f t="shared" si="3"/>
        <v>Maybelline</v>
      </c>
      <c r="F13" s="38" t="str">
        <f t="shared" si="4"/>
        <v>Fábrica São Paulo</v>
      </c>
      <c r="G13" s="5">
        <v>3669</v>
      </c>
    </row>
    <row r="14" spans="1:16360" s="3" customFormat="1" x14ac:dyDescent="0.3">
      <c r="A14" s="37" t="s">
        <v>600</v>
      </c>
      <c r="B14" s="38">
        <f t="shared" si="0"/>
        <v>9</v>
      </c>
      <c r="C14" s="38" t="str">
        <f t="shared" si="1"/>
        <v>H1426600</v>
      </c>
      <c r="D14" s="38">
        <f t="shared" si="2"/>
        <v>16</v>
      </c>
      <c r="E14" s="38" t="str">
        <f t="shared" si="3"/>
        <v>Elseve</v>
      </c>
      <c r="F14" s="38" t="str">
        <f t="shared" si="4"/>
        <v>Fábrica Rio de Janeiro</v>
      </c>
      <c r="G14" s="5">
        <v>1892</v>
      </c>
    </row>
    <row r="15" spans="1:16360" s="3" customFormat="1" x14ac:dyDescent="0.3">
      <c r="A15" s="37" t="s">
        <v>498</v>
      </c>
      <c r="B15" s="38">
        <f t="shared" si="0"/>
        <v>9</v>
      </c>
      <c r="C15" s="38" t="str">
        <f t="shared" si="1"/>
        <v>H1150900</v>
      </c>
      <c r="D15" s="38">
        <f t="shared" si="2"/>
        <v>16</v>
      </c>
      <c r="E15" s="38" t="str">
        <f t="shared" si="3"/>
        <v>Elseve</v>
      </c>
      <c r="F15" s="38" t="str">
        <f t="shared" si="4"/>
        <v>Fábrica São Paulo</v>
      </c>
      <c r="G15" s="5">
        <v>2112</v>
      </c>
    </row>
    <row r="16" spans="1:16360" s="3" customFormat="1" x14ac:dyDescent="0.3">
      <c r="A16" s="37" t="s">
        <v>499</v>
      </c>
      <c r="B16" s="38">
        <f t="shared" si="0"/>
        <v>9</v>
      </c>
      <c r="C16" s="38" t="str">
        <f t="shared" si="1"/>
        <v>H1436900</v>
      </c>
      <c r="D16" s="38">
        <f t="shared" si="2"/>
        <v>17</v>
      </c>
      <c r="E16" s="38" t="str">
        <f t="shared" si="3"/>
        <v>FRUCTIS</v>
      </c>
      <c r="F16" s="38" t="str">
        <f t="shared" si="4"/>
        <v>Fábrica São Paulo</v>
      </c>
      <c r="G16" s="5">
        <v>1286</v>
      </c>
    </row>
    <row r="17" spans="1:7" s="3" customFormat="1" x14ac:dyDescent="0.3">
      <c r="A17" s="37" t="s">
        <v>500</v>
      </c>
      <c r="B17" s="38">
        <f t="shared" si="0"/>
        <v>9</v>
      </c>
      <c r="C17" s="38" t="str">
        <f t="shared" si="1"/>
        <v>MP002808</v>
      </c>
      <c r="D17" s="38">
        <f t="shared" si="2"/>
        <v>20</v>
      </c>
      <c r="E17" s="38" t="str">
        <f t="shared" si="3"/>
        <v>Maybelline</v>
      </c>
      <c r="F17" s="38" t="str">
        <f t="shared" si="4"/>
        <v>Fábrica São Paulo</v>
      </c>
      <c r="G17" s="5">
        <v>1645</v>
      </c>
    </row>
    <row r="18" spans="1:7" s="3" customFormat="1" x14ac:dyDescent="0.3">
      <c r="A18" s="37" t="s">
        <v>501</v>
      </c>
      <c r="B18" s="38">
        <f t="shared" si="0"/>
        <v>9</v>
      </c>
      <c r="C18" s="38" t="str">
        <f t="shared" si="1"/>
        <v>H1436901</v>
      </c>
      <c r="D18" s="38">
        <f t="shared" si="2"/>
        <v>17</v>
      </c>
      <c r="E18" s="38" t="str">
        <f t="shared" si="3"/>
        <v>FRUCTIS</v>
      </c>
      <c r="F18" s="38" t="str">
        <f t="shared" si="4"/>
        <v>Fábrica São Paulo</v>
      </c>
      <c r="G18" s="5">
        <v>4457</v>
      </c>
    </row>
    <row r="19" spans="1:7" s="3" customFormat="1" x14ac:dyDescent="0.3">
      <c r="A19" s="37" t="s">
        <v>601</v>
      </c>
      <c r="B19" s="38">
        <f t="shared" si="0"/>
        <v>9</v>
      </c>
      <c r="C19" s="38" t="str">
        <f t="shared" si="1"/>
        <v>H1426800</v>
      </c>
      <c r="D19" s="38">
        <f t="shared" si="2"/>
        <v>16</v>
      </c>
      <c r="E19" s="38" t="str">
        <f t="shared" si="3"/>
        <v>Elseve</v>
      </c>
      <c r="F19" s="38" t="str">
        <f t="shared" si="4"/>
        <v>Fábrica Rio de Janeiro</v>
      </c>
      <c r="G19" s="5">
        <v>3750</v>
      </c>
    </row>
    <row r="20" spans="1:7" s="3" customFormat="1" x14ac:dyDescent="0.3">
      <c r="A20" s="37" t="s">
        <v>602</v>
      </c>
      <c r="B20" s="38">
        <f t="shared" si="0"/>
        <v>9</v>
      </c>
      <c r="C20" s="38" t="str">
        <f t="shared" si="1"/>
        <v>H1149901</v>
      </c>
      <c r="D20" s="38">
        <f t="shared" si="2"/>
        <v>16</v>
      </c>
      <c r="E20" s="38" t="str">
        <f t="shared" si="3"/>
        <v>Elseve</v>
      </c>
      <c r="F20" s="38" t="str">
        <f t="shared" si="4"/>
        <v>Fábrica Rio de Janeiro</v>
      </c>
      <c r="G20" s="5">
        <v>4047</v>
      </c>
    </row>
    <row r="21" spans="1:7" s="3" customFormat="1" x14ac:dyDescent="0.3">
      <c r="A21" s="37" t="s">
        <v>502</v>
      </c>
      <c r="B21" s="38">
        <f t="shared" si="0"/>
        <v>9</v>
      </c>
      <c r="C21" s="38" t="str">
        <f t="shared" si="1"/>
        <v>H1261300</v>
      </c>
      <c r="D21" s="38">
        <f t="shared" si="2"/>
        <v>16</v>
      </c>
      <c r="E21" s="38" t="str">
        <f t="shared" si="3"/>
        <v>Elseve</v>
      </c>
      <c r="F21" s="38" t="str">
        <f t="shared" si="4"/>
        <v>Fábrica São Paulo</v>
      </c>
      <c r="G21" s="5">
        <v>2010</v>
      </c>
    </row>
    <row r="22" spans="1:7" s="3" customFormat="1" x14ac:dyDescent="0.3">
      <c r="A22" s="37" t="s">
        <v>603</v>
      </c>
      <c r="B22" s="38">
        <f t="shared" si="0"/>
        <v>9</v>
      </c>
      <c r="C22" s="38" t="str">
        <f t="shared" si="1"/>
        <v>H1150301</v>
      </c>
      <c r="D22" s="38">
        <f t="shared" si="2"/>
        <v>16</v>
      </c>
      <c r="E22" s="38" t="str">
        <f t="shared" si="3"/>
        <v>Elseve</v>
      </c>
      <c r="F22" s="38" t="str">
        <f t="shared" si="4"/>
        <v>Fábrica Rio de Janeiro</v>
      </c>
      <c r="G22" s="5">
        <v>2807</v>
      </c>
    </row>
    <row r="23" spans="1:7" s="3" customFormat="1" x14ac:dyDescent="0.3">
      <c r="A23" s="37" t="s">
        <v>604</v>
      </c>
      <c r="B23" s="38">
        <f t="shared" si="0"/>
        <v>9</v>
      </c>
      <c r="C23" s="38" t="str">
        <f t="shared" si="1"/>
        <v>H0891000</v>
      </c>
      <c r="D23" s="38">
        <f t="shared" si="2"/>
        <v>20</v>
      </c>
      <c r="E23" s="38" t="str">
        <f t="shared" si="3"/>
        <v>Maybelline</v>
      </c>
      <c r="F23" s="38" t="str">
        <f t="shared" si="4"/>
        <v>Fábrica Rio de Janeiro</v>
      </c>
      <c r="G23" s="5">
        <v>4037</v>
      </c>
    </row>
    <row r="24" spans="1:7" s="3" customFormat="1" x14ac:dyDescent="0.3">
      <c r="A24" s="37" t="s">
        <v>605</v>
      </c>
      <c r="B24" s="38">
        <f t="shared" si="0"/>
        <v>9</v>
      </c>
      <c r="C24" s="38" t="str">
        <f t="shared" si="1"/>
        <v>H1404901</v>
      </c>
      <c r="D24" s="38">
        <f t="shared" si="2"/>
        <v>20</v>
      </c>
      <c r="E24" s="38" t="str">
        <f t="shared" si="3"/>
        <v>Maybelline</v>
      </c>
      <c r="F24" s="38" t="str">
        <f t="shared" si="4"/>
        <v>Fábrica Rio de Janeiro</v>
      </c>
      <c r="G24" s="5">
        <v>1136</v>
      </c>
    </row>
    <row r="25" spans="1:7" s="3" customFormat="1" x14ac:dyDescent="0.3">
      <c r="A25" s="37" t="s">
        <v>503</v>
      </c>
      <c r="B25" s="38">
        <f t="shared" si="0"/>
        <v>7</v>
      </c>
      <c r="C25" s="38" t="str">
        <f t="shared" si="1"/>
        <v>H14601</v>
      </c>
      <c r="D25" s="38">
        <f t="shared" si="2"/>
        <v>14</v>
      </c>
      <c r="E25" s="38" t="str">
        <f t="shared" si="3"/>
        <v>Elseve</v>
      </c>
      <c r="F25" s="38" t="str">
        <f t="shared" si="4"/>
        <v>Fábrica São Paulo</v>
      </c>
      <c r="G25" s="5">
        <v>3107</v>
      </c>
    </row>
    <row r="26" spans="1:7" s="3" customFormat="1" x14ac:dyDescent="0.3">
      <c r="A26" s="37" t="s">
        <v>606</v>
      </c>
      <c r="B26" s="38">
        <f t="shared" si="0"/>
        <v>9</v>
      </c>
      <c r="C26" s="38" t="str">
        <f t="shared" si="1"/>
        <v>H0887700</v>
      </c>
      <c r="D26" s="38">
        <f t="shared" si="2"/>
        <v>20</v>
      </c>
      <c r="E26" s="38" t="str">
        <f t="shared" si="3"/>
        <v>Maybelline</v>
      </c>
      <c r="F26" s="38" t="str">
        <f t="shared" si="4"/>
        <v>Fábrica Rio de Janeiro</v>
      </c>
      <c r="G26" s="5">
        <v>1944</v>
      </c>
    </row>
    <row r="27" spans="1:7" s="3" customFormat="1" x14ac:dyDescent="0.3">
      <c r="A27" s="37" t="s">
        <v>607</v>
      </c>
      <c r="B27" s="38">
        <f t="shared" si="0"/>
        <v>9</v>
      </c>
      <c r="C27" s="38" t="str">
        <f t="shared" si="1"/>
        <v>H1150100</v>
      </c>
      <c r="D27" s="38">
        <f t="shared" si="2"/>
        <v>16</v>
      </c>
      <c r="E27" s="38" t="str">
        <f t="shared" si="3"/>
        <v>Elseve</v>
      </c>
      <c r="F27" s="38" t="str">
        <f t="shared" si="4"/>
        <v>Fábrica Rio de Janeiro</v>
      </c>
      <c r="G27" s="5">
        <v>1914</v>
      </c>
    </row>
    <row r="28" spans="1:7" s="3" customFormat="1" x14ac:dyDescent="0.3">
      <c r="A28" s="37" t="s">
        <v>608</v>
      </c>
      <c r="B28" s="38">
        <f t="shared" si="0"/>
        <v>9</v>
      </c>
      <c r="C28" s="38" t="str">
        <f t="shared" si="1"/>
        <v>H0888200</v>
      </c>
      <c r="D28" s="38">
        <f t="shared" si="2"/>
        <v>20</v>
      </c>
      <c r="E28" s="38" t="str">
        <f t="shared" si="3"/>
        <v>Maybelline</v>
      </c>
      <c r="F28" s="38" t="str">
        <f t="shared" si="4"/>
        <v>Fábrica Rio de Janeiro</v>
      </c>
      <c r="G28" s="5">
        <v>2148</v>
      </c>
    </row>
    <row r="29" spans="1:7" s="3" customFormat="1" x14ac:dyDescent="0.3">
      <c r="A29" s="37" t="s">
        <v>609</v>
      </c>
      <c r="B29" s="38">
        <f t="shared" si="0"/>
        <v>9</v>
      </c>
      <c r="C29" s="38" t="str">
        <f t="shared" si="1"/>
        <v>H0887600</v>
      </c>
      <c r="D29" s="38">
        <f t="shared" si="2"/>
        <v>20</v>
      </c>
      <c r="E29" s="38" t="str">
        <f t="shared" si="3"/>
        <v>Maybelline</v>
      </c>
      <c r="F29" s="38" t="str">
        <f t="shared" si="4"/>
        <v>Fábrica Rio de Janeiro</v>
      </c>
      <c r="G29" s="5">
        <v>3762</v>
      </c>
    </row>
    <row r="30" spans="1:7" s="3" customFormat="1" x14ac:dyDescent="0.3">
      <c r="A30" s="37" t="s">
        <v>504</v>
      </c>
      <c r="B30" s="38">
        <f t="shared" si="0"/>
        <v>9</v>
      </c>
      <c r="C30" s="38" t="str">
        <f t="shared" si="1"/>
        <v>H1545400</v>
      </c>
      <c r="D30" s="38">
        <f t="shared" si="2"/>
        <v>28</v>
      </c>
      <c r="E30" s="38" t="str">
        <f t="shared" si="3"/>
        <v>Giovanna Antonelli</v>
      </c>
      <c r="F30" s="38" t="str">
        <f t="shared" si="4"/>
        <v>Fábrica São Paulo</v>
      </c>
      <c r="G30" s="5">
        <v>1743</v>
      </c>
    </row>
    <row r="31" spans="1:7" s="3" customFormat="1" x14ac:dyDescent="0.3">
      <c r="A31" s="37" t="s">
        <v>610</v>
      </c>
      <c r="B31" s="38">
        <f t="shared" si="0"/>
        <v>6</v>
      </c>
      <c r="C31" s="38" t="str">
        <f t="shared" si="1"/>
        <v>H0800</v>
      </c>
      <c r="D31" s="38">
        <f t="shared" si="2"/>
        <v>17</v>
      </c>
      <c r="E31" s="38" t="str">
        <f t="shared" si="3"/>
        <v>Maybelline</v>
      </c>
      <c r="F31" s="38" t="str">
        <f t="shared" si="4"/>
        <v>Fábrica Rio de Janeiro</v>
      </c>
      <c r="G31" s="5">
        <v>3446</v>
      </c>
    </row>
    <row r="32" spans="1:7" s="3" customFormat="1" x14ac:dyDescent="0.3">
      <c r="A32" s="37" t="s">
        <v>611</v>
      </c>
      <c r="B32" s="38">
        <f t="shared" si="0"/>
        <v>9</v>
      </c>
      <c r="C32" s="38" t="str">
        <f t="shared" si="1"/>
        <v>OP063528</v>
      </c>
      <c r="D32" s="38">
        <f t="shared" si="2"/>
        <v>17</v>
      </c>
      <c r="E32" s="38" t="str">
        <f t="shared" si="3"/>
        <v>Casting</v>
      </c>
      <c r="F32" s="38" t="str">
        <f t="shared" si="4"/>
        <v>Fábrica Rio de Janeiro</v>
      </c>
      <c r="G32" s="5">
        <v>1859</v>
      </c>
    </row>
    <row r="33" spans="1:7" s="3" customFormat="1" x14ac:dyDescent="0.3">
      <c r="A33" s="37" t="s">
        <v>612</v>
      </c>
      <c r="B33" s="38">
        <f t="shared" si="0"/>
        <v>9</v>
      </c>
      <c r="C33" s="38" t="str">
        <f t="shared" si="1"/>
        <v>H1197900</v>
      </c>
      <c r="D33" s="38">
        <f t="shared" si="2"/>
        <v>20</v>
      </c>
      <c r="E33" s="38" t="str">
        <f t="shared" si="3"/>
        <v>Maybelline</v>
      </c>
      <c r="F33" s="38" t="str">
        <f t="shared" si="4"/>
        <v>Fábrica Rio de Janeiro</v>
      </c>
      <c r="G33" s="5">
        <v>1061</v>
      </c>
    </row>
    <row r="34" spans="1:7" s="3" customFormat="1" x14ac:dyDescent="0.3">
      <c r="A34" s="37" t="s">
        <v>613</v>
      </c>
      <c r="B34" s="38">
        <f t="shared" si="0"/>
        <v>9</v>
      </c>
      <c r="C34" s="38" t="str">
        <f t="shared" si="1"/>
        <v>H0889600</v>
      </c>
      <c r="D34" s="38">
        <f t="shared" si="2"/>
        <v>20</v>
      </c>
      <c r="E34" s="38" t="str">
        <f t="shared" si="3"/>
        <v>Maybelline</v>
      </c>
      <c r="F34" s="38" t="str">
        <f t="shared" si="4"/>
        <v>Fábrica Rio de Janeiro</v>
      </c>
      <c r="G34" s="5">
        <v>3079</v>
      </c>
    </row>
    <row r="35" spans="1:7" s="3" customFormat="1" x14ac:dyDescent="0.3">
      <c r="A35" s="37" t="s">
        <v>614</v>
      </c>
      <c r="B35" s="38">
        <f t="shared" si="0"/>
        <v>9</v>
      </c>
      <c r="C35" s="38" t="str">
        <f t="shared" si="1"/>
        <v>H0898401</v>
      </c>
      <c r="D35" s="38">
        <f t="shared" si="2"/>
        <v>20</v>
      </c>
      <c r="E35" s="38" t="str">
        <f t="shared" si="3"/>
        <v>Maybelline</v>
      </c>
      <c r="F35" s="38" t="str">
        <f t="shared" si="4"/>
        <v>Fábrica Rio de Janeiro</v>
      </c>
      <c r="G35" s="5">
        <v>2533</v>
      </c>
    </row>
    <row r="36" spans="1:7" s="3" customFormat="1" x14ac:dyDescent="0.3">
      <c r="A36" s="37" t="s">
        <v>615</v>
      </c>
      <c r="B36" s="38">
        <f t="shared" si="0"/>
        <v>9</v>
      </c>
      <c r="C36" s="38" t="str">
        <f t="shared" si="1"/>
        <v>H1028000</v>
      </c>
      <c r="D36" s="38">
        <f t="shared" si="2"/>
        <v>14</v>
      </c>
      <c r="E36" s="38" t="str">
        <f t="shared" si="3"/>
        <v>OLIA</v>
      </c>
      <c r="F36" s="38" t="str">
        <f t="shared" si="4"/>
        <v>Fábrica Rio de Janeiro</v>
      </c>
      <c r="G36" s="5">
        <v>1437</v>
      </c>
    </row>
    <row r="37" spans="1:7" s="3" customFormat="1" x14ac:dyDescent="0.3">
      <c r="A37" s="37" t="s">
        <v>616</v>
      </c>
      <c r="B37" s="38">
        <f t="shared" si="0"/>
        <v>9</v>
      </c>
      <c r="C37" s="38" t="str">
        <f t="shared" si="1"/>
        <v>H0890900</v>
      </c>
      <c r="D37" s="38">
        <f t="shared" si="2"/>
        <v>20</v>
      </c>
      <c r="E37" s="38" t="str">
        <f t="shared" si="3"/>
        <v>Maybelline</v>
      </c>
      <c r="F37" s="38" t="str">
        <f t="shared" si="4"/>
        <v>Fábrica Rio de Janeiro</v>
      </c>
      <c r="G37" s="5">
        <v>3517</v>
      </c>
    </row>
    <row r="38" spans="1:7" s="3" customFormat="1" x14ac:dyDescent="0.3">
      <c r="A38" s="37" t="s">
        <v>617</v>
      </c>
      <c r="B38" s="38">
        <f t="shared" si="0"/>
        <v>9</v>
      </c>
      <c r="C38" s="38" t="str">
        <f t="shared" si="1"/>
        <v>H1028300</v>
      </c>
      <c r="D38" s="38">
        <f t="shared" si="2"/>
        <v>14</v>
      </c>
      <c r="E38" s="38" t="str">
        <f t="shared" si="3"/>
        <v>OLIA</v>
      </c>
      <c r="F38" s="38" t="str">
        <f t="shared" si="4"/>
        <v>Fábrica Rio de Janeiro</v>
      </c>
      <c r="G38" s="5">
        <v>1384</v>
      </c>
    </row>
    <row r="39" spans="1:7" s="3" customFormat="1" x14ac:dyDescent="0.3">
      <c r="A39" s="37" t="s">
        <v>618</v>
      </c>
      <c r="B39" s="38">
        <f t="shared" si="0"/>
        <v>9</v>
      </c>
      <c r="C39" s="38" t="str">
        <f t="shared" si="1"/>
        <v>H0880400</v>
      </c>
      <c r="D39" s="38">
        <f t="shared" si="2"/>
        <v>20</v>
      </c>
      <c r="E39" s="38" t="str">
        <f t="shared" si="3"/>
        <v>Maybelline</v>
      </c>
      <c r="F39" s="38" t="str">
        <f t="shared" si="4"/>
        <v>Fábrica Rio de Janeiro</v>
      </c>
      <c r="G39" s="5">
        <v>1094</v>
      </c>
    </row>
    <row r="40" spans="1:7" s="3" customFormat="1" x14ac:dyDescent="0.3">
      <c r="A40" s="37" t="s">
        <v>619</v>
      </c>
      <c r="B40" s="38">
        <f t="shared" si="0"/>
        <v>9</v>
      </c>
      <c r="C40" s="38" t="str">
        <f t="shared" si="1"/>
        <v>H0864401</v>
      </c>
      <c r="D40" s="38">
        <f t="shared" si="2"/>
        <v>16</v>
      </c>
      <c r="E40" s="38" t="str">
        <f t="shared" si="3"/>
        <v>Elseve</v>
      </c>
      <c r="F40" s="38" t="str">
        <f t="shared" si="4"/>
        <v>Fábrica Rio de Janeiro</v>
      </c>
      <c r="G40" s="5">
        <v>1324</v>
      </c>
    </row>
    <row r="41" spans="1:7" s="3" customFormat="1" x14ac:dyDescent="0.3">
      <c r="A41" s="37" t="s">
        <v>620</v>
      </c>
      <c r="B41" s="38">
        <f t="shared" si="0"/>
        <v>9</v>
      </c>
      <c r="C41" s="38" t="str">
        <f t="shared" si="1"/>
        <v>OP063524</v>
      </c>
      <c r="D41" s="38">
        <f t="shared" si="2"/>
        <v>17</v>
      </c>
      <c r="E41" s="38" t="str">
        <f t="shared" si="3"/>
        <v>Casting</v>
      </c>
      <c r="F41" s="38" t="str">
        <f t="shared" si="4"/>
        <v>Fábrica Rio de Janeiro</v>
      </c>
      <c r="G41" s="5">
        <v>1721</v>
      </c>
    </row>
    <row r="42" spans="1:7" s="3" customFormat="1" x14ac:dyDescent="0.3">
      <c r="A42" s="37" t="s">
        <v>621</v>
      </c>
      <c r="B42" s="38">
        <f t="shared" si="0"/>
        <v>9</v>
      </c>
      <c r="C42" s="38" t="str">
        <f t="shared" si="1"/>
        <v>H1028800</v>
      </c>
      <c r="D42" s="38">
        <f t="shared" si="2"/>
        <v>14</v>
      </c>
      <c r="E42" s="38" t="str">
        <f t="shared" si="3"/>
        <v>OLIA</v>
      </c>
      <c r="F42" s="38" t="str">
        <f t="shared" si="4"/>
        <v>Fábrica Rio de Janeiro</v>
      </c>
      <c r="G42" s="5">
        <v>3960</v>
      </c>
    </row>
    <row r="43" spans="1:7" s="3" customFormat="1" x14ac:dyDescent="0.3">
      <c r="A43" s="37" t="s">
        <v>505</v>
      </c>
      <c r="B43" s="38">
        <f t="shared" si="0"/>
        <v>9</v>
      </c>
      <c r="C43" s="38" t="str">
        <f t="shared" si="1"/>
        <v>H1433601</v>
      </c>
      <c r="D43" s="38">
        <f t="shared" si="2"/>
        <v>27</v>
      </c>
      <c r="E43" s="38" t="str">
        <f t="shared" si="3"/>
        <v>Esmaltes Colorama</v>
      </c>
      <c r="F43" s="38" t="str">
        <f t="shared" si="4"/>
        <v>Fábrica São Paulo</v>
      </c>
      <c r="G43" s="5">
        <v>1108</v>
      </c>
    </row>
    <row r="44" spans="1:7" s="3" customFormat="1" x14ac:dyDescent="0.3">
      <c r="A44" s="37" t="s">
        <v>506</v>
      </c>
      <c r="B44" s="38">
        <f t="shared" si="0"/>
        <v>6</v>
      </c>
      <c r="C44" s="38" t="str">
        <f t="shared" si="1"/>
        <v>H1300</v>
      </c>
      <c r="D44" s="38">
        <f t="shared" si="2"/>
        <v>24</v>
      </c>
      <c r="E44" s="38" t="str">
        <f t="shared" si="3"/>
        <v>Esmaltes Colorama</v>
      </c>
      <c r="F44" s="38" t="str">
        <f t="shared" si="4"/>
        <v>Fábrica São Paulo</v>
      </c>
      <c r="G44" s="5">
        <v>2217</v>
      </c>
    </row>
    <row r="45" spans="1:7" s="3" customFormat="1" x14ac:dyDescent="0.3">
      <c r="A45" s="37" t="s">
        <v>622</v>
      </c>
      <c r="B45" s="38">
        <f t="shared" si="0"/>
        <v>9</v>
      </c>
      <c r="C45" s="38" t="str">
        <f t="shared" si="1"/>
        <v>H1467500</v>
      </c>
      <c r="D45" s="38">
        <f t="shared" si="2"/>
        <v>16</v>
      </c>
      <c r="E45" s="38" t="str">
        <f t="shared" si="3"/>
        <v>Elseve</v>
      </c>
      <c r="F45" s="38" t="str">
        <f t="shared" si="4"/>
        <v>Fábrica Rio de Janeiro</v>
      </c>
      <c r="G45" s="5">
        <v>1549</v>
      </c>
    </row>
    <row r="46" spans="1:7" s="3" customFormat="1" x14ac:dyDescent="0.3">
      <c r="A46" s="37" t="s">
        <v>507</v>
      </c>
      <c r="B46" s="38">
        <f t="shared" si="0"/>
        <v>9</v>
      </c>
      <c r="C46" s="38" t="str">
        <f t="shared" si="1"/>
        <v>H0739500</v>
      </c>
      <c r="D46" s="38">
        <f t="shared" si="2"/>
        <v>16</v>
      </c>
      <c r="E46" s="38" t="str">
        <f t="shared" si="3"/>
        <v>Elseve</v>
      </c>
      <c r="F46" s="38" t="str">
        <f t="shared" si="4"/>
        <v>Fábrica São Paulo</v>
      </c>
      <c r="G46" s="5">
        <v>2057</v>
      </c>
    </row>
    <row r="47" spans="1:7" s="3" customFormat="1" x14ac:dyDescent="0.3">
      <c r="A47" s="37" t="s">
        <v>623</v>
      </c>
      <c r="B47" s="38">
        <f t="shared" si="0"/>
        <v>9</v>
      </c>
      <c r="C47" s="38" t="str">
        <f t="shared" si="1"/>
        <v>H0888800</v>
      </c>
      <c r="D47" s="38">
        <f t="shared" si="2"/>
        <v>20</v>
      </c>
      <c r="E47" s="38" t="str">
        <f t="shared" si="3"/>
        <v>Maybelline</v>
      </c>
      <c r="F47" s="38" t="str">
        <f t="shared" si="4"/>
        <v>Fábrica Rio de Janeiro</v>
      </c>
      <c r="G47" s="5">
        <v>2621</v>
      </c>
    </row>
    <row r="48" spans="1:7" s="3" customFormat="1" x14ac:dyDescent="0.3">
      <c r="A48" s="37" t="s">
        <v>508</v>
      </c>
      <c r="B48" s="38">
        <f t="shared" si="0"/>
        <v>9</v>
      </c>
      <c r="C48" s="38" t="str">
        <f t="shared" si="1"/>
        <v>H1210900</v>
      </c>
      <c r="D48" s="38">
        <f t="shared" si="2"/>
        <v>17</v>
      </c>
      <c r="E48" s="38" t="str">
        <f t="shared" si="3"/>
        <v>FRUCTIS</v>
      </c>
      <c r="F48" s="38" t="str">
        <f t="shared" si="4"/>
        <v>Fábrica São Paulo</v>
      </c>
      <c r="G48" s="5">
        <v>2780</v>
      </c>
    </row>
    <row r="49" spans="1:7" s="3" customFormat="1" x14ac:dyDescent="0.3">
      <c r="A49" s="37" t="s">
        <v>509</v>
      </c>
      <c r="B49" s="38">
        <f t="shared" si="0"/>
        <v>9</v>
      </c>
      <c r="C49" s="38" t="str">
        <f t="shared" si="1"/>
        <v>H0570802</v>
      </c>
      <c r="D49" s="38">
        <f t="shared" si="2"/>
        <v>16</v>
      </c>
      <c r="E49" s="38" t="str">
        <f t="shared" si="3"/>
        <v>Elseve</v>
      </c>
      <c r="F49" s="38" t="str">
        <f t="shared" si="4"/>
        <v>Fábrica São Paulo</v>
      </c>
      <c r="G49" s="5">
        <v>2626</v>
      </c>
    </row>
    <row r="50" spans="1:7" s="3" customFormat="1" x14ac:dyDescent="0.3">
      <c r="A50" s="37" t="s">
        <v>624</v>
      </c>
      <c r="B50" s="38">
        <f t="shared" si="0"/>
        <v>9</v>
      </c>
      <c r="C50" s="38" t="str">
        <f t="shared" si="1"/>
        <v>H0577301</v>
      </c>
      <c r="D50" s="38">
        <f t="shared" si="2"/>
        <v>25</v>
      </c>
      <c r="E50" s="38" t="str">
        <f t="shared" si="3"/>
        <v>Dermo-Expertise</v>
      </c>
      <c r="F50" s="38" t="str">
        <f t="shared" si="4"/>
        <v>Fábrica Rio de Janeiro</v>
      </c>
      <c r="G50" s="5">
        <v>4651</v>
      </c>
    </row>
    <row r="51" spans="1:7" s="3" customFormat="1" x14ac:dyDescent="0.3">
      <c r="A51" s="37" t="s">
        <v>510</v>
      </c>
      <c r="B51" s="38">
        <f t="shared" si="0"/>
        <v>9</v>
      </c>
      <c r="C51" s="38" t="str">
        <f t="shared" si="1"/>
        <v>MP006409</v>
      </c>
      <c r="D51" s="38">
        <f t="shared" si="2"/>
        <v>20</v>
      </c>
      <c r="E51" s="38" t="str">
        <f t="shared" si="3"/>
        <v>Maybelline</v>
      </c>
      <c r="F51" s="38" t="str">
        <f t="shared" si="4"/>
        <v>Fábrica São Paulo</v>
      </c>
      <c r="G51" s="5">
        <v>1926</v>
      </c>
    </row>
    <row r="52" spans="1:7" s="3" customFormat="1" x14ac:dyDescent="0.3">
      <c r="A52" s="37" t="s">
        <v>625</v>
      </c>
      <c r="B52" s="38">
        <f t="shared" si="0"/>
        <v>9</v>
      </c>
      <c r="C52" s="38" t="str">
        <f t="shared" si="1"/>
        <v>H0737101</v>
      </c>
      <c r="D52" s="38">
        <f t="shared" si="2"/>
        <v>25</v>
      </c>
      <c r="E52" s="38" t="str">
        <f t="shared" si="3"/>
        <v>Dermo-Expertise</v>
      </c>
      <c r="F52" s="38" t="str">
        <f t="shared" si="4"/>
        <v>Fábrica Rio de Janeiro</v>
      </c>
      <c r="G52" s="5">
        <v>1818</v>
      </c>
    </row>
    <row r="53" spans="1:7" s="3" customFormat="1" x14ac:dyDescent="0.3">
      <c r="A53" s="37" t="s">
        <v>511</v>
      </c>
      <c r="B53" s="38">
        <f t="shared" si="0"/>
        <v>9</v>
      </c>
      <c r="C53" s="38" t="str">
        <f t="shared" si="1"/>
        <v>H1294100</v>
      </c>
      <c r="D53" s="38">
        <f t="shared" si="2"/>
        <v>20</v>
      </c>
      <c r="E53" s="38" t="str">
        <f t="shared" si="3"/>
        <v>Maybelline</v>
      </c>
      <c r="F53" s="38" t="str">
        <f t="shared" si="4"/>
        <v>Fábrica São Paulo</v>
      </c>
      <c r="G53" s="5">
        <v>2973</v>
      </c>
    </row>
    <row r="54" spans="1:7" s="3" customFormat="1" x14ac:dyDescent="0.3">
      <c r="A54" s="37" t="s">
        <v>512</v>
      </c>
      <c r="B54" s="38">
        <f t="shared" si="0"/>
        <v>9</v>
      </c>
      <c r="C54" s="38" t="str">
        <f t="shared" si="1"/>
        <v>H0945501</v>
      </c>
      <c r="D54" s="38">
        <f t="shared" si="2"/>
        <v>16</v>
      </c>
      <c r="E54" s="38" t="str">
        <f t="shared" si="3"/>
        <v>Elseve</v>
      </c>
      <c r="F54" s="38" t="str">
        <f t="shared" si="4"/>
        <v>Fábrica São Paulo</v>
      </c>
      <c r="G54" s="5">
        <v>4240</v>
      </c>
    </row>
    <row r="55" spans="1:7" s="3" customFormat="1" x14ac:dyDescent="0.3">
      <c r="A55" s="37" t="s">
        <v>626</v>
      </c>
      <c r="B55" s="38">
        <f t="shared" si="0"/>
        <v>9</v>
      </c>
      <c r="C55" s="38" t="str">
        <f t="shared" si="1"/>
        <v>OP001800</v>
      </c>
      <c r="D55" s="38">
        <f t="shared" si="2"/>
        <v>25</v>
      </c>
      <c r="E55" s="38" t="str">
        <f t="shared" si="3"/>
        <v>Dermo-Expertise</v>
      </c>
      <c r="F55" s="38" t="str">
        <f t="shared" si="4"/>
        <v>Fábrica Rio de Janeiro</v>
      </c>
      <c r="G55" s="5">
        <v>3740</v>
      </c>
    </row>
    <row r="56" spans="1:7" s="3" customFormat="1" x14ac:dyDescent="0.3">
      <c r="A56" s="37" t="s">
        <v>513</v>
      </c>
      <c r="B56" s="38">
        <f t="shared" si="0"/>
        <v>9</v>
      </c>
      <c r="C56" s="38" t="str">
        <f t="shared" si="1"/>
        <v>H0734501</v>
      </c>
      <c r="D56" s="38">
        <f t="shared" si="2"/>
        <v>17</v>
      </c>
      <c r="E56" s="38" t="str">
        <f t="shared" si="3"/>
        <v>FRUCTIS</v>
      </c>
      <c r="F56" s="38" t="str">
        <f t="shared" si="4"/>
        <v>Fábrica São Paulo</v>
      </c>
      <c r="G56" s="5">
        <v>2887</v>
      </c>
    </row>
    <row r="57" spans="1:7" s="3" customFormat="1" x14ac:dyDescent="0.3">
      <c r="A57" s="37" t="s">
        <v>627</v>
      </c>
      <c r="B57" s="38">
        <f t="shared" si="0"/>
        <v>9</v>
      </c>
      <c r="C57" s="38" t="str">
        <f t="shared" si="1"/>
        <v>H1197400</v>
      </c>
      <c r="D57" s="38">
        <f t="shared" si="2"/>
        <v>20</v>
      </c>
      <c r="E57" s="38" t="str">
        <f t="shared" si="3"/>
        <v>Maybelline</v>
      </c>
      <c r="F57" s="38" t="str">
        <f t="shared" si="4"/>
        <v>Fábrica Rio de Janeiro</v>
      </c>
      <c r="G57" s="5">
        <v>1146</v>
      </c>
    </row>
    <row r="58" spans="1:7" s="3" customFormat="1" x14ac:dyDescent="0.3">
      <c r="A58" s="37" t="s">
        <v>628</v>
      </c>
      <c r="B58" s="38">
        <f t="shared" si="0"/>
        <v>9</v>
      </c>
      <c r="C58" s="38" t="str">
        <f t="shared" si="1"/>
        <v>H1028100</v>
      </c>
      <c r="D58" s="38">
        <f t="shared" si="2"/>
        <v>14</v>
      </c>
      <c r="E58" s="38" t="str">
        <f t="shared" si="3"/>
        <v>OLIA</v>
      </c>
      <c r="F58" s="38" t="str">
        <f t="shared" si="4"/>
        <v>Fábrica Rio de Janeiro</v>
      </c>
      <c r="G58" s="5">
        <v>3196</v>
      </c>
    </row>
    <row r="59" spans="1:7" s="3" customFormat="1" x14ac:dyDescent="0.3">
      <c r="A59" s="37" t="s">
        <v>514</v>
      </c>
      <c r="B59" s="38">
        <f t="shared" si="0"/>
        <v>9</v>
      </c>
      <c r="C59" s="38" t="str">
        <f t="shared" si="1"/>
        <v>H1506100</v>
      </c>
      <c r="D59" s="38">
        <f t="shared" si="2"/>
        <v>27</v>
      </c>
      <c r="E59" s="38" t="str">
        <f t="shared" si="3"/>
        <v>Esmaltes Colorama</v>
      </c>
      <c r="F59" s="38" t="str">
        <f t="shared" si="4"/>
        <v>Fábrica São Paulo</v>
      </c>
      <c r="G59" s="5">
        <v>1448</v>
      </c>
    </row>
    <row r="60" spans="1:7" s="3" customFormat="1" x14ac:dyDescent="0.3">
      <c r="A60" s="37" t="s">
        <v>629</v>
      </c>
      <c r="B60" s="38">
        <f t="shared" si="0"/>
        <v>9</v>
      </c>
      <c r="C60" s="38" t="str">
        <f t="shared" si="1"/>
        <v>H0880200</v>
      </c>
      <c r="D60" s="38">
        <f t="shared" si="2"/>
        <v>20</v>
      </c>
      <c r="E60" s="38" t="str">
        <f t="shared" si="3"/>
        <v>Maybelline</v>
      </c>
      <c r="F60" s="38" t="str">
        <f t="shared" si="4"/>
        <v>Fábrica Rio de Janeiro</v>
      </c>
      <c r="G60" s="5">
        <v>2579</v>
      </c>
    </row>
    <row r="61" spans="1:7" s="3" customFormat="1" x14ac:dyDescent="0.3">
      <c r="A61" s="37" t="s">
        <v>515</v>
      </c>
      <c r="B61" s="38">
        <f t="shared" si="0"/>
        <v>9</v>
      </c>
      <c r="C61" s="38" t="str">
        <f t="shared" si="1"/>
        <v>H0844200</v>
      </c>
      <c r="D61" s="38">
        <f t="shared" si="2"/>
        <v>17</v>
      </c>
      <c r="E61" s="38" t="str">
        <f t="shared" si="3"/>
        <v>FRUCTIS</v>
      </c>
      <c r="F61" s="38" t="str">
        <f t="shared" si="4"/>
        <v>Fábrica São Paulo</v>
      </c>
      <c r="G61" s="5">
        <v>2925</v>
      </c>
    </row>
    <row r="62" spans="1:7" s="3" customFormat="1" x14ac:dyDescent="0.3">
      <c r="A62" s="37" t="s">
        <v>516</v>
      </c>
      <c r="B62" s="38">
        <f t="shared" si="0"/>
        <v>9</v>
      </c>
      <c r="C62" s="38" t="str">
        <f t="shared" si="1"/>
        <v>H1279100</v>
      </c>
      <c r="D62" s="38">
        <f t="shared" si="2"/>
        <v>27</v>
      </c>
      <c r="E62" s="38" t="str">
        <f t="shared" si="3"/>
        <v>Esmaltes Colorama</v>
      </c>
      <c r="F62" s="38" t="str">
        <f t="shared" si="4"/>
        <v>Fábrica São Paulo</v>
      </c>
      <c r="G62" s="5">
        <v>3620</v>
      </c>
    </row>
    <row r="63" spans="1:7" s="3" customFormat="1" x14ac:dyDescent="0.3">
      <c r="A63" s="37" t="s">
        <v>630</v>
      </c>
      <c r="B63" s="38">
        <f t="shared" si="0"/>
        <v>9</v>
      </c>
      <c r="C63" s="38" t="str">
        <f t="shared" si="1"/>
        <v>H0082001</v>
      </c>
      <c r="D63" s="38">
        <f t="shared" si="2"/>
        <v>18</v>
      </c>
      <c r="E63" s="38" t="str">
        <f t="shared" si="3"/>
        <v>Dédicace</v>
      </c>
      <c r="F63" s="38" t="str">
        <f t="shared" si="4"/>
        <v>Fábrica Rio de Janeiro</v>
      </c>
      <c r="G63" s="5">
        <v>2048</v>
      </c>
    </row>
    <row r="64" spans="1:7" s="3" customFormat="1" x14ac:dyDescent="0.3">
      <c r="A64" s="37" t="s">
        <v>517</v>
      </c>
      <c r="B64" s="38">
        <f t="shared" si="0"/>
        <v>9</v>
      </c>
      <c r="C64" s="38" t="str">
        <f t="shared" si="1"/>
        <v>H1396100</v>
      </c>
      <c r="D64" s="38">
        <f t="shared" si="2"/>
        <v>20</v>
      </c>
      <c r="E64" s="38" t="str">
        <f t="shared" si="3"/>
        <v>Maybelline</v>
      </c>
      <c r="F64" s="38" t="str">
        <f t="shared" si="4"/>
        <v>Fábrica São Paulo</v>
      </c>
      <c r="G64" s="5">
        <v>3320</v>
      </c>
    </row>
    <row r="65" spans="1:7" s="3" customFormat="1" x14ac:dyDescent="0.3">
      <c r="A65" s="37" t="s">
        <v>631</v>
      </c>
      <c r="B65" s="38">
        <f t="shared" si="0"/>
        <v>9</v>
      </c>
      <c r="C65" s="38" t="str">
        <f t="shared" si="1"/>
        <v>H1197402</v>
      </c>
      <c r="D65" s="38">
        <f t="shared" si="2"/>
        <v>20</v>
      </c>
      <c r="E65" s="38" t="str">
        <f t="shared" si="3"/>
        <v>Maybelline</v>
      </c>
      <c r="F65" s="38" t="str">
        <f t="shared" si="4"/>
        <v>Fábrica Rio de Janeiro</v>
      </c>
      <c r="G65" s="5">
        <v>4775</v>
      </c>
    </row>
    <row r="66" spans="1:7" s="3" customFormat="1" x14ac:dyDescent="0.3">
      <c r="A66" s="37" t="s">
        <v>518</v>
      </c>
      <c r="B66" s="38">
        <f t="shared" si="0"/>
        <v>9</v>
      </c>
      <c r="C66" s="38" t="str">
        <f t="shared" si="1"/>
        <v>H0684001</v>
      </c>
      <c r="D66" s="38">
        <f t="shared" si="2"/>
        <v>16</v>
      </c>
      <c r="E66" s="38" t="str">
        <f t="shared" si="3"/>
        <v>Elseve</v>
      </c>
      <c r="F66" s="38" t="str">
        <f t="shared" si="4"/>
        <v>Fábrica São Paulo</v>
      </c>
      <c r="G66" s="5">
        <v>4943</v>
      </c>
    </row>
    <row r="67" spans="1:7" s="3" customFormat="1" x14ac:dyDescent="0.3">
      <c r="A67" s="37" t="s">
        <v>632</v>
      </c>
      <c r="B67" s="38">
        <f t="shared" si="0"/>
        <v>11</v>
      </c>
      <c r="C67" s="38" t="str">
        <f t="shared" si="1"/>
        <v>H089670000</v>
      </c>
      <c r="D67" s="38">
        <f t="shared" si="2"/>
        <v>22</v>
      </c>
      <c r="E67" s="38" t="str">
        <f t="shared" si="3"/>
        <v>Maybelline</v>
      </c>
      <c r="F67" s="38" t="str">
        <f t="shared" si="4"/>
        <v>Fábrica Rio de Janeiro</v>
      </c>
      <c r="G67" s="5">
        <v>2819</v>
      </c>
    </row>
    <row r="68" spans="1:7" s="3" customFormat="1" x14ac:dyDescent="0.3">
      <c r="A68" s="37" t="s">
        <v>633</v>
      </c>
      <c r="B68" s="38">
        <f t="shared" si="0"/>
        <v>9</v>
      </c>
      <c r="C68" s="38" t="str">
        <f t="shared" si="1"/>
        <v>H0896500</v>
      </c>
      <c r="D68" s="38">
        <f t="shared" si="2"/>
        <v>20</v>
      </c>
      <c r="E68" s="38" t="str">
        <f t="shared" si="3"/>
        <v>Maybelline</v>
      </c>
      <c r="F68" s="38" t="str">
        <f t="shared" si="4"/>
        <v>Fábrica Rio de Janeiro</v>
      </c>
      <c r="G68" s="5">
        <v>2084</v>
      </c>
    </row>
    <row r="69" spans="1:7" s="3" customFormat="1" x14ac:dyDescent="0.3">
      <c r="A69" s="37" t="s">
        <v>634</v>
      </c>
      <c r="B69" s="38">
        <f t="shared" si="0"/>
        <v>9</v>
      </c>
      <c r="C69" s="38" t="str">
        <f t="shared" si="1"/>
        <v>H0889500</v>
      </c>
      <c r="D69" s="38">
        <f t="shared" si="2"/>
        <v>20</v>
      </c>
      <c r="E69" s="38" t="str">
        <f t="shared" si="3"/>
        <v>Maybelline</v>
      </c>
      <c r="F69" s="38" t="str">
        <f t="shared" si="4"/>
        <v>Fábrica Rio de Janeiro</v>
      </c>
      <c r="G69" s="5">
        <v>3528</v>
      </c>
    </row>
    <row r="70" spans="1:7" s="3" customFormat="1" x14ac:dyDescent="0.3">
      <c r="A70" s="37" t="s">
        <v>519</v>
      </c>
      <c r="B70" s="38">
        <f t="shared" ref="B70:B133" si="5">SEARCH("_",A70,1)</f>
        <v>9</v>
      </c>
      <c r="C70" s="38" t="str">
        <f t="shared" ref="C70:C133" si="6">MID(A70,1,B70-1)</f>
        <v>H1434001</v>
      </c>
      <c r="D70" s="38">
        <f t="shared" ref="D70:D133" si="7">FIND("_",A70,B70+1)</f>
        <v>27</v>
      </c>
      <c r="E70" s="38" t="str">
        <f t="shared" ref="E70:E133" si="8">MID(A70,B70+1,D70-B70-1)</f>
        <v>Esmaltes Colorama</v>
      </c>
      <c r="F70" s="38" t="str">
        <f t="shared" ref="F70:F133" si="9">MID(A70,D70+1,99)</f>
        <v>Fábrica São Paulo</v>
      </c>
      <c r="G70" s="5">
        <v>4938</v>
      </c>
    </row>
    <row r="71" spans="1:7" s="3" customFormat="1" x14ac:dyDescent="0.3">
      <c r="A71" s="37" t="s">
        <v>520</v>
      </c>
      <c r="B71" s="38">
        <f t="shared" si="5"/>
        <v>9</v>
      </c>
      <c r="C71" s="38" t="str">
        <f t="shared" si="6"/>
        <v>H0688700</v>
      </c>
      <c r="D71" s="38">
        <f t="shared" si="7"/>
        <v>16</v>
      </c>
      <c r="E71" s="38" t="str">
        <f t="shared" si="8"/>
        <v>Elseve</v>
      </c>
      <c r="F71" s="38" t="str">
        <f t="shared" si="9"/>
        <v>Fábrica São Paulo</v>
      </c>
      <c r="G71" s="5">
        <v>2216</v>
      </c>
    </row>
    <row r="72" spans="1:7" s="3" customFormat="1" x14ac:dyDescent="0.3">
      <c r="A72" s="37" t="s">
        <v>521</v>
      </c>
      <c r="B72" s="38">
        <f t="shared" si="5"/>
        <v>9</v>
      </c>
      <c r="C72" s="38" t="str">
        <f t="shared" si="6"/>
        <v>H0981700</v>
      </c>
      <c r="D72" s="38">
        <f t="shared" si="7"/>
        <v>16</v>
      </c>
      <c r="E72" s="38" t="str">
        <f t="shared" si="8"/>
        <v>Elseve</v>
      </c>
      <c r="F72" s="38" t="str">
        <f t="shared" si="9"/>
        <v>Fábrica São Paulo</v>
      </c>
      <c r="G72" s="5">
        <v>1506</v>
      </c>
    </row>
    <row r="73" spans="1:7" s="3" customFormat="1" x14ac:dyDescent="0.3">
      <c r="A73" s="37" t="s">
        <v>522</v>
      </c>
      <c r="B73" s="38">
        <f t="shared" si="5"/>
        <v>9</v>
      </c>
      <c r="C73" s="38" t="str">
        <f t="shared" si="6"/>
        <v>H1218301</v>
      </c>
      <c r="D73" s="38">
        <f t="shared" si="7"/>
        <v>27</v>
      </c>
      <c r="E73" s="38" t="str">
        <f t="shared" si="8"/>
        <v>Esmaltes Colorama</v>
      </c>
      <c r="F73" s="38" t="str">
        <f t="shared" si="9"/>
        <v>Fábrica São Paulo</v>
      </c>
      <c r="G73" s="5">
        <v>3962</v>
      </c>
    </row>
    <row r="74" spans="1:7" s="3" customFormat="1" x14ac:dyDescent="0.3">
      <c r="A74" s="37" t="s">
        <v>523</v>
      </c>
      <c r="B74" s="38">
        <f t="shared" si="5"/>
        <v>9</v>
      </c>
      <c r="C74" s="38" t="str">
        <f t="shared" si="6"/>
        <v>H0732900</v>
      </c>
      <c r="D74" s="38">
        <f t="shared" si="7"/>
        <v>17</v>
      </c>
      <c r="E74" s="38" t="str">
        <f t="shared" si="8"/>
        <v>FRUCTIS</v>
      </c>
      <c r="F74" s="38" t="str">
        <f t="shared" si="9"/>
        <v>Fábrica São Paulo</v>
      </c>
      <c r="G74" s="5">
        <v>4559</v>
      </c>
    </row>
    <row r="75" spans="1:7" s="3" customFormat="1" x14ac:dyDescent="0.3">
      <c r="A75" s="37" t="s">
        <v>635</v>
      </c>
      <c r="B75" s="38">
        <f t="shared" si="5"/>
        <v>9</v>
      </c>
      <c r="C75" s="38" t="str">
        <f t="shared" si="6"/>
        <v>H0883600</v>
      </c>
      <c r="D75" s="38">
        <f t="shared" si="7"/>
        <v>20</v>
      </c>
      <c r="E75" s="38" t="str">
        <f t="shared" si="8"/>
        <v>Maybelline</v>
      </c>
      <c r="F75" s="38" t="str">
        <f t="shared" si="9"/>
        <v>Fábrica Rio de Janeiro</v>
      </c>
      <c r="G75" s="5">
        <v>4837</v>
      </c>
    </row>
    <row r="76" spans="1:7" s="3" customFormat="1" x14ac:dyDescent="0.3">
      <c r="A76" s="37" t="s">
        <v>636</v>
      </c>
      <c r="B76" s="38">
        <f t="shared" si="5"/>
        <v>9</v>
      </c>
      <c r="C76" s="38" t="str">
        <f t="shared" si="6"/>
        <v>H0883400</v>
      </c>
      <c r="D76" s="38">
        <f t="shared" si="7"/>
        <v>20</v>
      </c>
      <c r="E76" s="38" t="str">
        <f t="shared" si="8"/>
        <v>Maybelline</v>
      </c>
      <c r="F76" s="38" t="str">
        <f t="shared" si="9"/>
        <v>Fábrica Rio de Janeiro</v>
      </c>
      <c r="G76" s="5">
        <v>2262</v>
      </c>
    </row>
    <row r="77" spans="1:7" s="3" customFormat="1" x14ac:dyDescent="0.3">
      <c r="A77" s="37" t="s">
        <v>637</v>
      </c>
      <c r="B77" s="38">
        <f t="shared" si="5"/>
        <v>9</v>
      </c>
      <c r="C77" s="38" t="str">
        <f t="shared" si="6"/>
        <v>H0721200</v>
      </c>
      <c r="D77" s="38">
        <f t="shared" si="7"/>
        <v>30</v>
      </c>
      <c r="E77" s="38" t="str">
        <f t="shared" si="8"/>
        <v>Nutrisse Cor Intensa</v>
      </c>
      <c r="F77" s="38" t="str">
        <f t="shared" si="9"/>
        <v>Fábrica Rio de Janeiro</v>
      </c>
      <c r="G77" s="5">
        <v>4784</v>
      </c>
    </row>
    <row r="78" spans="1:7" s="3" customFormat="1" x14ac:dyDescent="0.3">
      <c r="A78" s="37" t="s">
        <v>638</v>
      </c>
      <c r="B78" s="38">
        <f t="shared" si="5"/>
        <v>9</v>
      </c>
      <c r="C78" s="38" t="str">
        <f t="shared" si="6"/>
        <v>K1049801</v>
      </c>
      <c r="D78" s="38">
        <f t="shared" si="7"/>
        <v>20</v>
      </c>
      <c r="E78" s="38" t="str">
        <f t="shared" si="8"/>
        <v>Maybelline</v>
      </c>
      <c r="F78" s="38" t="str">
        <f t="shared" si="9"/>
        <v>Fábrica Rio de Janeiro</v>
      </c>
      <c r="G78" s="5">
        <v>2765</v>
      </c>
    </row>
    <row r="79" spans="1:7" s="3" customFormat="1" x14ac:dyDescent="0.3">
      <c r="A79" s="37" t="s">
        <v>639</v>
      </c>
      <c r="B79" s="38">
        <f t="shared" si="5"/>
        <v>9</v>
      </c>
      <c r="C79" s="38" t="str">
        <f t="shared" si="6"/>
        <v>H0890200</v>
      </c>
      <c r="D79" s="38">
        <f t="shared" si="7"/>
        <v>20</v>
      </c>
      <c r="E79" s="38" t="str">
        <f t="shared" si="8"/>
        <v>Maybelline</v>
      </c>
      <c r="F79" s="38" t="str">
        <f t="shared" si="9"/>
        <v>Fábrica Rio de Janeiro</v>
      </c>
      <c r="G79" s="5">
        <v>3938</v>
      </c>
    </row>
    <row r="80" spans="1:7" s="3" customFormat="1" x14ac:dyDescent="0.3">
      <c r="A80" s="37" t="s">
        <v>524</v>
      </c>
      <c r="B80" s="38">
        <f t="shared" si="5"/>
        <v>9</v>
      </c>
      <c r="C80" s="38" t="str">
        <f t="shared" si="6"/>
        <v>H0733500</v>
      </c>
      <c r="D80" s="38">
        <f t="shared" si="7"/>
        <v>17</v>
      </c>
      <c r="E80" s="38" t="str">
        <f t="shared" si="8"/>
        <v>FRUCTIS</v>
      </c>
      <c r="F80" s="38" t="str">
        <f t="shared" si="9"/>
        <v>Fábrica São Paulo</v>
      </c>
      <c r="G80" s="5">
        <v>5000</v>
      </c>
    </row>
    <row r="81" spans="1:7" s="3" customFormat="1" x14ac:dyDescent="0.3">
      <c r="A81" s="37" t="s">
        <v>640</v>
      </c>
      <c r="B81" s="38">
        <f t="shared" si="5"/>
        <v>9</v>
      </c>
      <c r="C81" s="38" t="str">
        <f t="shared" si="6"/>
        <v>H0896800</v>
      </c>
      <c r="D81" s="38">
        <f t="shared" si="7"/>
        <v>20</v>
      </c>
      <c r="E81" s="38" t="str">
        <f t="shared" si="8"/>
        <v>Maybelline</v>
      </c>
      <c r="F81" s="38" t="str">
        <f t="shared" si="9"/>
        <v>Fábrica Rio de Janeiro</v>
      </c>
      <c r="G81" s="5">
        <v>2093</v>
      </c>
    </row>
    <row r="82" spans="1:7" s="3" customFormat="1" x14ac:dyDescent="0.3">
      <c r="A82" s="37" t="s">
        <v>641</v>
      </c>
      <c r="B82" s="38">
        <f t="shared" si="5"/>
        <v>9</v>
      </c>
      <c r="C82" s="38" t="str">
        <f t="shared" si="6"/>
        <v>H1196700</v>
      </c>
      <c r="D82" s="38">
        <f t="shared" si="7"/>
        <v>20</v>
      </c>
      <c r="E82" s="38" t="str">
        <f t="shared" si="8"/>
        <v>Maybelline</v>
      </c>
      <c r="F82" s="38" t="str">
        <f t="shared" si="9"/>
        <v>Fábrica Rio de Janeiro</v>
      </c>
      <c r="G82" s="5">
        <v>2521</v>
      </c>
    </row>
    <row r="83" spans="1:7" s="3" customFormat="1" x14ac:dyDescent="0.3">
      <c r="A83" s="37" t="s">
        <v>525</v>
      </c>
      <c r="B83" s="38">
        <f t="shared" si="5"/>
        <v>9</v>
      </c>
      <c r="C83" s="38" t="str">
        <f t="shared" si="6"/>
        <v>H1184500</v>
      </c>
      <c r="D83" s="38">
        <f t="shared" si="7"/>
        <v>20</v>
      </c>
      <c r="E83" s="38" t="str">
        <f t="shared" si="8"/>
        <v>Maybelline</v>
      </c>
      <c r="F83" s="38" t="str">
        <f t="shared" si="9"/>
        <v>Fábrica São Paulo</v>
      </c>
      <c r="G83" s="5">
        <v>4717</v>
      </c>
    </row>
    <row r="84" spans="1:7" s="3" customFormat="1" x14ac:dyDescent="0.3">
      <c r="A84" s="37" t="s">
        <v>642</v>
      </c>
      <c r="B84" s="38">
        <f t="shared" si="5"/>
        <v>9</v>
      </c>
      <c r="C84" s="38" t="str">
        <f t="shared" si="6"/>
        <v>H1206500</v>
      </c>
      <c r="D84" s="38">
        <f t="shared" si="7"/>
        <v>16</v>
      </c>
      <c r="E84" s="38" t="str">
        <f t="shared" si="8"/>
        <v>Elseve</v>
      </c>
      <c r="F84" s="38" t="str">
        <f t="shared" si="9"/>
        <v>Fábrica Rio de Janeiro</v>
      </c>
      <c r="G84" s="5">
        <v>1632</v>
      </c>
    </row>
    <row r="85" spans="1:7" s="3" customFormat="1" x14ac:dyDescent="0.3">
      <c r="A85" s="37" t="s">
        <v>526</v>
      </c>
      <c r="B85" s="38">
        <f t="shared" si="5"/>
        <v>9</v>
      </c>
      <c r="C85" s="38" t="str">
        <f t="shared" si="6"/>
        <v>H1186900</v>
      </c>
      <c r="D85" s="38">
        <f t="shared" si="7"/>
        <v>20</v>
      </c>
      <c r="E85" s="38" t="str">
        <f t="shared" si="8"/>
        <v>Maybelline</v>
      </c>
      <c r="F85" s="38" t="str">
        <f t="shared" si="9"/>
        <v>Fábrica São Paulo</v>
      </c>
      <c r="G85" s="5">
        <v>3865</v>
      </c>
    </row>
    <row r="86" spans="1:7" s="3" customFormat="1" x14ac:dyDescent="0.3">
      <c r="A86" s="37" t="s">
        <v>527</v>
      </c>
      <c r="B86" s="38">
        <f t="shared" si="5"/>
        <v>9</v>
      </c>
      <c r="C86" s="38" t="str">
        <f t="shared" si="6"/>
        <v>H0982100</v>
      </c>
      <c r="D86" s="38">
        <f t="shared" si="7"/>
        <v>16</v>
      </c>
      <c r="E86" s="38" t="str">
        <f t="shared" si="8"/>
        <v>Elseve</v>
      </c>
      <c r="F86" s="38" t="str">
        <f t="shared" si="9"/>
        <v>Fábrica São Paulo</v>
      </c>
      <c r="G86" s="5">
        <v>1679</v>
      </c>
    </row>
    <row r="87" spans="1:7" s="3" customFormat="1" x14ac:dyDescent="0.3">
      <c r="A87" s="37" t="s">
        <v>643</v>
      </c>
      <c r="B87" s="38">
        <f t="shared" si="5"/>
        <v>9</v>
      </c>
      <c r="C87" s="38" t="str">
        <f t="shared" si="6"/>
        <v>H0889900</v>
      </c>
      <c r="D87" s="38">
        <f t="shared" si="7"/>
        <v>20</v>
      </c>
      <c r="E87" s="38" t="str">
        <f t="shared" si="8"/>
        <v>Maybelline</v>
      </c>
      <c r="F87" s="38" t="str">
        <f t="shared" si="9"/>
        <v>Fábrica Rio de Janeiro</v>
      </c>
      <c r="G87" s="5">
        <v>3535</v>
      </c>
    </row>
    <row r="88" spans="1:7" s="3" customFormat="1" x14ac:dyDescent="0.3">
      <c r="A88" s="37" t="s">
        <v>528</v>
      </c>
      <c r="B88" s="38">
        <f t="shared" si="5"/>
        <v>9</v>
      </c>
      <c r="C88" s="38" t="str">
        <f t="shared" si="6"/>
        <v>H1534300</v>
      </c>
      <c r="D88" s="38">
        <f t="shared" si="7"/>
        <v>27</v>
      </c>
      <c r="E88" s="38" t="str">
        <f t="shared" si="8"/>
        <v>Esmaltes Colorama</v>
      </c>
      <c r="F88" s="38" t="str">
        <f t="shared" si="9"/>
        <v>Fábrica São Paulo</v>
      </c>
      <c r="G88" s="5">
        <v>4328</v>
      </c>
    </row>
    <row r="89" spans="1:7" s="3" customFormat="1" x14ac:dyDescent="0.3">
      <c r="A89" s="37" t="s">
        <v>529</v>
      </c>
      <c r="B89" s="38">
        <f t="shared" si="5"/>
        <v>9</v>
      </c>
      <c r="C89" s="38" t="str">
        <f t="shared" si="6"/>
        <v>MP000603</v>
      </c>
      <c r="D89" s="38">
        <f t="shared" si="7"/>
        <v>27</v>
      </c>
      <c r="E89" s="38" t="str">
        <f t="shared" si="8"/>
        <v>Esmaltes Colorama</v>
      </c>
      <c r="F89" s="38" t="str">
        <f t="shared" si="9"/>
        <v>Fábrica São Paulo</v>
      </c>
      <c r="G89" s="5">
        <v>1673</v>
      </c>
    </row>
    <row r="90" spans="1:7" s="3" customFormat="1" x14ac:dyDescent="0.3">
      <c r="A90" s="37" t="s">
        <v>644</v>
      </c>
      <c r="B90" s="38">
        <f t="shared" si="5"/>
        <v>7</v>
      </c>
      <c r="C90" s="38" t="str">
        <f t="shared" si="6"/>
        <v>H11100</v>
      </c>
      <c r="D90" s="38">
        <f t="shared" si="7"/>
        <v>18</v>
      </c>
      <c r="E90" s="38" t="str">
        <f t="shared" si="8"/>
        <v>Maybelline</v>
      </c>
      <c r="F90" s="38" t="str">
        <f t="shared" si="9"/>
        <v>Fábrica Rio de Janeiro</v>
      </c>
      <c r="G90" s="5">
        <v>2591</v>
      </c>
    </row>
    <row r="91" spans="1:7" s="3" customFormat="1" x14ac:dyDescent="0.3">
      <c r="A91" s="37" t="s">
        <v>530</v>
      </c>
      <c r="B91" s="38">
        <f t="shared" si="5"/>
        <v>9</v>
      </c>
      <c r="C91" s="38" t="str">
        <f t="shared" si="6"/>
        <v>H0690701</v>
      </c>
      <c r="D91" s="38">
        <f t="shared" si="7"/>
        <v>16</v>
      </c>
      <c r="E91" s="38" t="str">
        <f t="shared" si="8"/>
        <v>Elseve</v>
      </c>
      <c r="F91" s="38" t="str">
        <f t="shared" si="9"/>
        <v>Fábrica São Paulo</v>
      </c>
      <c r="G91" s="5">
        <v>3043</v>
      </c>
    </row>
    <row r="92" spans="1:7" s="3" customFormat="1" x14ac:dyDescent="0.3">
      <c r="A92" s="37" t="s">
        <v>531</v>
      </c>
      <c r="B92" s="38">
        <f t="shared" si="5"/>
        <v>9</v>
      </c>
      <c r="C92" s="38" t="str">
        <f t="shared" si="6"/>
        <v>H1186100</v>
      </c>
      <c r="D92" s="38">
        <f t="shared" si="7"/>
        <v>20</v>
      </c>
      <c r="E92" s="38" t="str">
        <f t="shared" si="8"/>
        <v>Maybelline</v>
      </c>
      <c r="F92" s="38" t="str">
        <f t="shared" si="9"/>
        <v>Fábrica São Paulo</v>
      </c>
      <c r="G92" s="5">
        <v>4074</v>
      </c>
    </row>
    <row r="93" spans="1:7" s="3" customFormat="1" x14ac:dyDescent="0.3">
      <c r="A93" s="37" t="s">
        <v>532</v>
      </c>
      <c r="B93" s="38">
        <f t="shared" si="5"/>
        <v>9</v>
      </c>
      <c r="C93" s="38" t="str">
        <f t="shared" si="6"/>
        <v>H1326800</v>
      </c>
      <c r="D93" s="38">
        <f t="shared" si="7"/>
        <v>16</v>
      </c>
      <c r="E93" s="38" t="str">
        <f t="shared" si="8"/>
        <v>Elseve</v>
      </c>
      <c r="F93" s="38" t="str">
        <f t="shared" si="9"/>
        <v>Fábrica São Paulo</v>
      </c>
      <c r="G93" s="5">
        <v>1149</v>
      </c>
    </row>
    <row r="94" spans="1:7" s="3" customFormat="1" x14ac:dyDescent="0.3">
      <c r="A94" s="37" t="s">
        <v>645</v>
      </c>
      <c r="B94" s="38">
        <f t="shared" si="5"/>
        <v>9</v>
      </c>
      <c r="C94" s="38" t="str">
        <f t="shared" si="6"/>
        <v>H0889800</v>
      </c>
      <c r="D94" s="38">
        <f t="shared" si="7"/>
        <v>20</v>
      </c>
      <c r="E94" s="38" t="str">
        <f t="shared" si="8"/>
        <v>Maybelline</v>
      </c>
      <c r="F94" s="38" t="str">
        <f t="shared" si="9"/>
        <v>Fábrica Rio de Janeiro</v>
      </c>
      <c r="G94" s="5">
        <v>1857</v>
      </c>
    </row>
    <row r="95" spans="1:7" s="3" customFormat="1" x14ac:dyDescent="0.3">
      <c r="A95" s="37" t="s">
        <v>533</v>
      </c>
      <c r="B95" s="38">
        <f t="shared" si="5"/>
        <v>9</v>
      </c>
      <c r="C95" s="38" t="str">
        <f t="shared" si="6"/>
        <v>H1326001</v>
      </c>
      <c r="D95" s="38">
        <f t="shared" si="7"/>
        <v>16</v>
      </c>
      <c r="E95" s="38" t="str">
        <f t="shared" si="8"/>
        <v>Elseve</v>
      </c>
      <c r="F95" s="38" t="str">
        <f t="shared" si="9"/>
        <v>Fábrica São Paulo</v>
      </c>
      <c r="G95" s="5">
        <v>2286</v>
      </c>
    </row>
    <row r="96" spans="1:7" s="3" customFormat="1" x14ac:dyDescent="0.3">
      <c r="A96" s="37" t="s">
        <v>534</v>
      </c>
      <c r="B96" s="38">
        <f t="shared" si="5"/>
        <v>9</v>
      </c>
      <c r="C96" s="38" t="str">
        <f t="shared" si="6"/>
        <v>H1324100</v>
      </c>
      <c r="D96" s="38">
        <f t="shared" si="7"/>
        <v>17</v>
      </c>
      <c r="E96" s="38" t="str">
        <f t="shared" si="8"/>
        <v>FRUCTIS</v>
      </c>
      <c r="F96" s="38" t="str">
        <f t="shared" si="9"/>
        <v>Fábrica São Paulo</v>
      </c>
      <c r="G96" s="5">
        <v>1053</v>
      </c>
    </row>
    <row r="97" spans="1:7" s="3" customFormat="1" x14ac:dyDescent="0.3">
      <c r="A97" s="37" t="s">
        <v>646</v>
      </c>
      <c r="B97" s="38">
        <f t="shared" si="5"/>
        <v>9</v>
      </c>
      <c r="C97" s="38" t="str">
        <f t="shared" si="6"/>
        <v>H1551300</v>
      </c>
      <c r="D97" s="38">
        <f t="shared" si="7"/>
        <v>20</v>
      </c>
      <c r="E97" s="38" t="str">
        <f t="shared" si="8"/>
        <v>Maybelline</v>
      </c>
      <c r="F97" s="38" t="str">
        <f t="shared" si="9"/>
        <v>Fábrica Rio de Janeiro</v>
      </c>
      <c r="G97" s="5">
        <v>3723</v>
      </c>
    </row>
    <row r="98" spans="1:7" s="3" customFormat="1" x14ac:dyDescent="0.3">
      <c r="A98" s="37" t="s">
        <v>535</v>
      </c>
      <c r="B98" s="38">
        <f t="shared" si="5"/>
        <v>9</v>
      </c>
      <c r="C98" s="38" t="str">
        <f t="shared" si="6"/>
        <v>H0647001</v>
      </c>
      <c r="D98" s="38">
        <f t="shared" si="7"/>
        <v>27</v>
      </c>
      <c r="E98" s="38" t="str">
        <f t="shared" si="8"/>
        <v>Esmaltes Colorama</v>
      </c>
      <c r="F98" s="38" t="str">
        <f t="shared" si="9"/>
        <v>Fábrica São Paulo</v>
      </c>
      <c r="G98" s="5">
        <v>2596</v>
      </c>
    </row>
    <row r="99" spans="1:7" s="3" customFormat="1" x14ac:dyDescent="0.3">
      <c r="A99" s="37" t="s">
        <v>536</v>
      </c>
      <c r="B99" s="38">
        <f t="shared" si="5"/>
        <v>9</v>
      </c>
      <c r="C99" s="38" t="str">
        <f t="shared" si="6"/>
        <v>H0346601</v>
      </c>
      <c r="D99" s="38">
        <f t="shared" si="7"/>
        <v>16</v>
      </c>
      <c r="E99" s="38" t="str">
        <f t="shared" si="8"/>
        <v>Elseve</v>
      </c>
      <c r="F99" s="38" t="str">
        <f t="shared" si="9"/>
        <v>Fábrica São Paulo</v>
      </c>
      <c r="G99" s="5">
        <v>1630</v>
      </c>
    </row>
    <row r="100" spans="1:7" s="3" customFormat="1" x14ac:dyDescent="0.3">
      <c r="A100" s="37" t="s">
        <v>537</v>
      </c>
      <c r="B100" s="38">
        <f t="shared" si="5"/>
        <v>9</v>
      </c>
      <c r="C100" s="38" t="str">
        <f t="shared" si="6"/>
        <v>H1431401</v>
      </c>
      <c r="D100" s="38">
        <f t="shared" si="7"/>
        <v>27</v>
      </c>
      <c r="E100" s="38" t="str">
        <f t="shared" si="8"/>
        <v>Esmaltes Colorama</v>
      </c>
      <c r="F100" s="38" t="str">
        <f t="shared" si="9"/>
        <v>Fábrica São Paulo</v>
      </c>
      <c r="G100" s="5">
        <v>4786</v>
      </c>
    </row>
    <row r="101" spans="1:7" s="3" customFormat="1" x14ac:dyDescent="0.3">
      <c r="A101" s="37" t="s">
        <v>538</v>
      </c>
      <c r="B101" s="38">
        <f t="shared" si="5"/>
        <v>9</v>
      </c>
      <c r="C101" s="38" t="str">
        <f t="shared" si="6"/>
        <v>H1084401</v>
      </c>
      <c r="D101" s="38">
        <f t="shared" si="7"/>
        <v>27</v>
      </c>
      <c r="E101" s="38" t="str">
        <f t="shared" si="8"/>
        <v>Esmaltes Colorama</v>
      </c>
      <c r="F101" s="38" t="str">
        <f t="shared" si="9"/>
        <v>Fábrica São Paulo</v>
      </c>
      <c r="G101" s="5">
        <v>4843</v>
      </c>
    </row>
    <row r="102" spans="1:7" s="3" customFormat="1" x14ac:dyDescent="0.3">
      <c r="A102" s="37" t="s">
        <v>647</v>
      </c>
      <c r="B102" s="38">
        <f t="shared" si="5"/>
        <v>9</v>
      </c>
      <c r="C102" s="38" t="str">
        <f t="shared" si="6"/>
        <v>H0719701</v>
      </c>
      <c r="D102" s="38">
        <f t="shared" si="7"/>
        <v>30</v>
      </c>
      <c r="E102" s="38" t="str">
        <f t="shared" si="8"/>
        <v>Nutrisse Cor Intensa</v>
      </c>
      <c r="F102" s="38" t="str">
        <f t="shared" si="9"/>
        <v>Fábrica Rio de Janeiro</v>
      </c>
      <c r="G102" s="5">
        <v>1243</v>
      </c>
    </row>
    <row r="103" spans="1:7" s="3" customFormat="1" x14ac:dyDescent="0.3">
      <c r="A103" s="37" t="s">
        <v>648</v>
      </c>
      <c r="B103" s="38">
        <f t="shared" si="5"/>
        <v>9</v>
      </c>
      <c r="C103" s="38" t="str">
        <f t="shared" si="6"/>
        <v>H0880600</v>
      </c>
      <c r="D103" s="38">
        <f t="shared" si="7"/>
        <v>20</v>
      </c>
      <c r="E103" s="38" t="str">
        <f t="shared" si="8"/>
        <v>Maybelline</v>
      </c>
      <c r="F103" s="38" t="str">
        <f t="shared" si="9"/>
        <v>Fábrica Rio de Janeiro</v>
      </c>
      <c r="G103" s="5">
        <v>1880</v>
      </c>
    </row>
    <row r="104" spans="1:7" s="3" customFormat="1" x14ac:dyDescent="0.3">
      <c r="A104" s="37" t="s">
        <v>649</v>
      </c>
      <c r="B104" s="38">
        <f t="shared" si="5"/>
        <v>9</v>
      </c>
      <c r="C104" s="38" t="str">
        <f t="shared" si="6"/>
        <v>H1028400</v>
      </c>
      <c r="D104" s="38">
        <f t="shared" si="7"/>
        <v>14</v>
      </c>
      <c r="E104" s="38" t="str">
        <f t="shared" si="8"/>
        <v>OLIA</v>
      </c>
      <c r="F104" s="38" t="str">
        <f t="shared" si="9"/>
        <v>Fábrica Rio de Janeiro</v>
      </c>
      <c r="G104" s="5">
        <v>1990</v>
      </c>
    </row>
    <row r="105" spans="1:7" s="3" customFormat="1" x14ac:dyDescent="0.3">
      <c r="A105" s="37" t="s">
        <v>539</v>
      </c>
      <c r="B105" s="38">
        <f t="shared" si="5"/>
        <v>9</v>
      </c>
      <c r="C105" s="38" t="str">
        <f t="shared" si="6"/>
        <v>H1545200</v>
      </c>
      <c r="D105" s="38">
        <f t="shared" si="7"/>
        <v>28</v>
      </c>
      <c r="E105" s="38" t="str">
        <f t="shared" si="8"/>
        <v>Giovanna Antonelli</v>
      </c>
      <c r="F105" s="38" t="str">
        <f t="shared" si="9"/>
        <v>Fábrica São Paulo</v>
      </c>
      <c r="G105" s="5">
        <v>3250</v>
      </c>
    </row>
    <row r="106" spans="1:7" s="3" customFormat="1" x14ac:dyDescent="0.3">
      <c r="A106" s="37" t="s">
        <v>540</v>
      </c>
      <c r="B106" s="38">
        <f t="shared" si="5"/>
        <v>9</v>
      </c>
      <c r="C106" s="38" t="str">
        <f t="shared" si="6"/>
        <v>H1186200</v>
      </c>
      <c r="D106" s="38">
        <f t="shared" si="7"/>
        <v>20</v>
      </c>
      <c r="E106" s="38" t="str">
        <f t="shared" si="8"/>
        <v>Maybelline</v>
      </c>
      <c r="F106" s="38" t="str">
        <f t="shared" si="9"/>
        <v>Fábrica São Paulo</v>
      </c>
      <c r="G106" s="5">
        <v>3747</v>
      </c>
    </row>
    <row r="107" spans="1:7" s="3" customFormat="1" x14ac:dyDescent="0.3">
      <c r="A107" s="37" t="s">
        <v>541</v>
      </c>
      <c r="B107" s="38">
        <f t="shared" si="5"/>
        <v>9</v>
      </c>
      <c r="C107" s="38" t="str">
        <f t="shared" si="6"/>
        <v>H0482001</v>
      </c>
      <c r="D107" s="38">
        <f t="shared" si="7"/>
        <v>27</v>
      </c>
      <c r="E107" s="38" t="str">
        <f t="shared" si="8"/>
        <v>Esmaltes Colorama</v>
      </c>
      <c r="F107" s="38" t="str">
        <f t="shared" si="9"/>
        <v>Fábrica São Paulo</v>
      </c>
      <c r="G107" s="5">
        <v>4003</v>
      </c>
    </row>
    <row r="108" spans="1:7" s="3" customFormat="1" x14ac:dyDescent="0.3">
      <c r="A108" s="37" t="s">
        <v>650</v>
      </c>
      <c r="B108" s="38">
        <f t="shared" si="5"/>
        <v>9</v>
      </c>
      <c r="C108" s="38" t="str">
        <f t="shared" si="6"/>
        <v>H0506502</v>
      </c>
      <c r="D108" s="38">
        <f t="shared" si="7"/>
        <v>25</v>
      </c>
      <c r="E108" s="38" t="str">
        <f t="shared" si="8"/>
        <v>Solar Expertise</v>
      </c>
      <c r="F108" s="38" t="str">
        <f t="shared" si="9"/>
        <v>Fábrica Rio de Janeiro</v>
      </c>
      <c r="G108" s="5">
        <v>2509</v>
      </c>
    </row>
    <row r="109" spans="1:7" s="3" customFormat="1" x14ac:dyDescent="0.3">
      <c r="A109" s="37" t="s">
        <v>542</v>
      </c>
      <c r="B109" s="38">
        <f t="shared" si="5"/>
        <v>9</v>
      </c>
      <c r="C109" s="38" t="str">
        <f t="shared" si="6"/>
        <v>H1395700</v>
      </c>
      <c r="D109" s="38">
        <f t="shared" si="7"/>
        <v>20</v>
      </c>
      <c r="E109" s="38" t="str">
        <f t="shared" si="8"/>
        <v>Maybelline</v>
      </c>
      <c r="F109" s="38" t="str">
        <f t="shared" si="9"/>
        <v>Fábrica São Paulo</v>
      </c>
      <c r="G109" s="5">
        <v>3245</v>
      </c>
    </row>
    <row r="110" spans="1:7" s="3" customFormat="1" x14ac:dyDescent="0.3">
      <c r="A110" s="37" t="s">
        <v>543</v>
      </c>
      <c r="B110" s="38">
        <f t="shared" si="5"/>
        <v>9</v>
      </c>
      <c r="C110" s="38" t="str">
        <f t="shared" si="6"/>
        <v>H1186500</v>
      </c>
      <c r="D110" s="38">
        <f t="shared" si="7"/>
        <v>20</v>
      </c>
      <c r="E110" s="38" t="str">
        <f t="shared" si="8"/>
        <v>Maybelline</v>
      </c>
      <c r="F110" s="38" t="str">
        <f t="shared" si="9"/>
        <v>Fábrica São Paulo</v>
      </c>
      <c r="G110" s="5">
        <v>4149</v>
      </c>
    </row>
    <row r="111" spans="1:7" s="3" customFormat="1" x14ac:dyDescent="0.3">
      <c r="A111" s="37" t="s">
        <v>651</v>
      </c>
      <c r="B111" s="38">
        <f t="shared" si="5"/>
        <v>9</v>
      </c>
      <c r="C111" s="38" t="str">
        <f t="shared" si="6"/>
        <v>H1196500</v>
      </c>
      <c r="D111" s="38">
        <f t="shared" si="7"/>
        <v>20</v>
      </c>
      <c r="E111" s="38" t="str">
        <f t="shared" si="8"/>
        <v>Maybelline</v>
      </c>
      <c r="F111" s="38" t="str">
        <f t="shared" si="9"/>
        <v>Fábrica Rio de Janeiro</v>
      </c>
      <c r="G111" s="5">
        <v>2216</v>
      </c>
    </row>
    <row r="112" spans="1:7" s="3" customFormat="1" x14ac:dyDescent="0.3">
      <c r="A112" s="37" t="s">
        <v>544</v>
      </c>
      <c r="B112" s="38">
        <f t="shared" si="5"/>
        <v>9</v>
      </c>
      <c r="C112" s="38" t="str">
        <f t="shared" si="6"/>
        <v>H1437700</v>
      </c>
      <c r="D112" s="38">
        <f t="shared" si="7"/>
        <v>17</v>
      </c>
      <c r="E112" s="38" t="str">
        <f t="shared" si="8"/>
        <v>FRUCTIS</v>
      </c>
      <c r="F112" s="38" t="str">
        <f t="shared" si="9"/>
        <v>Fábrica São Paulo</v>
      </c>
      <c r="G112" s="5">
        <v>3752</v>
      </c>
    </row>
    <row r="113" spans="1:7" s="3" customFormat="1" x14ac:dyDescent="0.3">
      <c r="A113" s="37" t="s">
        <v>545</v>
      </c>
      <c r="B113" s="38">
        <f t="shared" si="5"/>
        <v>9</v>
      </c>
      <c r="C113" s="38" t="str">
        <f t="shared" si="6"/>
        <v>H0684201</v>
      </c>
      <c r="D113" s="38">
        <f t="shared" si="7"/>
        <v>16</v>
      </c>
      <c r="E113" s="38" t="str">
        <f t="shared" si="8"/>
        <v>Elseve</v>
      </c>
      <c r="F113" s="38" t="str">
        <f t="shared" si="9"/>
        <v>Fábrica São Paulo</v>
      </c>
      <c r="G113" s="5">
        <v>1904</v>
      </c>
    </row>
    <row r="114" spans="1:7" s="3" customFormat="1" x14ac:dyDescent="0.3">
      <c r="A114" s="37" t="s">
        <v>546</v>
      </c>
      <c r="B114" s="38">
        <f t="shared" si="5"/>
        <v>9</v>
      </c>
      <c r="C114" s="38" t="str">
        <f t="shared" si="6"/>
        <v>MP002810</v>
      </c>
      <c r="D114" s="38">
        <f t="shared" si="7"/>
        <v>20</v>
      </c>
      <c r="E114" s="38" t="str">
        <f t="shared" si="8"/>
        <v>Maybelline</v>
      </c>
      <c r="F114" s="38" t="str">
        <f t="shared" si="9"/>
        <v>Fábrica São Paulo</v>
      </c>
      <c r="G114" s="5">
        <v>1157</v>
      </c>
    </row>
    <row r="115" spans="1:7" s="3" customFormat="1" x14ac:dyDescent="0.3">
      <c r="A115" s="37" t="s">
        <v>547</v>
      </c>
      <c r="B115" s="38">
        <f t="shared" si="5"/>
        <v>9</v>
      </c>
      <c r="C115" s="38" t="str">
        <f t="shared" si="6"/>
        <v>H0150001</v>
      </c>
      <c r="D115" s="38">
        <f t="shared" si="7"/>
        <v>27</v>
      </c>
      <c r="E115" s="38" t="str">
        <f t="shared" si="8"/>
        <v>Esmaltes Colorama</v>
      </c>
      <c r="F115" s="38" t="str">
        <f t="shared" si="9"/>
        <v>Fábrica São Paulo</v>
      </c>
      <c r="G115" s="5">
        <v>4631</v>
      </c>
    </row>
    <row r="116" spans="1:7" s="3" customFormat="1" x14ac:dyDescent="0.3">
      <c r="A116" s="37" t="s">
        <v>652</v>
      </c>
      <c r="B116" s="38">
        <f t="shared" si="5"/>
        <v>9</v>
      </c>
      <c r="C116" s="38" t="str">
        <f t="shared" si="6"/>
        <v>H1197401</v>
      </c>
      <c r="D116" s="38">
        <f t="shared" si="7"/>
        <v>20</v>
      </c>
      <c r="E116" s="38" t="str">
        <f t="shared" si="8"/>
        <v>Maybelline</v>
      </c>
      <c r="F116" s="38" t="str">
        <f t="shared" si="9"/>
        <v>Fábrica Rio de Janeiro</v>
      </c>
      <c r="G116" s="5">
        <v>1011</v>
      </c>
    </row>
    <row r="117" spans="1:7" s="3" customFormat="1" x14ac:dyDescent="0.3">
      <c r="A117" s="37" t="s">
        <v>548</v>
      </c>
      <c r="B117" s="38">
        <f t="shared" si="5"/>
        <v>9</v>
      </c>
      <c r="C117" s="38" t="str">
        <f t="shared" si="6"/>
        <v>H1180700</v>
      </c>
      <c r="D117" s="38">
        <f t="shared" si="7"/>
        <v>20</v>
      </c>
      <c r="E117" s="38" t="str">
        <f t="shared" si="8"/>
        <v>Maybelline</v>
      </c>
      <c r="F117" s="38" t="str">
        <f t="shared" si="9"/>
        <v>Fábrica São Paulo</v>
      </c>
      <c r="G117" s="5">
        <v>1408</v>
      </c>
    </row>
    <row r="118" spans="1:7" s="3" customFormat="1" x14ac:dyDescent="0.3">
      <c r="A118" s="37" t="s">
        <v>549</v>
      </c>
      <c r="B118" s="38">
        <f t="shared" si="5"/>
        <v>9</v>
      </c>
      <c r="C118" s="38" t="str">
        <f t="shared" si="6"/>
        <v>H1388400</v>
      </c>
      <c r="D118" s="38">
        <f t="shared" si="7"/>
        <v>27</v>
      </c>
      <c r="E118" s="38" t="str">
        <f t="shared" si="8"/>
        <v>Esmaltes Colorama</v>
      </c>
      <c r="F118" s="38" t="str">
        <f t="shared" si="9"/>
        <v>Fábrica São Paulo</v>
      </c>
      <c r="G118" s="5">
        <v>2064</v>
      </c>
    </row>
    <row r="119" spans="1:7" s="3" customFormat="1" x14ac:dyDescent="0.3">
      <c r="A119" s="37" t="s">
        <v>550</v>
      </c>
      <c r="B119" s="38">
        <f t="shared" si="5"/>
        <v>9</v>
      </c>
      <c r="C119" s="38" t="str">
        <f t="shared" si="6"/>
        <v>H0817001</v>
      </c>
      <c r="D119" s="38">
        <f t="shared" si="7"/>
        <v>27</v>
      </c>
      <c r="E119" s="38" t="str">
        <f t="shared" si="8"/>
        <v>Esmaltes Colorama</v>
      </c>
      <c r="F119" s="38" t="str">
        <f t="shared" si="9"/>
        <v>Fábrica São Paulo</v>
      </c>
      <c r="G119" s="5">
        <v>2815</v>
      </c>
    </row>
    <row r="120" spans="1:7" s="3" customFormat="1" x14ac:dyDescent="0.3">
      <c r="A120" s="37" t="s">
        <v>551</v>
      </c>
      <c r="B120" s="38">
        <f t="shared" si="5"/>
        <v>9</v>
      </c>
      <c r="C120" s="38" t="str">
        <f t="shared" si="6"/>
        <v>H1294300</v>
      </c>
      <c r="D120" s="38">
        <f t="shared" si="7"/>
        <v>20</v>
      </c>
      <c r="E120" s="38" t="str">
        <f t="shared" si="8"/>
        <v>Maybelline</v>
      </c>
      <c r="F120" s="38" t="str">
        <f t="shared" si="9"/>
        <v>Fábrica São Paulo</v>
      </c>
      <c r="G120" s="5">
        <v>3624</v>
      </c>
    </row>
    <row r="121" spans="1:7" s="3" customFormat="1" x14ac:dyDescent="0.3">
      <c r="A121" s="37" t="s">
        <v>552</v>
      </c>
      <c r="B121" s="38">
        <f t="shared" si="5"/>
        <v>9</v>
      </c>
      <c r="C121" s="38" t="str">
        <f t="shared" si="6"/>
        <v>H1182800</v>
      </c>
      <c r="D121" s="38">
        <f t="shared" si="7"/>
        <v>20</v>
      </c>
      <c r="E121" s="38" t="str">
        <f t="shared" si="8"/>
        <v>Maybelline</v>
      </c>
      <c r="F121" s="38" t="str">
        <f t="shared" si="9"/>
        <v>Fábrica São Paulo</v>
      </c>
      <c r="G121" s="5">
        <v>3262</v>
      </c>
    </row>
    <row r="122" spans="1:7" s="3" customFormat="1" x14ac:dyDescent="0.3">
      <c r="A122" s="37" t="s">
        <v>553</v>
      </c>
      <c r="B122" s="38">
        <f t="shared" si="5"/>
        <v>9</v>
      </c>
      <c r="C122" s="38" t="str">
        <f t="shared" si="6"/>
        <v>H1388600</v>
      </c>
      <c r="D122" s="38">
        <f t="shared" si="7"/>
        <v>27</v>
      </c>
      <c r="E122" s="38" t="str">
        <f t="shared" si="8"/>
        <v>Esmaltes Colorama</v>
      </c>
      <c r="F122" s="38" t="str">
        <f t="shared" si="9"/>
        <v>Fábrica São Paulo</v>
      </c>
      <c r="G122" s="5">
        <v>1208</v>
      </c>
    </row>
    <row r="123" spans="1:7" s="3" customFormat="1" x14ac:dyDescent="0.3">
      <c r="A123" s="37" t="s">
        <v>653</v>
      </c>
      <c r="B123" s="38">
        <f t="shared" si="5"/>
        <v>9</v>
      </c>
      <c r="C123" s="38" t="str">
        <f t="shared" si="6"/>
        <v>H0890800</v>
      </c>
      <c r="D123" s="38">
        <f t="shared" si="7"/>
        <v>20</v>
      </c>
      <c r="E123" s="38" t="str">
        <f t="shared" si="8"/>
        <v>Maybelline</v>
      </c>
      <c r="F123" s="38" t="str">
        <f t="shared" si="9"/>
        <v>Fábrica Rio de Janeiro</v>
      </c>
      <c r="G123" s="5">
        <v>2184</v>
      </c>
    </row>
    <row r="124" spans="1:7" s="3" customFormat="1" x14ac:dyDescent="0.3">
      <c r="A124" s="37" t="s">
        <v>654</v>
      </c>
      <c r="B124" s="38">
        <f t="shared" si="5"/>
        <v>9</v>
      </c>
      <c r="C124" s="38" t="str">
        <f t="shared" si="6"/>
        <v>H0858800</v>
      </c>
      <c r="D124" s="38">
        <f t="shared" si="7"/>
        <v>25</v>
      </c>
      <c r="E124" s="38" t="str">
        <f t="shared" si="8"/>
        <v>Solar Expertise</v>
      </c>
      <c r="F124" s="38" t="str">
        <f t="shared" si="9"/>
        <v>Fábrica Rio de Janeiro</v>
      </c>
      <c r="G124" s="5">
        <v>1251</v>
      </c>
    </row>
    <row r="125" spans="1:7" s="3" customFormat="1" x14ac:dyDescent="0.3">
      <c r="A125" s="37" t="s">
        <v>554</v>
      </c>
      <c r="B125" s="38">
        <f t="shared" si="5"/>
        <v>9</v>
      </c>
      <c r="C125" s="38" t="str">
        <f t="shared" si="6"/>
        <v>H1182400</v>
      </c>
      <c r="D125" s="38">
        <f t="shared" si="7"/>
        <v>20</v>
      </c>
      <c r="E125" s="38" t="str">
        <f t="shared" si="8"/>
        <v>Maybelline</v>
      </c>
      <c r="F125" s="38" t="str">
        <f t="shared" si="9"/>
        <v>Fábrica São Paulo</v>
      </c>
      <c r="G125" s="5">
        <v>3235</v>
      </c>
    </row>
    <row r="126" spans="1:7" s="3" customFormat="1" x14ac:dyDescent="0.3">
      <c r="A126" s="37" t="s">
        <v>555</v>
      </c>
      <c r="B126" s="38">
        <f t="shared" si="5"/>
        <v>9</v>
      </c>
      <c r="C126" s="38" t="str">
        <f t="shared" si="6"/>
        <v>H1187500</v>
      </c>
      <c r="D126" s="38">
        <f t="shared" si="7"/>
        <v>20</v>
      </c>
      <c r="E126" s="38" t="str">
        <f t="shared" si="8"/>
        <v>Maybelline</v>
      </c>
      <c r="F126" s="38" t="str">
        <f t="shared" si="9"/>
        <v>Fábrica São Paulo</v>
      </c>
      <c r="G126" s="5">
        <v>3984</v>
      </c>
    </row>
    <row r="127" spans="1:7" s="3" customFormat="1" x14ac:dyDescent="0.3">
      <c r="A127" s="37" t="s">
        <v>556</v>
      </c>
      <c r="B127" s="38">
        <f t="shared" si="5"/>
        <v>9</v>
      </c>
      <c r="C127" s="38" t="str">
        <f t="shared" si="6"/>
        <v>H1403901</v>
      </c>
      <c r="D127" s="38">
        <f t="shared" si="7"/>
        <v>17</v>
      </c>
      <c r="E127" s="38" t="str">
        <f t="shared" si="8"/>
        <v>FRUCTIS</v>
      </c>
      <c r="F127" s="38" t="str">
        <f t="shared" si="9"/>
        <v>Fábrica São Paulo</v>
      </c>
      <c r="G127" s="5">
        <v>4201</v>
      </c>
    </row>
    <row r="128" spans="1:7" s="3" customFormat="1" x14ac:dyDescent="0.3">
      <c r="A128" s="37" t="s">
        <v>655</v>
      </c>
      <c r="B128" s="38">
        <f t="shared" si="5"/>
        <v>9</v>
      </c>
      <c r="C128" s="38" t="str">
        <f t="shared" si="6"/>
        <v>H1027100</v>
      </c>
      <c r="D128" s="38">
        <f t="shared" si="7"/>
        <v>14</v>
      </c>
      <c r="E128" s="38" t="str">
        <f t="shared" si="8"/>
        <v>OLIA</v>
      </c>
      <c r="F128" s="38" t="str">
        <f t="shared" si="9"/>
        <v>Fábrica Rio de Janeiro</v>
      </c>
      <c r="G128" s="5">
        <v>1784</v>
      </c>
    </row>
    <row r="129" spans="1:7" s="3" customFormat="1" x14ac:dyDescent="0.3">
      <c r="A129" s="37" t="s">
        <v>656</v>
      </c>
      <c r="B129" s="38">
        <f t="shared" si="5"/>
        <v>9</v>
      </c>
      <c r="C129" s="38" t="str">
        <f t="shared" si="6"/>
        <v>A7882900</v>
      </c>
      <c r="D129" s="38">
        <f t="shared" si="7"/>
        <v>25</v>
      </c>
      <c r="E129" s="38" t="str">
        <f t="shared" si="8"/>
        <v>Solar Expertise</v>
      </c>
      <c r="F129" s="38" t="str">
        <f t="shared" si="9"/>
        <v>Fábrica Rio de Janeiro</v>
      </c>
      <c r="G129" s="5">
        <v>3131</v>
      </c>
    </row>
    <row r="130" spans="1:7" s="3" customFormat="1" x14ac:dyDescent="0.3">
      <c r="A130" s="37" t="s">
        <v>557</v>
      </c>
      <c r="B130" s="38">
        <f t="shared" si="5"/>
        <v>9</v>
      </c>
      <c r="C130" s="38" t="str">
        <f t="shared" si="6"/>
        <v>H1387900</v>
      </c>
      <c r="D130" s="38">
        <f t="shared" si="7"/>
        <v>27</v>
      </c>
      <c r="E130" s="38" t="str">
        <f t="shared" si="8"/>
        <v>Esmaltes Colorama</v>
      </c>
      <c r="F130" s="38" t="str">
        <f t="shared" si="9"/>
        <v>Fábrica São Paulo</v>
      </c>
      <c r="G130" s="5">
        <v>2371</v>
      </c>
    </row>
    <row r="131" spans="1:7" s="3" customFormat="1" x14ac:dyDescent="0.3">
      <c r="A131" s="37" t="s">
        <v>558</v>
      </c>
      <c r="B131" s="38">
        <f t="shared" si="5"/>
        <v>9</v>
      </c>
      <c r="C131" s="38" t="str">
        <f t="shared" si="6"/>
        <v>H1433501</v>
      </c>
      <c r="D131" s="38">
        <f t="shared" si="7"/>
        <v>27</v>
      </c>
      <c r="E131" s="38" t="str">
        <f t="shared" si="8"/>
        <v>Esmaltes Colorama</v>
      </c>
      <c r="F131" s="38" t="str">
        <f t="shared" si="9"/>
        <v>Fábrica São Paulo</v>
      </c>
      <c r="G131" s="5">
        <v>4782</v>
      </c>
    </row>
    <row r="132" spans="1:7" s="3" customFormat="1" x14ac:dyDescent="0.3">
      <c r="A132" s="37" t="s">
        <v>559</v>
      </c>
      <c r="B132" s="38">
        <f t="shared" si="5"/>
        <v>9</v>
      </c>
      <c r="C132" s="38" t="str">
        <f t="shared" si="6"/>
        <v>H0744701</v>
      </c>
      <c r="D132" s="38">
        <f t="shared" si="7"/>
        <v>27</v>
      </c>
      <c r="E132" s="38" t="str">
        <f t="shared" si="8"/>
        <v>Esmaltes Colorama</v>
      </c>
      <c r="F132" s="38" t="str">
        <f t="shared" si="9"/>
        <v>Fábrica São Paulo</v>
      </c>
      <c r="G132" s="5">
        <v>1267</v>
      </c>
    </row>
    <row r="133" spans="1:7" s="3" customFormat="1" x14ac:dyDescent="0.3">
      <c r="A133" s="37" t="s">
        <v>560</v>
      </c>
      <c r="B133" s="38">
        <f t="shared" si="5"/>
        <v>9</v>
      </c>
      <c r="C133" s="38" t="str">
        <f t="shared" si="6"/>
        <v>H1504800</v>
      </c>
      <c r="D133" s="38">
        <f t="shared" si="7"/>
        <v>27</v>
      </c>
      <c r="E133" s="38" t="str">
        <f t="shared" si="8"/>
        <v>Esmaltes Colorama</v>
      </c>
      <c r="F133" s="38" t="str">
        <f t="shared" si="9"/>
        <v>Fábrica São Paulo</v>
      </c>
      <c r="G133" s="5">
        <v>2706</v>
      </c>
    </row>
    <row r="134" spans="1:7" s="3" customFormat="1" x14ac:dyDescent="0.3">
      <c r="A134" s="37" t="s">
        <v>561</v>
      </c>
      <c r="B134" s="38">
        <f t="shared" ref="B134:B197" si="10">SEARCH("_",A134,1)</f>
        <v>9</v>
      </c>
      <c r="C134" s="38" t="str">
        <f t="shared" ref="C134:C197" si="11">MID(A134,1,B134-1)</f>
        <v>H1181500</v>
      </c>
      <c r="D134" s="38">
        <f t="shared" ref="D134:D197" si="12">FIND("_",A134,B134+1)</f>
        <v>20</v>
      </c>
      <c r="E134" s="38" t="str">
        <f t="shared" ref="E134:E197" si="13">MID(A134,B134+1,D134-B134-1)</f>
        <v>Maybelline</v>
      </c>
      <c r="F134" s="38" t="str">
        <f t="shared" ref="F134:F197" si="14">MID(A134,D134+1,99)</f>
        <v>Fábrica São Paulo</v>
      </c>
      <c r="G134" s="5">
        <v>3975</v>
      </c>
    </row>
    <row r="135" spans="1:7" s="3" customFormat="1" x14ac:dyDescent="0.3">
      <c r="A135" s="37" t="s">
        <v>657</v>
      </c>
      <c r="B135" s="38">
        <f t="shared" si="10"/>
        <v>9</v>
      </c>
      <c r="C135" s="38" t="str">
        <f t="shared" si="11"/>
        <v>H1166300</v>
      </c>
      <c r="D135" s="38">
        <f t="shared" si="12"/>
        <v>20</v>
      </c>
      <c r="E135" s="38" t="str">
        <f t="shared" si="13"/>
        <v>Maybelline</v>
      </c>
      <c r="F135" s="38" t="str">
        <f t="shared" si="14"/>
        <v>Fábrica Rio de Janeiro</v>
      </c>
      <c r="G135" s="5">
        <v>3505</v>
      </c>
    </row>
    <row r="136" spans="1:7" s="3" customFormat="1" x14ac:dyDescent="0.3">
      <c r="A136" s="37" t="s">
        <v>562</v>
      </c>
      <c r="B136" s="38">
        <f t="shared" si="10"/>
        <v>9</v>
      </c>
      <c r="C136" s="38" t="str">
        <f t="shared" si="11"/>
        <v>H0744801</v>
      </c>
      <c r="D136" s="38">
        <f t="shared" si="12"/>
        <v>27</v>
      </c>
      <c r="E136" s="38" t="str">
        <f t="shared" si="13"/>
        <v>Esmaltes Colorama</v>
      </c>
      <c r="F136" s="38" t="str">
        <f t="shared" si="14"/>
        <v>Fábrica São Paulo</v>
      </c>
      <c r="G136" s="5">
        <v>4205</v>
      </c>
    </row>
    <row r="137" spans="1:7" s="3" customFormat="1" x14ac:dyDescent="0.3">
      <c r="A137" s="37" t="s">
        <v>658</v>
      </c>
      <c r="B137" s="38">
        <f t="shared" si="10"/>
        <v>9</v>
      </c>
      <c r="C137" s="38" t="str">
        <f t="shared" si="11"/>
        <v>H0506302</v>
      </c>
      <c r="D137" s="38">
        <f t="shared" si="12"/>
        <v>25</v>
      </c>
      <c r="E137" s="38" t="str">
        <f t="shared" si="13"/>
        <v>Solar Expertise</v>
      </c>
      <c r="F137" s="38" t="str">
        <f t="shared" si="14"/>
        <v>Fábrica Rio de Janeiro</v>
      </c>
      <c r="G137" s="5">
        <v>4626</v>
      </c>
    </row>
    <row r="138" spans="1:7" s="3" customFormat="1" x14ac:dyDescent="0.3">
      <c r="A138" s="37" t="s">
        <v>563</v>
      </c>
      <c r="B138" s="38">
        <f t="shared" si="10"/>
        <v>9</v>
      </c>
      <c r="C138" s="38" t="str">
        <f t="shared" si="11"/>
        <v>H1278100</v>
      </c>
      <c r="D138" s="38">
        <f t="shared" si="12"/>
        <v>27</v>
      </c>
      <c r="E138" s="38" t="str">
        <f t="shared" si="13"/>
        <v>Esmaltes Colorama</v>
      </c>
      <c r="F138" s="38" t="str">
        <f t="shared" si="14"/>
        <v>Fábrica São Paulo</v>
      </c>
      <c r="G138" s="5">
        <v>1991</v>
      </c>
    </row>
    <row r="139" spans="1:7" s="3" customFormat="1" x14ac:dyDescent="0.3">
      <c r="A139" s="37" t="s">
        <v>564</v>
      </c>
      <c r="B139" s="38">
        <f t="shared" si="10"/>
        <v>9</v>
      </c>
      <c r="C139" s="38" t="str">
        <f t="shared" si="11"/>
        <v>H1388800</v>
      </c>
      <c r="D139" s="38">
        <f t="shared" si="12"/>
        <v>27</v>
      </c>
      <c r="E139" s="38" t="str">
        <f t="shared" si="13"/>
        <v>Esmaltes Colorama</v>
      </c>
      <c r="F139" s="38" t="str">
        <f t="shared" si="14"/>
        <v>Fábrica São Paulo</v>
      </c>
      <c r="G139" s="5">
        <v>3559</v>
      </c>
    </row>
    <row r="140" spans="1:7" s="3" customFormat="1" x14ac:dyDescent="0.3">
      <c r="A140" s="37" t="s">
        <v>659</v>
      </c>
      <c r="B140" s="38">
        <f t="shared" si="10"/>
        <v>9</v>
      </c>
      <c r="C140" s="38" t="str">
        <f t="shared" si="11"/>
        <v>H1397500</v>
      </c>
      <c r="D140" s="38">
        <f t="shared" si="12"/>
        <v>25</v>
      </c>
      <c r="E140" s="38" t="str">
        <f t="shared" si="13"/>
        <v>Solar Expertise</v>
      </c>
      <c r="F140" s="38" t="str">
        <f t="shared" si="14"/>
        <v>Fábrica Rio de Janeiro</v>
      </c>
      <c r="G140" s="5">
        <v>1197</v>
      </c>
    </row>
    <row r="141" spans="1:7" s="3" customFormat="1" x14ac:dyDescent="0.3">
      <c r="A141" s="37" t="s">
        <v>565</v>
      </c>
      <c r="B141" s="38">
        <f t="shared" si="10"/>
        <v>9</v>
      </c>
      <c r="C141" s="38" t="str">
        <f t="shared" si="11"/>
        <v>H1238900</v>
      </c>
      <c r="D141" s="38">
        <f t="shared" si="12"/>
        <v>27</v>
      </c>
      <c r="E141" s="38" t="str">
        <f t="shared" si="13"/>
        <v>Esmaltes Colorama</v>
      </c>
      <c r="F141" s="38" t="str">
        <f t="shared" si="14"/>
        <v>Fábrica São Paulo</v>
      </c>
      <c r="G141" s="5">
        <v>2664</v>
      </c>
    </row>
    <row r="142" spans="1:7" s="3" customFormat="1" x14ac:dyDescent="0.3">
      <c r="A142" s="37" t="s">
        <v>566</v>
      </c>
      <c r="B142" s="38">
        <f t="shared" si="10"/>
        <v>9</v>
      </c>
      <c r="C142" s="38" t="str">
        <f t="shared" si="11"/>
        <v>H1433800</v>
      </c>
      <c r="D142" s="38">
        <f t="shared" si="12"/>
        <v>27</v>
      </c>
      <c r="E142" s="38" t="str">
        <f t="shared" si="13"/>
        <v>Esmaltes Colorama</v>
      </c>
      <c r="F142" s="38" t="str">
        <f t="shared" si="14"/>
        <v>Fábrica São Paulo</v>
      </c>
      <c r="G142" s="5">
        <v>2606</v>
      </c>
    </row>
    <row r="143" spans="1:7" s="3" customFormat="1" x14ac:dyDescent="0.3">
      <c r="A143" s="37" t="s">
        <v>660</v>
      </c>
      <c r="B143" s="38">
        <f t="shared" si="10"/>
        <v>9</v>
      </c>
      <c r="C143" s="38" t="str">
        <f t="shared" si="11"/>
        <v>H0721101</v>
      </c>
      <c r="D143" s="38">
        <f t="shared" si="12"/>
        <v>30</v>
      </c>
      <c r="E143" s="38" t="str">
        <f t="shared" si="13"/>
        <v>Nutrisse Cor Intensa</v>
      </c>
      <c r="F143" s="38" t="str">
        <f t="shared" si="14"/>
        <v>Fábrica Rio de Janeiro</v>
      </c>
      <c r="G143" s="5">
        <v>4521</v>
      </c>
    </row>
    <row r="144" spans="1:7" s="3" customFormat="1" x14ac:dyDescent="0.3">
      <c r="A144" s="37" t="s">
        <v>567</v>
      </c>
      <c r="B144" s="38">
        <f t="shared" si="10"/>
        <v>9</v>
      </c>
      <c r="C144" s="38" t="str">
        <f t="shared" si="11"/>
        <v>H0690900</v>
      </c>
      <c r="D144" s="38">
        <f t="shared" si="12"/>
        <v>16</v>
      </c>
      <c r="E144" s="38" t="str">
        <f t="shared" si="13"/>
        <v>Elseve</v>
      </c>
      <c r="F144" s="38" t="str">
        <f t="shared" si="14"/>
        <v>Fábrica São Paulo</v>
      </c>
      <c r="G144" s="5">
        <v>3079</v>
      </c>
    </row>
    <row r="145" spans="1:7" s="3" customFormat="1" x14ac:dyDescent="0.3">
      <c r="A145" s="37" t="s">
        <v>661</v>
      </c>
      <c r="B145" s="38">
        <f t="shared" si="10"/>
        <v>9</v>
      </c>
      <c r="C145" s="38" t="str">
        <f t="shared" si="11"/>
        <v>A5073013</v>
      </c>
      <c r="D145" s="38">
        <f t="shared" si="12"/>
        <v>25</v>
      </c>
      <c r="E145" s="38" t="str">
        <f t="shared" si="13"/>
        <v>Dermo-Expertise</v>
      </c>
      <c r="F145" s="38" t="str">
        <f t="shared" si="14"/>
        <v>Fábrica Rio de Janeiro</v>
      </c>
      <c r="G145" s="5">
        <v>2250</v>
      </c>
    </row>
    <row r="146" spans="1:7" s="3" customFormat="1" x14ac:dyDescent="0.3">
      <c r="A146" s="37" t="s">
        <v>662</v>
      </c>
      <c r="B146" s="38">
        <f t="shared" si="10"/>
        <v>9</v>
      </c>
      <c r="C146" s="38" t="str">
        <f t="shared" si="11"/>
        <v>H0719901</v>
      </c>
      <c r="D146" s="38">
        <f t="shared" si="12"/>
        <v>30</v>
      </c>
      <c r="E146" s="38" t="str">
        <f t="shared" si="13"/>
        <v>Nutrisse Cor Intensa</v>
      </c>
      <c r="F146" s="38" t="str">
        <f t="shared" si="14"/>
        <v>Fábrica Rio de Janeiro</v>
      </c>
      <c r="G146" s="5">
        <v>2597</v>
      </c>
    </row>
    <row r="147" spans="1:7" s="3" customFormat="1" x14ac:dyDescent="0.3">
      <c r="A147" s="37" t="s">
        <v>663</v>
      </c>
      <c r="B147" s="38">
        <f t="shared" si="10"/>
        <v>9</v>
      </c>
      <c r="C147" s="38" t="str">
        <f t="shared" si="11"/>
        <v>H1027800</v>
      </c>
      <c r="D147" s="38">
        <f t="shared" si="12"/>
        <v>14</v>
      </c>
      <c r="E147" s="38" t="str">
        <f t="shared" si="13"/>
        <v>OLIA</v>
      </c>
      <c r="F147" s="38" t="str">
        <f t="shared" si="14"/>
        <v>Fábrica Rio de Janeiro</v>
      </c>
      <c r="G147" s="5">
        <v>3231</v>
      </c>
    </row>
    <row r="148" spans="1:7" s="3" customFormat="1" x14ac:dyDescent="0.3">
      <c r="A148" s="37" t="s">
        <v>568</v>
      </c>
      <c r="B148" s="38">
        <f t="shared" si="10"/>
        <v>9</v>
      </c>
      <c r="C148" s="38" t="str">
        <f t="shared" si="11"/>
        <v>H0488302</v>
      </c>
      <c r="D148" s="38">
        <f t="shared" si="12"/>
        <v>27</v>
      </c>
      <c r="E148" s="38" t="str">
        <f t="shared" si="13"/>
        <v>Esmaltes Colorama</v>
      </c>
      <c r="F148" s="38" t="str">
        <f t="shared" si="14"/>
        <v>Fábrica São Paulo</v>
      </c>
      <c r="G148" s="5">
        <v>3237</v>
      </c>
    </row>
    <row r="149" spans="1:7" s="3" customFormat="1" x14ac:dyDescent="0.3">
      <c r="A149" s="37" t="s">
        <v>569</v>
      </c>
      <c r="B149" s="38">
        <f t="shared" si="10"/>
        <v>9</v>
      </c>
      <c r="C149" s="38" t="str">
        <f t="shared" si="11"/>
        <v>H1181200</v>
      </c>
      <c r="D149" s="38">
        <f t="shared" si="12"/>
        <v>20</v>
      </c>
      <c r="E149" s="38" t="str">
        <f t="shared" si="13"/>
        <v>Maybelline</v>
      </c>
      <c r="F149" s="38" t="str">
        <f t="shared" si="14"/>
        <v>Fábrica São Paulo</v>
      </c>
      <c r="G149" s="5">
        <v>3557</v>
      </c>
    </row>
    <row r="150" spans="1:7" s="3" customFormat="1" x14ac:dyDescent="0.3">
      <c r="A150" s="37" t="s">
        <v>664</v>
      </c>
      <c r="B150" s="38">
        <f t="shared" si="10"/>
        <v>9</v>
      </c>
      <c r="C150" s="38" t="str">
        <f t="shared" si="11"/>
        <v>H0187205</v>
      </c>
      <c r="D150" s="38">
        <f t="shared" si="12"/>
        <v>18</v>
      </c>
      <c r="E150" s="38" t="str">
        <f t="shared" si="13"/>
        <v>NUTRISSE</v>
      </c>
      <c r="F150" s="38" t="str">
        <f t="shared" si="14"/>
        <v>Fábrica Rio de Janeiro</v>
      </c>
      <c r="G150" s="5">
        <v>1277</v>
      </c>
    </row>
    <row r="151" spans="1:7" s="3" customFormat="1" x14ac:dyDescent="0.3">
      <c r="A151" s="37" t="s">
        <v>570</v>
      </c>
      <c r="B151" s="38">
        <f t="shared" si="10"/>
        <v>9</v>
      </c>
      <c r="C151" s="38" t="str">
        <f t="shared" si="11"/>
        <v>H1421000</v>
      </c>
      <c r="D151" s="38">
        <f t="shared" si="12"/>
        <v>20</v>
      </c>
      <c r="E151" s="38" t="str">
        <f t="shared" si="13"/>
        <v>Maybelline</v>
      </c>
      <c r="F151" s="38" t="str">
        <f t="shared" si="14"/>
        <v>Fábrica São Paulo</v>
      </c>
      <c r="G151" s="5">
        <v>1878</v>
      </c>
    </row>
    <row r="152" spans="1:7" s="3" customFormat="1" x14ac:dyDescent="0.3">
      <c r="A152" s="37" t="s">
        <v>665</v>
      </c>
      <c r="B152" s="38">
        <f t="shared" si="10"/>
        <v>9</v>
      </c>
      <c r="C152" s="38" t="str">
        <f t="shared" si="11"/>
        <v>H0721001</v>
      </c>
      <c r="D152" s="38">
        <f t="shared" si="12"/>
        <v>30</v>
      </c>
      <c r="E152" s="38" t="str">
        <f t="shared" si="13"/>
        <v>Nutrisse Cor Intensa</v>
      </c>
      <c r="F152" s="38" t="str">
        <f t="shared" si="14"/>
        <v>Fábrica Rio de Janeiro</v>
      </c>
      <c r="G152" s="5">
        <v>4194</v>
      </c>
    </row>
    <row r="153" spans="1:7" s="3" customFormat="1" x14ac:dyDescent="0.3">
      <c r="A153" s="37" t="s">
        <v>571</v>
      </c>
      <c r="B153" s="38">
        <f t="shared" si="10"/>
        <v>9</v>
      </c>
      <c r="C153" s="38" t="str">
        <f t="shared" si="11"/>
        <v>H1277400</v>
      </c>
      <c r="D153" s="38">
        <f t="shared" si="12"/>
        <v>27</v>
      </c>
      <c r="E153" s="38" t="str">
        <f t="shared" si="13"/>
        <v>Esmaltes Colorama</v>
      </c>
      <c r="F153" s="38" t="str">
        <f t="shared" si="14"/>
        <v>Fábrica São Paulo</v>
      </c>
      <c r="G153" s="5">
        <v>1259</v>
      </c>
    </row>
    <row r="154" spans="1:7" s="3" customFormat="1" x14ac:dyDescent="0.3">
      <c r="A154" s="37" t="s">
        <v>572</v>
      </c>
      <c r="B154" s="38">
        <f t="shared" si="10"/>
        <v>9</v>
      </c>
      <c r="C154" s="38" t="str">
        <f t="shared" si="11"/>
        <v>H1404501</v>
      </c>
      <c r="D154" s="38">
        <f t="shared" si="12"/>
        <v>17</v>
      </c>
      <c r="E154" s="38" t="str">
        <f t="shared" si="13"/>
        <v>FRUCTIS</v>
      </c>
      <c r="F154" s="38" t="str">
        <f t="shared" si="14"/>
        <v>Fábrica São Paulo</v>
      </c>
      <c r="G154" s="5">
        <v>1266</v>
      </c>
    </row>
    <row r="155" spans="1:7" s="3" customFormat="1" x14ac:dyDescent="0.3">
      <c r="A155" s="37" t="s">
        <v>666</v>
      </c>
      <c r="B155" s="38">
        <f t="shared" si="10"/>
        <v>9</v>
      </c>
      <c r="C155" s="38" t="str">
        <f t="shared" si="11"/>
        <v>H0918201</v>
      </c>
      <c r="D155" s="38">
        <f t="shared" si="12"/>
        <v>14</v>
      </c>
      <c r="E155" s="38" t="str">
        <f t="shared" si="13"/>
        <v>BI-O</v>
      </c>
      <c r="F155" s="38" t="str">
        <f t="shared" si="14"/>
        <v>Fábrica Rio de Janeiro</v>
      </c>
      <c r="G155" s="5">
        <v>2027</v>
      </c>
    </row>
    <row r="156" spans="1:7" s="3" customFormat="1" x14ac:dyDescent="0.3">
      <c r="A156" s="37" t="s">
        <v>667</v>
      </c>
      <c r="B156" s="38">
        <f t="shared" si="10"/>
        <v>9</v>
      </c>
      <c r="C156" s="38" t="str">
        <f t="shared" si="11"/>
        <v>H0507501</v>
      </c>
      <c r="D156" s="38">
        <f t="shared" si="12"/>
        <v>25</v>
      </c>
      <c r="E156" s="38" t="str">
        <f t="shared" si="13"/>
        <v>Solar Expertise</v>
      </c>
      <c r="F156" s="38" t="str">
        <f t="shared" si="14"/>
        <v>Fábrica Rio de Janeiro</v>
      </c>
      <c r="G156" s="5">
        <v>4729</v>
      </c>
    </row>
    <row r="157" spans="1:7" s="3" customFormat="1" x14ac:dyDescent="0.3">
      <c r="A157" s="37" t="s">
        <v>573</v>
      </c>
      <c r="B157" s="38">
        <f t="shared" si="10"/>
        <v>9</v>
      </c>
      <c r="C157" s="38" t="str">
        <f t="shared" si="11"/>
        <v>MP001506</v>
      </c>
      <c r="D157" s="38">
        <f t="shared" si="12"/>
        <v>20</v>
      </c>
      <c r="E157" s="38" t="str">
        <f t="shared" si="13"/>
        <v>Maybelline</v>
      </c>
      <c r="F157" s="38" t="str">
        <f t="shared" si="14"/>
        <v>Fábrica São Paulo</v>
      </c>
      <c r="G157" s="5">
        <v>1466</v>
      </c>
    </row>
    <row r="158" spans="1:7" x14ac:dyDescent="0.3">
      <c r="A158" s="37" t="s">
        <v>574</v>
      </c>
      <c r="B158" s="38">
        <f t="shared" si="10"/>
        <v>9</v>
      </c>
      <c r="C158" s="38" t="str">
        <f t="shared" si="11"/>
        <v>H1186800</v>
      </c>
      <c r="D158" s="38">
        <f t="shared" si="12"/>
        <v>20</v>
      </c>
      <c r="E158" s="38" t="str">
        <f t="shared" si="13"/>
        <v>Maybelline</v>
      </c>
      <c r="F158" s="38" t="str">
        <f t="shared" si="14"/>
        <v>Fábrica São Paulo</v>
      </c>
      <c r="G158" s="5">
        <v>2590</v>
      </c>
    </row>
    <row r="159" spans="1:7" x14ac:dyDescent="0.3">
      <c r="A159" s="37" t="s">
        <v>668</v>
      </c>
      <c r="B159" s="38">
        <f t="shared" si="10"/>
        <v>9</v>
      </c>
      <c r="C159" s="38" t="str">
        <f t="shared" si="11"/>
        <v>H0190106</v>
      </c>
      <c r="D159" s="38">
        <f t="shared" si="12"/>
        <v>18</v>
      </c>
      <c r="E159" s="38" t="str">
        <f t="shared" si="13"/>
        <v>NUTRISSE</v>
      </c>
      <c r="F159" s="38" t="str">
        <f t="shared" si="14"/>
        <v>Fábrica Rio de Janeiro</v>
      </c>
      <c r="G159" s="5">
        <v>3472</v>
      </c>
    </row>
    <row r="160" spans="1:7" x14ac:dyDescent="0.3">
      <c r="A160" s="37" t="s">
        <v>669</v>
      </c>
      <c r="B160" s="38">
        <f t="shared" si="10"/>
        <v>9</v>
      </c>
      <c r="C160" s="38" t="str">
        <f t="shared" si="11"/>
        <v>H0190305</v>
      </c>
      <c r="D160" s="38">
        <f t="shared" si="12"/>
        <v>18</v>
      </c>
      <c r="E160" s="38" t="str">
        <f t="shared" si="13"/>
        <v>NUTRISSE</v>
      </c>
      <c r="F160" s="38" t="str">
        <f t="shared" si="14"/>
        <v>Fábrica Rio de Janeiro</v>
      </c>
      <c r="G160" s="5">
        <v>4508</v>
      </c>
    </row>
    <row r="161" spans="1:7" x14ac:dyDescent="0.3">
      <c r="A161" s="37" t="s">
        <v>670</v>
      </c>
      <c r="B161" s="38">
        <f t="shared" si="10"/>
        <v>9</v>
      </c>
      <c r="C161" s="38" t="str">
        <f t="shared" si="11"/>
        <v>H1212101</v>
      </c>
      <c r="D161" s="38">
        <f t="shared" si="12"/>
        <v>18</v>
      </c>
      <c r="E161" s="38" t="str">
        <f t="shared" si="13"/>
        <v>NUTRISSE</v>
      </c>
      <c r="F161" s="38" t="str">
        <f t="shared" si="14"/>
        <v>Fábrica Rio de Janeiro</v>
      </c>
      <c r="G161" s="5">
        <v>2125</v>
      </c>
    </row>
    <row r="162" spans="1:7" x14ac:dyDescent="0.3">
      <c r="A162" s="37" t="s">
        <v>671</v>
      </c>
      <c r="B162" s="38">
        <f t="shared" si="10"/>
        <v>9</v>
      </c>
      <c r="C162" s="38" t="str">
        <f t="shared" si="11"/>
        <v>H1578600</v>
      </c>
      <c r="D162" s="38">
        <f t="shared" si="12"/>
        <v>18</v>
      </c>
      <c r="E162" s="38" t="str">
        <f t="shared" si="13"/>
        <v>NUTRISSE</v>
      </c>
      <c r="F162" s="38" t="str">
        <f t="shared" si="14"/>
        <v>Fábrica Rio de Janeiro</v>
      </c>
      <c r="G162" s="5">
        <v>4911</v>
      </c>
    </row>
    <row r="163" spans="1:7" x14ac:dyDescent="0.3">
      <c r="A163" s="37" t="s">
        <v>672</v>
      </c>
      <c r="B163" s="38">
        <f t="shared" si="10"/>
        <v>9</v>
      </c>
      <c r="C163" s="38" t="str">
        <f t="shared" si="11"/>
        <v>H0721201</v>
      </c>
      <c r="D163" s="38">
        <f t="shared" si="12"/>
        <v>30</v>
      </c>
      <c r="E163" s="38" t="str">
        <f t="shared" si="13"/>
        <v>Nutrisse Cor Intensa</v>
      </c>
      <c r="F163" s="38" t="str">
        <f t="shared" si="14"/>
        <v>Fábrica Rio de Janeiro</v>
      </c>
      <c r="G163" s="5">
        <v>3866</v>
      </c>
    </row>
    <row r="164" spans="1:7" x14ac:dyDescent="0.3">
      <c r="A164" s="37" t="s">
        <v>673</v>
      </c>
      <c r="B164" s="38">
        <f t="shared" si="10"/>
        <v>9</v>
      </c>
      <c r="C164" s="38" t="str">
        <f t="shared" si="11"/>
        <v>H1212401</v>
      </c>
      <c r="D164" s="38">
        <f t="shared" si="12"/>
        <v>30</v>
      </c>
      <c r="E164" s="38" t="str">
        <f t="shared" si="13"/>
        <v>Nutrisse Cor Intensa</v>
      </c>
      <c r="F164" s="38" t="str">
        <f t="shared" si="14"/>
        <v>Fábrica Rio de Janeiro</v>
      </c>
      <c r="G164" s="5">
        <v>1222</v>
      </c>
    </row>
    <row r="165" spans="1:7" x14ac:dyDescent="0.3">
      <c r="A165" s="37" t="s">
        <v>674</v>
      </c>
      <c r="B165" s="38">
        <f t="shared" si="10"/>
        <v>9</v>
      </c>
      <c r="C165" s="38" t="str">
        <f t="shared" si="11"/>
        <v>H1391300</v>
      </c>
      <c r="D165" s="38">
        <f t="shared" si="12"/>
        <v>14</v>
      </c>
      <c r="E165" s="38" t="str">
        <f t="shared" si="13"/>
        <v>BI-O</v>
      </c>
      <c r="F165" s="38" t="str">
        <f t="shared" si="14"/>
        <v>Fábrica Rio de Janeiro</v>
      </c>
      <c r="G165" s="5">
        <v>1319</v>
      </c>
    </row>
    <row r="166" spans="1:7" x14ac:dyDescent="0.3">
      <c r="A166" s="37" t="s">
        <v>675</v>
      </c>
      <c r="B166" s="38">
        <f t="shared" si="10"/>
        <v>9</v>
      </c>
      <c r="C166" s="38" t="str">
        <f t="shared" si="11"/>
        <v>H1463500</v>
      </c>
      <c r="D166" s="38">
        <f t="shared" si="12"/>
        <v>14</v>
      </c>
      <c r="E166" s="38" t="str">
        <f t="shared" si="13"/>
        <v>BI-O</v>
      </c>
      <c r="F166" s="38" t="str">
        <f t="shared" si="14"/>
        <v>Fábrica Rio de Janeiro</v>
      </c>
      <c r="G166" s="5">
        <v>3542</v>
      </c>
    </row>
    <row r="167" spans="1:7" x14ac:dyDescent="0.3">
      <c r="A167" s="37" t="s">
        <v>676</v>
      </c>
      <c r="B167" s="38">
        <f t="shared" si="10"/>
        <v>9</v>
      </c>
      <c r="C167" s="38" t="str">
        <f t="shared" si="11"/>
        <v>H0917601</v>
      </c>
      <c r="D167" s="38">
        <f t="shared" si="12"/>
        <v>14</v>
      </c>
      <c r="E167" s="38" t="str">
        <f t="shared" si="13"/>
        <v>BI-O</v>
      </c>
      <c r="F167" s="38" t="str">
        <f t="shared" si="14"/>
        <v>Fábrica Rio de Janeiro</v>
      </c>
      <c r="G167" s="5">
        <v>1272</v>
      </c>
    </row>
    <row r="168" spans="1:7" x14ac:dyDescent="0.3">
      <c r="A168" s="37" t="s">
        <v>677</v>
      </c>
      <c r="B168" s="38">
        <f t="shared" si="10"/>
        <v>9</v>
      </c>
      <c r="C168" s="38" t="str">
        <f t="shared" si="11"/>
        <v>H0917801</v>
      </c>
      <c r="D168" s="38">
        <f t="shared" si="12"/>
        <v>14</v>
      </c>
      <c r="E168" s="38" t="str">
        <f t="shared" si="13"/>
        <v>BI-O</v>
      </c>
      <c r="F168" s="38" t="str">
        <f t="shared" si="14"/>
        <v>Fábrica Rio de Janeiro</v>
      </c>
      <c r="G168" s="5">
        <v>2500</v>
      </c>
    </row>
    <row r="169" spans="1:7" x14ac:dyDescent="0.3">
      <c r="A169" s="37" t="s">
        <v>678</v>
      </c>
      <c r="B169" s="38">
        <f t="shared" si="10"/>
        <v>9</v>
      </c>
      <c r="C169" s="38" t="str">
        <f t="shared" si="11"/>
        <v>H0918401</v>
      </c>
      <c r="D169" s="38">
        <f t="shared" si="12"/>
        <v>14</v>
      </c>
      <c r="E169" s="38" t="str">
        <f t="shared" si="13"/>
        <v>BI-O</v>
      </c>
      <c r="F169" s="38" t="str">
        <f t="shared" si="14"/>
        <v>Fábrica Rio de Janeiro</v>
      </c>
      <c r="G169" s="5">
        <v>2125</v>
      </c>
    </row>
    <row r="170" spans="1:7" x14ac:dyDescent="0.3">
      <c r="A170" s="37" t="s">
        <v>575</v>
      </c>
      <c r="B170" s="38">
        <f t="shared" si="10"/>
        <v>9</v>
      </c>
      <c r="C170" s="38" t="str">
        <f t="shared" si="11"/>
        <v>H1183200</v>
      </c>
      <c r="D170" s="38">
        <f t="shared" si="12"/>
        <v>20</v>
      </c>
      <c r="E170" s="38" t="str">
        <f t="shared" si="13"/>
        <v>Maybelline</v>
      </c>
      <c r="F170" s="38" t="str">
        <f t="shared" si="14"/>
        <v>Fábrica São Paulo</v>
      </c>
      <c r="G170" s="5">
        <v>2561</v>
      </c>
    </row>
    <row r="171" spans="1:7" x14ac:dyDescent="0.3">
      <c r="A171" s="37" t="s">
        <v>576</v>
      </c>
      <c r="B171" s="38">
        <f t="shared" si="10"/>
        <v>9</v>
      </c>
      <c r="C171" s="38" t="str">
        <f t="shared" si="11"/>
        <v>H1085000</v>
      </c>
      <c r="D171" s="38">
        <f t="shared" si="12"/>
        <v>27</v>
      </c>
      <c r="E171" s="38" t="str">
        <f t="shared" si="13"/>
        <v>Esmaltes Colorama</v>
      </c>
      <c r="F171" s="38" t="str">
        <f t="shared" si="14"/>
        <v>Fábrica São Paulo</v>
      </c>
      <c r="G171" s="5">
        <v>4252</v>
      </c>
    </row>
    <row r="172" spans="1:7" x14ac:dyDescent="0.3">
      <c r="A172" s="37" t="s">
        <v>577</v>
      </c>
      <c r="B172" s="38">
        <f t="shared" si="10"/>
        <v>9</v>
      </c>
      <c r="C172" s="38" t="str">
        <f t="shared" si="11"/>
        <v>H0647301</v>
      </c>
      <c r="D172" s="38">
        <f t="shared" si="12"/>
        <v>27</v>
      </c>
      <c r="E172" s="38" t="str">
        <f t="shared" si="13"/>
        <v>Esmaltes Colorama</v>
      </c>
      <c r="F172" s="38" t="str">
        <f t="shared" si="14"/>
        <v>Fábrica São Paulo</v>
      </c>
      <c r="G172" s="5">
        <v>1739</v>
      </c>
    </row>
    <row r="173" spans="1:7" x14ac:dyDescent="0.3">
      <c r="A173" s="37" t="s">
        <v>578</v>
      </c>
      <c r="B173" s="38">
        <f t="shared" si="10"/>
        <v>9</v>
      </c>
      <c r="C173" s="38" t="str">
        <f t="shared" si="11"/>
        <v>H1436700</v>
      </c>
      <c r="D173" s="38">
        <f t="shared" si="12"/>
        <v>17</v>
      </c>
      <c r="E173" s="38" t="str">
        <f t="shared" si="13"/>
        <v>FRUCTIS</v>
      </c>
      <c r="F173" s="38" t="str">
        <f t="shared" si="14"/>
        <v>Fábrica São Paulo</v>
      </c>
      <c r="G173" s="5">
        <v>3245</v>
      </c>
    </row>
    <row r="174" spans="1:7" x14ac:dyDescent="0.3">
      <c r="A174" s="37" t="s">
        <v>579</v>
      </c>
      <c r="B174" s="38">
        <f t="shared" si="10"/>
        <v>9</v>
      </c>
      <c r="C174" s="38" t="str">
        <f t="shared" si="11"/>
        <v>H1436300</v>
      </c>
      <c r="D174" s="38">
        <f t="shared" si="12"/>
        <v>17</v>
      </c>
      <c r="E174" s="38" t="str">
        <f t="shared" si="13"/>
        <v>FRUCTIS</v>
      </c>
      <c r="F174" s="38" t="str">
        <f t="shared" si="14"/>
        <v>Fábrica São Paulo</v>
      </c>
      <c r="G174" s="5">
        <v>3251</v>
      </c>
    </row>
    <row r="175" spans="1:7" x14ac:dyDescent="0.3">
      <c r="A175" s="37" t="s">
        <v>679</v>
      </c>
      <c r="B175" s="38">
        <f t="shared" si="10"/>
        <v>9</v>
      </c>
      <c r="C175" s="38" t="str">
        <f t="shared" si="11"/>
        <v>H0084001</v>
      </c>
      <c r="D175" s="38">
        <f t="shared" si="12"/>
        <v>14</v>
      </c>
      <c r="E175" s="38" t="str">
        <f t="shared" si="13"/>
        <v>BI-O</v>
      </c>
      <c r="F175" s="38" t="str">
        <f t="shared" si="14"/>
        <v>Fábrica Rio de Janeiro</v>
      </c>
      <c r="G175" s="5">
        <v>1986</v>
      </c>
    </row>
    <row r="176" spans="1:7" x14ac:dyDescent="0.3">
      <c r="A176" s="37" t="s">
        <v>680</v>
      </c>
      <c r="B176" s="38">
        <f t="shared" si="10"/>
        <v>9</v>
      </c>
      <c r="C176" s="38" t="str">
        <f t="shared" si="11"/>
        <v>H1391700</v>
      </c>
      <c r="D176" s="38">
        <f t="shared" si="12"/>
        <v>14</v>
      </c>
      <c r="E176" s="38" t="str">
        <f t="shared" si="13"/>
        <v>BI-O</v>
      </c>
      <c r="F176" s="38" t="str">
        <f t="shared" si="14"/>
        <v>Fábrica Rio de Janeiro</v>
      </c>
      <c r="G176" s="5">
        <v>3637</v>
      </c>
    </row>
    <row r="177" spans="1:7" x14ac:dyDescent="0.3">
      <c r="A177" s="37" t="s">
        <v>681</v>
      </c>
      <c r="B177" s="38">
        <f t="shared" si="10"/>
        <v>9</v>
      </c>
      <c r="C177" s="38" t="str">
        <f t="shared" si="11"/>
        <v>H1463900</v>
      </c>
      <c r="D177" s="38">
        <f t="shared" si="12"/>
        <v>14</v>
      </c>
      <c r="E177" s="38" t="str">
        <f t="shared" si="13"/>
        <v>BI-O</v>
      </c>
      <c r="F177" s="38" t="str">
        <f t="shared" si="14"/>
        <v>Fábrica Rio de Janeiro</v>
      </c>
      <c r="G177" s="5">
        <v>4579</v>
      </c>
    </row>
    <row r="178" spans="1:7" x14ac:dyDescent="0.3">
      <c r="A178" s="37" t="s">
        <v>682</v>
      </c>
      <c r="B178" s="38">
        <f t="shared" si="10"/>
        <v>9</v>
      </c>
      <c r="C178" s="38" t="str">
        <f t="shared" si="11"/>
        <v>H1028101</v>
      </c>
      <c r="D178" s="38">
        <f t="shared" si="12"/>
        <v>14</v>
      </c>
      <c r="E178" s="38" t="str">
        <f t="shared" si="13"/>
        <v>OLIA</v>
      </c>
      <c r="F178" s="38" t="str">
        <f t="shared" si="14"/>
        <v>Fábrica Rio de Janeiro</v>
      </c>
      <c r="G178" s="5">
        <v>3276</v>
      </c>
    </row>
    <row r="179" spans="1:7" x14ac:dyDescent="0.3">
      <c r="A179" s="37" t="s">
        <v>580</v>
      </c>
      <c r="B179" s="38">
        <f t="shared" si="10"/>
        <v>9</v>
      </c>
      <c r="C179" s="38" t="str">
        <f t="shared" si="11"/>
        <v>H1324700</v>
      </c>
      <c r="D179" s="38">
        <f t="shared" si="12"/>
        <v>17</v>
      </c>
      <c r="E179" s="38" t="str">
        <f t="shared" si="13"/>
        <v>FRUCTIS</v>
      </c>
      <c r="F179" s="38" t="str">
        <f t="shared" si="14"/>
        <v>Fábrica São Paulo</v>
      </c>
      <c r="G179" s="5">
        <v>3883</v>
      </c>
    </row>
    <row r="180" spans="1:7" x14ac:dyDescent="0.3">
      <c r="A180" s="37" t="s">
        <v>683</v>
      </c>
      <c r="B180" s="38">
        <f t="shared" si="10"/>
        <v>9</v>
      </c>
      <c r="C180" s="38" t="str">
        <f t="shared" si="11"/>
        <v>H1404902</v>
      </c>
      <c r="D180" s="38">
        <f t="shared" si="12"/>
        <v>20</v>
      </c>
      <c r="E180" s="38" t="str">
        <f t="shared" si="13"/>
        <v>Maybelline</v>
      </c>
      <c r="F180" s="38" t="str">
        <f t="shared" si="14"/>
        <v>Fábrica Rio de Janeiro</v>
      </c>
      <c r="G180" s="5">
        <v>2096</v>
      </c>
    </row>
    <row r="181" spans="1:7" x14ac:dyDescent="0.3">
      <c r="A181" s="37" t="s">
        <v>684</v>
      </c>
      <c r="B181" s="38">
        <f t="shared" si="10"/>
        <v>9</v>
      </c>
      <c r="C181" s="38" t="str">
        <f t="shared" si="11"/>
        <v>H1405702</v>
      </c>
      <c r="D181" s="38">
        <f t="shared" si="12"/>
        <v>20</v>
      </c>
      <c r="E181" s="38" t="str">
        <f t="shared" si="13"/>
        <v>Maybelline</v>
      </c>
      <c r="F181" s="38" t="str">
        <f t="shared" si="14"/>
        <v>Fábrica Rio de Janeiro</v>
      </c>
      <c r="G181" s="5">
        <v>3456</v>
      </c>
    </row>
    <row r="182" spans="1:7" x14ac:dyDescent="0.3">
      <c r="A182" s="37" t="s">
        <v>581</v>
      </c>
      <c r="B182" s="38">
        <f t="shared" si="10"/>
        <v>9</v>
      </c>
      <c r="C182" s="38" t="str">
        <f t="shared" si="11"/>
        <v>H1428100</v>
      </c>
      <c r="D182" s="38">
        <f t="shared" si="12"/>
        <v>27</v>
      </c>
      <c r="E182" s="38" t="str">
        <f t="shared" si="13"/>
        <v>Esmaltes Colorama</v>
      </c>
      <c r="F182" s="38" t="str">
        <f t="shared" si="14"/>
        <v>Fábrica São Paulo</v>
      </c>
      <c r="G182" s="5">
        <v>4202</v>
      </c>
    </row>
    <row r="183" spans="1:7" x14ac:dyDescent="0.3">
      <c r="A183" s="37" t="s">
        <v>582</v>
      </c>
      <c r="B183" s="38">
        <f t="shared" si="10"/>
        <v>9</v>
      </c>
      <c r="C183" s="38" t="str">
        <f t="shared" si="11"/>
        <v>H1433600</v>
      </c>
      <c r="D183" s="38">
        <f t="shared" si="12"/>
        <v>27</v>
      </c>
      <c r="E183" s="38" t="str">
        <f t="shared" si="13"/>
        <v>Esmaltes Colorama</v>
      </c>
      <c r="F183" s="38" t="str">
        <f t="shared" si="14"/>
        <v>Fábrica São Paulo</v>
      </c>
      <c r="G183" s="5">
        <v>2601</v>
      </c>
    </row>
    <row r="184" spans="1:7" x14ac:dyDescent="0.3">
      <c r="A184" s="37" t="s">
        <v>583</v>
      </c>
      <c r="B184" s="38">
        <f t="shared" si="10"/>
        <v>9</v>
      </c>
      <c r="C184" s="38" t="str">
        <f t="shared" si="11"/>
        <v>H1187800</v>
      </c>
      <c r="D184" s="38">
        <f t="shared" si="12"/>
        <v>20</v>
      </c>
      <c r="E184" s="38" t="str">
        <f t="shared" si="13"/>
        <v>Maybelline</v>
      </c>
      <c r="F184" s="38" t="str">
        <f t="shared" si="14"/>
        <v>Fábrica São Paulo</v>
      </c>
      <c r="G184" s="5">
        <v>4195</v>
      </c>
    </row>
    <row r="185" spans="1:7" x14ac:dyDescent="0.3">
      <c r="A185" s="37" t="s">
        <v>584</v>
      </c>
      <c r="B185" s="38">
        <f t="shared" si="10"/>
        <v>9</v>
      </c>
      <c r="C185" s="38" t="str">
        <f t="shared" si="11"/>
        <v>H1353400</v>
      </c>
      <c r="D185" s="38">
        <f t="shared" si="12"/>
        <v>27</v>
      </c>
      <c r="E185" s="38" t="str">
        <f t="shared" si="13"/>
        <v>Esmaltes Colorama</v>
      </c>
      <c r="F185" s="38" t="str">
        <f t="shared" si="14"/>
        <v>Fábrica São Paulo</v>
      </c>
      <c r="G185" s="5">
        <v>4488</v>
      </c>
    </row>
    <row r="186" spans="1:7" x14ac:dyDescent="0.3">
      <c r="A186" s="37" t="s">
        <v>685</v>
      </c>
      <c r="B186" s="38">
        <f t="shared" si="10"/>
        <v>9</v>
      </c>
      <c r="C186" s="38" t="str">
        <f t="shared" si="11"/>
        <v>H1196401</v>
      </c>
      <c r="D186" s="38">
        <f t="shared" si="12"/>
        <v>20</v>
      </c>
      <c r="E186" s="38" t="str">
        <f t="shared" si="13"/>
        <v>Maybelline</v>
      </c>
      <c r="F186" s="38" t="str">
        <f t="shared" si="14"/>
        <v>Fábrica Rio de Janeiro</v>
      </c>
      <c r="G186" s="5">
        <v>4325</v>
      </c>
    </row>
    <row r="187" spans="1:7" x14ac:dyDescent="0.3">
      <c r="A187" s="37" t="s">
        <v>585</v>
      </c>
      <c r="B187" s="38">
        <f t="shared" si="10"/>
        <v>9</v>
      </c>
      <c r="C187" s="38" t="str">
        <f t="shared" si="11"/>
        <v>H1544700</v>
      </c>
      <c r="D187" s="38">
        <f t="shared" si="12"/>
        <v>28</v>
      </c>
      <c r="E187" s="38" t="str">
        <f t="shared" si="13"/>
        <v>Giovanna Antonelli</v>
      </c>
      <c r="F187" s="38" t="str">
        <f t="shared" si="14"/>
        <v>Fábrica São Paulo</v>
      </c>
      <c r="G187" s="5">
        <v>3753</v>
      </c>
    </row>
    <row r="188" spans="1:7" x14ac:dyDescent="0.3">
      <c r="A188" s="37" t="s">
        <v>586</v>
      </c>
      <c r="B188" s="38">
        <f t="shared" si="10"/>
        <v>9</v>
      </c>
      <c r="C188" s="38" t="str">
        <f t="shared" si="11"/>
        <v>H1544800</v>
      </c>
      <c r="D188" s="38">
        <f t="shared" si="12"/>
        <v>28</v>
      </c>
      <c r="E188" s="38" t="str">
        <f t="shared" si="13"/>
        <v>Giovanna Antonelli</v>
      </c>
      <c r="F188" s="38" t="str">
        <f t="shared" si="14"/>
        <v>Fábrica São Paulo</v>
      </c>
      <c r="G188" s="5">
        <v>1028</v>
      </c>
    </row>
    <row r="189" spans="1:7" x14ac:dyDescent="0.3">
      <c r="A189" s="37" t="s">
        <v>587</v>
      </c>
      <c r="B189" s="38">
        <f t="shared" si="10"/>
        <v>9</v>
      </c>
      <c r="C189" s="38" t="str">
        <f t="shared" si="11"/>
        <v>H1545000</v>
      </c>
      <c r="D189" s="38">
        <f t="shared" si="12"/>
        <v>28</v>
      </c>
      <c r="E189" s="38" t="str">
        <f t="shared" si="13"/>
        <v>Giovanna Antonelli</v>
      </c>
      <c r="F189" s="38" t="str">
        <f t="shared" si="14"/>
        <v>Fábrica São Paulo</v>
      </c>
      <c r="G189" s="5">
        <v>1294</v>
      </c>
    </row>
    <row r="190" spans="1:7" x14ac:dyDescent="0.3">
      <c r="A190" s="37" t="s">
        <v>588</v>
      </c>
      <c r="B190" s="38">
        <f t="shared" si="10"/>
        <v>9</v>
      </c>
      <c r="C190" s="38" t="str">
        <f t="shared" si="11"/>
        <v>H1545100</v>
      </c>
      <c r="D190" s="38">
        <f t="shared" si="12"/>
        <v>28</v>
      </c>
      <c r="E190" s="38" t="str">
        <f t="shared" si="13"/>
        <v>Giovanna Antonelli</v>
      </c>
      <c r="F190" s="38" t="str">
        <f t="shared" si="14"/>
        <v>Fábrica São Paulo</v>
      </c>
      <c r="G190" s="5">
        <v>3360</v>
      </c>
    </row>
    <row r="191" spans="1:7" x14ac:dyDescent="0.3">
      <c r="A191" s="37" t="s">
        <v>589</v>
      </c>
      <c r="B191" s="38">
        <f t="shared" si="10"/>
        <v>9</v>
      </c>
      <c r="C191" s="38" t="str">
        <f t="shared" si="11"/>
        <v>H1545300</v>
      </c>
      <c r="D191" s="38">
        <f t="shared" si="12"/>
        <v>28</v>
      </c>
      <c r="E191" s="38" t="str">
        <f t="shared" si="13"/>
        <v>Giovanna Antonelli</v>
      </c>
      <c r="F191" s="38" t="str">
        <f t="shared" si="14"/>
        <v>Fábrica São Paulo</v>
      </c>
      <c r="G191" s="5">
        <v>3836</v>
      </c>
    </row>
    <row r="192" spans="1:7" x14ac:dyDescent="0.3">
      <c r="A192" s="37" t="s">
        <v>590</v>
      </c>
      <c r="B192" s="38">
        <f t="shared" si="10"/>
        <v>9</v>
      </c>
      <c r="C192" s="38" t="str">
        <f t="shared" si="11"/>
        <v>H1545500</v>
      </c>
      <c r="D192" s="38">
        <f t="shared" si="12"/>
        <v>28</v>
      </c>
      <c r="E192" s="38" t="str">
        <f t="shared" si="13"/>
        <v>Giovanna Antonelli</v>
      </c>
      <c r="F192" s="38" t="str">
        <f t="shared" si="14"/>
        <v>Fábrica São Paulo</v>
      </c>
      <c r="G192" s="5">
        <v>3190</v>
      </c>
    </row>
    <row r="193" spans="1:7" x14ac:dyDescent="0.3">
      <c r="A193" s="37" t="s">
        <v>591</v>
      </c>
      <c r="B193" s="38">
        <f t="shared" si="10"/>
        <v>9</v>
      </c>
      <c r="C193" s="38" t="str">
        <f t="shared" si="11"/>
        <v>H0777300</v>
      </c>
      <c r="D193" s="38">
        <f t="shared" si="12"/>
        <v>27</v>
      </c>
      <c r="E193" s="38" t="str">
        <f t="shared" si="13"/>
        <v>Esmaltes Colorama</v>
      </c>
      <c r="F193" s="38" t="str">
        <f t="shared" si="14"/>
        <v>Fábrica São Paulo</v>
      </c>
      <c r="G193" s="5">
        <v>4087</v>
      </c>
    </row>
    <row r="194" spans="1:7" x14ac:dyDescent="0.3">
      <c r="A194" s="37" t="s">
        <v>592</v>
      </c>
      <c r="B194" s="38">
        <f t="shared" si="10"/>
        <v>9</v>
      </c>
      <c r="C194" s="38" t="str">
        <f t="shared" si="11"/>
        <v>H0777800</v>
      </c>
      <c r="D194" s="38">
        <f t="shared" si="12"/>
        <v>27</v>
      </c>
      <c r="E194" s="38" t="str">
        <f t="shared" si="13"/>
        <v>Esmaltes Colorama</v>
      </c>
      <c r="F194" s="38" t="str">
        <f t="shared" si="14"/>
        <v>Fábrica São Paulo</v>
      </c>
      <c r="G194" s="5">
        <v>3900</v>
      </c>
    </row>
    <row r="195" spans="1:7" x14ac:dyDescent="0.3">
      <c r="A195" s="37" t="s">
        <v>593</v>
      </c>
      <c r="B195" s="38">
        <f t="shared" si="10"/>
        <v>9</v>
      </c>
      <c r="C195" s="38" t="str">
        <f t="shared" si="11"/>
        <v>H1505000</v>
      </c>
      <c r="D195" s="38">
        <f t="shared" si="12"/>
        <v>27</v>
      </c>
      <c r="E195" s="38" t="str">
        <f t="shared" si="13"/>
        <v>Esmaltes Colorama</v>
      </c>
      <c r="F195" s="38" t="str">
        <f t="shared" si="14"/>
        <v>Fábrica São Paulo</v>
      </c>
      <c r="G195" s="5">
        <v>1805</v>
      </c>
    </row>
    <row r="196" spans="1:7" x14ac:dyDescent="0.3">
      <c r="A196" s="37" t="s">
        <v>594</v>
      </c>
      <c r="B196" s="38">
        <f t="shared" si="10"/>
        <v>9</v>
      </c>
      <c r="C196" s="38" t="str">
        <f t="shared" si="11"/>
        <v>H0744501</v>
      </c>
      <c r="D196" s="38">
        <f t="shared" si="12"/>
        <v>27</v>
      </c>
      <c r="E196" s="38" t="str">
        <f t="shared" si="13"/>
        <v>Esmaltes Colorama</v>
      </c>
      <c r="F196" s="38" t="str">
        <f t="shared" si="14"/>
        <v>Fábrica São Paulo</v>
      </c>
      <c r="G196" s="5">
        <v>1625</v>
      </c>
    </row>
    <row r="197" spans="1:7" x14ac:dyDescent="0.3">
      <c r="A197" s="37" t="s">
        <v>595</v>
      </c>
      <c r="B197" s="38">
        <f t="shared" si="10"/>
        <v>9</v>
      </c>
      <c r="C197" s="38" t="str">
        <f t="shared" si="11"/>
        <v>H1404300</v>
      </c>
      <c r="D197" s="38">
        <f t="shared" si="12"/>
        <v>17</v>
      </c>
      <c r="E197" s="38" t="str">
        <f t="shared" si="13"/>
        <v>FRUCTIS</v>
      </c>
      <c r="F197" s="38" t="str">
        <f t="shared" si="14"/>
        <v>Fábrica São Paulo</v>
      </c>
      <c r="G197" s="5">
        <v>4996</v>
      </c>
    </row>
    <row r="198" spans="1:7" ht="14.4" thickBot="1" x14ac:dyDescent="0.35">
      <c r="A198" s="39" t="s">
        <v>596</v>
      </c>
      <c r="B198" s="38">
        <f t="shared" ref="B198" si="15">SEARCH("_",A198,1)</f>
        <v>9</v>
      </c>
      <c r="C198" s="38" t="str">
        <f t="shared" ref="C198" si="16">MID(A198,1,B198-1)</f>
        <v>H1403900</v>
      </c>
      <c r="D198" s="38">
        <f t="shared" ref="D198" si="17">FIND("_",A198,B198+1)</f>
        <v>17</v>
      </c>
      <c r="E198" s="38" t="str">
        <f t="shared" ref="E198" si="18">MID(A198,B198+1,D198-B198-1)</f>
        <v>FRUCTIS</v>
      </c>
      <c r="F198" s="38" t="str">
        <f t="shared" ref="F198" si="19">MID(A198,D198+1,99)</f>
        <v>Fábrica São Paulo</v>
      </c>
      <c r="G198" s="6">
        <v>4090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B4CA-B129-4197-BD44-21ECA13704B5}">
  <dimension ref="A1:D10"/>
  <sheetViews>
    <sheetView showGridLines="0" zoomScale="140" zoomScaleNormal="140" workbookViewId="0">
      <selection activeCell="D2" sqref="D2"/>
    </sheetView>
  </sheetViews>
  <sheetFormatPr defaultRowHeight="14.4" x14ac:dyDescent="0.3"/>
  <cols>
    <col min="1" max="1" width="35.44140625" bestFit="1" customWidth="1"/>
    <col min="2" max="3" width="8.88671875" style="49"/>
    <col min="4" max="4" width="23" bestFit="1" customWidth="1"/>
  </cols>
  <sheetData>
    <row r="1" spans="1:4" x14ac:dyDescent="0.3">
      <c r="A1" s="24" t="s">
        <v>686</v>
      </c>
      <c r="B1" s="47" t="s">
        <v>738</v>
      </c>
      <c r="C1" s="47" t="s">
        <v>739</v>
      </c>
      <c r="D1" s="24" t="s">
        <v>687</v>
      </c>
    </row>
    <row r="2" spans="1:4" x14ac:dyDescent="0.3">
      <c r="A2" s="10" t="s">
        <v>688</v>
      </c>
      <c r="B2" s="48">
        <f>SEARCH("@",A2)</f>
        <v>14</v>
      </c>
      <c r="C2" s="48">
        <f>SEARCH(".",A2,B2)</f>
        <v>34</v>
      </c>
      <c r="D2" s="10" t="str">
        <f>MID(A2,B2+1,C2-B2-1)</f>
        <v>hashtagtreinamentos</v>
      </c>
    </row>
    <row r="3" spans="1:4" x14ac:dyDescent="0.3">
      <c r="A3" s="10" t="s">
        <v>693</v>
      </c>
      <c r="B3" s="48">
        <f t="shared" ref="B3:B10" si="0">SEARCH("@",A3)</f>
        <v>16</v>
      </c>
      <c r="C3" s="48">
        <f>SEARCH(".",A3,B3)</f>
        <v>22</v>
      </c>
      <c r="D3" s="10" t="str">
        <f t="shared" ref="D3:D10" si="1">MID(A3,B3+1,C3-B3-1)</f>
        <v>globo</v>
      </c>
    </row>
    <row r="4" spans="1:4" x14ac:dyDescent="0.3">
      <c r="A4" s="10" t="s">
        <v>696</v>
      </c>
      <c r="B4" s="48">
        <f t="shared" si="0"/>
        <v>12</v>
      </c>
      <c r="C4" s="48">
        <f>SEARCH(".",A4,B4)</f>
        <v>20</v>
      </c>
      <c r="D4" s="10" t="str">
        <f t="shared" si="1"/>
        <v>hotmail</v>
      </c>
    </row>
    <row r="5" spans="1:4" x14ac:dyDescent="0.3">
      <c r="A5" s="10" t="s">
        <v>692</v>
      </c>
      <c r="B5" s="48">
        <f t="shared" si="0"/>
        <v>12</v>
      </c>
      <c r="C5" s="48">
        <f>SEARCH(".",A5,B5)</f>
        <v>18</v>
      </c>
      <c r="D5" s="10" t="str">
        <f t="shared" si="1"/>
        <v>yahoo</v>
      </c>
    </row>
    <row r="6" spans="1:4" x14ac:dyDescent="0.3">
      <c r="A6" s="10" t="s">
        <v>691</v>
      </c>
      <c r="B6" s="48">
        <f t="shared" si="0"/>
        <v>11</v>
      </c>
      <c r="C6" s="48">
        <f>SEARCH(".",A6,B6)</f>
        <v>19</v>
      </c>
      <c r="D6" s="10" t="str">
        <f t="shared" si="1"/>
        <v>hotmail</v>
      </c>
    </row>
    <row r="7" spans="1:4" x14ac:dyDescent="0.3">
      <c r="A7" s="10" t="s">
        <v>689</v>
      </c>
      <c r="B7" s="48">
        <f t="shared" si="0"/>
        <v>13</v>
      </c>
      <c r="C7" s="48">
        <f>SEARCH(".",A7,B7)</f>
        <v>19</v>
      </c>
      <c r="D7" s="10" t="str">
        <f t="shared" si="1"/>
        <v>terra</v>
      </c>
    </row>
    <row r="8" spans="1:4" x14ac:dyDescent="0.3">
      <c r="A8" s="10" t="s">
        <v>690</v>
      </c>
      <c r="B8" s="48">
        <f t="shared" si="0"/>
        <v>19</v>
      </c>
      <c r="C8" s="48">
        <f>SEARCH(".",A8,B8)</f>
        <v>23</v>
      </c>
      <c r="D8" s="10" t="str">
        <f t="shared" si="1"/>
        <v>uol</v>
      </c>
    </row>
    <row r="9" spans="1:4" x14ac:dyDescent="0.3">
      <c r="A9" s="10" t="s">
        <v>694</v>
      </c>
      <c r="B9" s="48">
        <f t="shared" si="0"/>
        <v>11</v>
      </c>
      <c r="C9" s="48">
        <f>SEARCH(".",A9,B9)</f>
        <v>18</v>
      </c>
      <c r="D9" s="10" t="str">
        <f t="shared" si="1"/>
        <v>brasil</v>
      </c>
    </row>
    <row r="10" spans="1:4" x14ac:dyDescent="0.3">
      <c r="A10" s="10" t="s">
        <v>695</v>
      </c>
      <c r="B10" s="48">
        <f t="shared" si="0"/>
        <v>15</v>
      </c>
      <c r="C10" s="48">
        <f>SEARCH(".",A10,B10)</f>
        <v>25</v>
      </c>
      <c r="D10" s="10" t="str">
        <f t="shared" si="1"/>
        <v>microsoft</v>
      </c>
    </row>
  </sheetData>
  <hyperlinks>
    <hyperlink ref="A9" r:id="rId1" xr:uid="{CE5AF7FD-E907-4E65-A771-31B280909FBD}"/>
    <hyperlink ref="A10" r:id="rId2" xr:uid="{D4357E43-804E-4E81-86A0-8CE1DB616523}"/>
    <hyperlink ref="A4" r:id="rId3" xr:uid="{4D924C6F-DEF9-4D3A-BBB6-BFF6D3F35597}"/>
    <hyperlink ref="A3" r:id="rId4" xr:uid="{3C503E25-C623-4281-A8AA-B3D731F7BA91}"/>
    <hyperlink ref="A6" r:id="rId5" xr:uid="{0B19A433-9A5F-4CCE-9260-9879F0553935}"/>
    <hyperlink ref="A5" r:id="rId6" xr:uid="{732263E2-7948-40E7-888C-2BBC925C5DE3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Funções de Texto - Resumo</vt:lpstr>
      <vt:lpstr>Exemplos (Parte 1)</vt:lpstr>
      <vt:lpstr>Exemplos (Parte 2)</vt:lpstr>
      <vt:lpstr>Exemplos (Parte 3)</vt:lpstr>
      <vt:lpstr>Aplicação</vt:lpstr>
      <vt:lpstr>Desafio 1</vt:lpstr>
      <vt:lpstr>Desafio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Pinheiro</dc:creator>
  <cp:lastModifiedBy>Paulo Pinho</cp:lastModifiedBy>
  <dcterms:created xsi:type="dcterms:W3CDTF">2015-06-05T18:19:34Z</dcterms:created>
  <dcterms:modified xsi:type="dcterms:W3CDTF">2025-03-05T22:47:49Z</dcterms:modified>
</cp:coreProperties>
</file>