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adp\Desktop\Оф.пр\"/>
    </mc:Choice>
  </mc:AlternateContent>
  <xr:revisionPtr revIDLastSave="0" documentId="13_ncr:1_{845B1D63-697F-4460-B972-E7AE7FB4C8C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5" l="1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H4" i="5"/>
  <c r="I4" i="5"/>
  <c r="J4" i="5"/>
  <c r="K4" i="5"/>
  <c r="L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4" i="5"/>
  <c r="G4" i="5"/>
  <c r="C8" i="5"/>
  <c r="C9" i="5" s="1"/>
  <c r="G3" i="5" s="1"/>
  <c r="H3" i="5" s="1"/>
  <c r="I3" i="5" s="1"/>
  <c r="J3" i="5" s="1"/>
  <c r="K3" i="5" s="1"/>
  <c r="L3" i="5" s="1"/>
  <c r="C2" i="5"/>
  <c r="C11" i="5" s="1"/>
  <c r="A3" i="3"/>
  <c r="D3" i="3" s="1"/>
  <c r="C4" i="4"/>
  <c r="C5" i="4" s="1"/>
  <c r="C4" i="3"/>
  <c r="A19" i="2"/>
  <c r="B19" i="2"/>
  <c r="C4" i="5" l="1"/>
  <c r="C5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3" i="3"/>
  <c r="D4" i="3"/>
  <c r="B20" i="1"/>
  <c r="B19" i="1"/>
  <c r="F3" i="3" l="1"/>
  <c r="E4" i="3"/>
  <c r="G3" i="3" l="1"/>
  <c r="F4" i="3"/>
  <c r="H3" i="3" l="1"/>
  <c r="G4" i="3"/>
  <c r="I3" i="3" l="1"/>
  <c r="I4" i="3" s="1"/>
  <c r="H4" i="3"/>
</calcChain>
</file>

<file path=xl/sharedStrings.xml><?xml version="1.0" encoding="utf-8"?>
<sst xmlns="http://schemas.openxmlformats.org/spreadsheetml/2006/main" count="50" uniqueCount="49">
  <si>
    <t>Цена</t>
  </si>
  <si>
    <t>Тираж</t>
  </si>
  <si>
    <t>Номер журнала</t>
  </si>
  <si>
    <t>Общая стоимость журналов:</t>
  </si>
  <si>
    <t>равен 3000 экземляров</t>
  </si>
  <si>
    <t>меньше 5000 экземпляров</t>
  </si>
  <si>
    <t>Название города</t>
  </si>
  <si>
    <t>Харьков</t>
  </si>
  <si>
    <t>Расстояние от Киева (км)</t>
  </si>
  <si>
    <t>Одесса</t>
  </si>
  <si>
    <t>Днепр</t>
  </si>
  <si>
    <t>Запорожье</t>
  </si>
  <si>
    <t>Львов</t>
  </si>
  <si>
    <t>Кривой Рог</t>
  </si>
  <si>
    <t>Николаев</t>
  </si>
  <si>
    <t>Винница</t>
  </si>
  <si>
    <t>Херсон</t>
  </si>
  <si>
    <t>Чернигов</t>
  </si>
  <si>
    <t>Полтава</t>
  </si>
  <si>
    <t>Черкассы</t>
  </si>
  <si>
    <t>Житомир</t>
  </si>
  <si>
    <t>Сумы</t>
  </si>
  <si>
    <t>Ровно</t>
  </si>
  <si>
    <t>Самый удалённый город от Киева:</t>
  </si>
  <si>
    <t>шаг, h</t>
  </si>
  <si>
    <t>x</t>
  </si>
  <si>
    <t>y</t>
  </si>
  <si>
    <t>Графік функції</t>
  </si>
  <si>
    <t>y =</t>
  </si>
  <si>
    <t>Nн =</t>
  </si>
  <si>
    <t>Nк =</t>
  </si>
  <si>
    <t>k =</t>
  </si>
  <si>
    <t>Xн =</t>
  </si>
  <si>
    <t xml:space="preserve">Хк = </t>
  </si>
  <si>
    <t>Вариант:</t>
  </si>
  <si>
    <t>N =</t>
  </si>
  <si>
    <t>Параметры горизонтальной позиции:</t>
  </si>
  <si>
    <t>Xn =</t>
  </si>
  <si>
    <t>Xk =</t>
  </si>
  <si>
    <t>dX =</t>
  </si>
  <si>
    <t>Параметры толщины балки:</t>
  </si>
  <si>
    <t>Yn =</t>
  </si>
  <si>
    <t>Yk =</t>
  </si>
  <si>
    <t>dY =</t>
  </si>
  <si>
    <t>Коэфициент:</t>
  </si>
  <si>
    <t>Исходные данные</t>
  </si>
  <si>
    <t>Горизонтальное смещение</t>
  </si>
  <si>
    <t>Значение прогиба при толщине балки, соответственно</t>
  </si>
  <si>
    <t>Таблица распределения значений прогиба двутавровой балки по её длине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</si>
</sst>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UAH]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1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00080"/>
      <color rgb="FF2F25F9"/>
      <color rgb="FF008000"/>
      <color rgb="FFFFFF00"/>
      <color rgb="FFFF6600"/>
      <color rgb="FFF085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Графік</a:t>
            </a:r>
            <a:r>
              <a:rPr lang="ru-RU" baseline="0"/>
              <a:t> функції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'Задача 3'!$B$3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'Задача 3'!$C$3:$I$3</c:f>
              <c:numCache>
                <c:formatCode>0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7-48DD-9F14-A74D59BB633B}"/>
            </c:ext>
          </c:extLst>
        </c:ser>
        <c:ser>
          <c:idx val="1"/>
          <c:order val="1"/>
          <c:tx>
            <c:strRef>
              <c:f>'Задача 3'!$B$4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'Задача 3'!$C$4:$I$4</c:f>
              <c:numCache>
                <c:formatCode>0</c:formatCode>
                <c:ptCount val="7"/>
                <c:pt idx="0">
                  <c:v>1.0372455401525129</c:v>
                </c:pt>
                <c:pt idx="1">
                  <c:v>1.0156504338180781</c:v>
                </c:pt>
                <c:pt idx="2">
                  <c:v>1.008002690768719</c:v>
                </c:pt>
                <c:pt idx="3">
                  <c:v>1.0046282559964166</c:v>
                </c:pt>
                <c:pt idx="4">
                  <c:v>1.002913237309917</c:v>
                </c:pt>
                <c:pt idx="5">
                  <c:v>1.0019507629091402</c:v>
                </c:pt>
                <c:pt idx="6">
                  <c:v>1.0013693937613983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7-48DD-9F14-A74D59BB6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591696"/>
        <c:axId val="2123945728"/>
      </c:lineChart>
      <c:catAx>
        <c:axId val="191459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123945728"/>
        <c:crosses val="autoZero"/>
        <c:auto val="1"/>
        <c:lblAlgn val="ctr"/>
        <c:lblOffset val="100"/>
        <c:noMultiLvlLbl val="0"/>
      </c:catAx>
      <c:valAx>
        <c:axId val="21239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91459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Y1=0,300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5'!$F$4:$F$19</c:f>
              <c:numCache>
                <c:formatCode>0.0000</c:formatCode>
                <c:ptCount val="16"/>
                <c:pt idx="0">
                  <c:v>0.51226082935353612</c:v>
                </c:pt>
                <c:pt idx="1">
                  <c:v>1.0421291865904514</c:v>
                </c:pt>
                <c:pt idx="2">
                  <c:v>1.4110022406986877</c:v>
                </c:pt>
                <c:pt idx="3">
                  <c:v>1.5068015322815769</c:v>
                </c:pt>
                <c:pt idx="4">
                  <c:v>1.300419386239728</c:v>
                </c:pt>
                <c:pt idx="5">
                  <c:v>0.85456299334712882</c:v>
                </c:pt>
                <c:pt idx="6">
                  <c:v>0.3047014453984207</c:v>
                </c:pt>
                <c:pt idx="7">
                  <c:v>-0.18209521958330055</c:v>
                </c:pt>
                <c:pt idx="8">
                  <c:v>-0.45791860969208031</c:v>
                </c:pt>
                <c:pt idx="9">
                  <c:v>-0.43896249325915693</c:v>
                </c:pt>
                <c:pt idx="10">
                  <c:v>-0.13098650033146431</c:v>
                </c:pt>
                <c:pt idx="11">
                  <c:v>0.37243388442475578</c:v>
                </c:pt>
                <c:pt idx="12">
                  <c:v>0.91833931490394727</c:v>
                </c:pt>
                <c:pt idx="13">
                  <c:v>1.3408617805725189</c:v>
                </c:pt>
                <c:pt idx="14">
                  <c:v>1.5116219745518502</c:v>
                </c:pt>
                <c:pt idx="15">
                  <c:v>1.3787360868039649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F-2FDD-481C-A11D-43F51474BF6E}"/>
            </c:ext>
          </c:extLst>
        </c:ser>
        <c:ser>
          <c:idx val="1"/>
          <c:order val="1"/>
          <c:tx>
            <c:v>Y2=0,402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5'!$G$4:$G$19</c:f>
              <c:numCache>
                <c:formatCode>0.0000</c:formatCode>
                <c:ptCount val="16"/>
                <c:pt idx="0">
                  <c:v>0.70405291303471551</c:v>
                </c:pt>
                <c:pt idx="1">
                  <c:v>1.2339212702716309</c:v>
                </c:pt>
                <c:pt idx="2">
                  <c:v>1.6027943243798672</c:v>
                </c:pt>
                <c:pt idx="3">
                  <c:v>1.6985936159627562</c:v>
                </c:pt>
                <c:pt idx="4">
                  <c:v>1.4922114699209073</c:v>
                </c:pt>
                <c:pt idx="5">
                  <c:v>1.0463550770283083</c:v>
                </c:pt>
                <c:pt idx="6">
                  <c:v>0.49649352907960009</c:v>
                </c:pt>
                <c:pt idx="7">
                  <c:v>9.6968640978788434E-3</c:v>
                </c:pt>
                <c:pt idx="8">
                  <c:v>-0.26612652601090092</c:v>
                </c:pt>
                <c:pt idx="9">
                  <c:v>-0.24717040957797753</c:v>
                </c:pt>
                <c:pt idx="10">
                  <c:v>6.0805583349715087E-2</c:v>
                </c:pt>
                <c:pt idx="11">
                  <c:v>0.56422596810593517</c:v>
                </c:pt>
                <c:pt idx="12">
                  <c:v>1.1101313985851267</c:v>
                </c:pt>
                <c:pt idx="13">
                  <c:v>1.5326538642536982</c:v>
                </c:pt>
                <c:pt idx="14">
                  <c:v>1.7034140582330295</c:v>
                </c:pt>
                <c:pt idx="15">
                  <c:v>1.5705281704851441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0-2FDD-481C-A11D-43F51474BF6E}"/>
            </c:ext>
          </c:extLst>
        </c:ser>
        <c:ser>
          <c:idx val="2"/>
          <c:order val="2"/>
          <c:tx>
            <c:v>Y3=0,504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5'!$H$4:$H$19</c:f>
              <c:numCache>
                <c:formatCode>0.0000</c:formatCode>
                <c:ptCount val="16"/>
                <c:pt idx="0">
                  <c:v>0.91329671422938374</c:v>
                </c:pt>
                <c:pt idx="1">
                  <c:v>1.4431650714662991</c:v>
                </c:pt>
                <c:pt idx="2">
                  <c:v>1.8120381255745355</c:v>
                </c:pt>
                <c:pt idx="3">
                  <c:v>1.9078374171574244</c:v>
                </c:pt>
                <c:pt idx="4">
                  <c:v>1.7014552711155755</c:v>
                </c:pt>
                <c:pt idx="5">
                  <c:v>1.2555988782229766</c:v>
                </c:pt>
                <c:pt idx="6">
                  <c:v>0.70573733027426833</c:v>
                </c:pt>
                <c:pt idx="7">
                  <c:v>0.21894066529254708</c:v>
                </c:pt>
                <c:pt idx="8">
                  <c:v>-5.6882724816232688E-2</c:v>
                </c:pt>
                <c:pt idx="9">
                  <c:v>-3.7926608383309302E-2</c:v>
                </c:pt>
                <c:pt idx="10">
                  <c:v>0.27004938454438332</c:v>
                </c:pt>
                <c:pt idx="11">
                  <c:v>0.7734697693006034</c:v>
                </c:pt>
                <c:pt idx="12">
                  <c:v>1.3193751997797949</c:v>
                </c:pt>
                <c:pt idx="13">
                  <c:v>1.7418976654483664</c:v>
                </c:pt>
                <c:pt idx="14">
                  <c:v>1.9126578594276977</c:v>
                </c:pt>
                <c:pt idx="15">
                  <c:v>1.7797719716798124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1-2FDD-481C-A11D-43F51474BF6E}"/>
            </c:ext>
          </c:extLst>
        </c:ser>
        <c:ser>
          <c:idx val="3"/>
          <c:order val="3"/>
          <c:tx>
            <c:v>Y4=0,606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5'!$I$4:$I$19</c:f>
              <c:numCache>
                <c:formatCode>0.0000</c:formatCode>
                <c:ptCount val="16"/>
                <c:pt idx="0">
                  <c:v>1.1475773297256684</c:v>
                </c:pt>
                <c:pt idx="1">
                  <c:v>1.6774456869625838</c:v>
                </c:pt>
                <c:pt idx="2">
                  <c:v>2.0463187410708201</c:v>
                </c:pt>
                <c:pt idx="3">
                  <c:v>2.142118032653709</c:v>
                </c:pt>
                <c:pt idx="4">
                  <c:v>1.9357358866118601</c:v>
                </c:pt>
                <c:pt idx="5">
                  <c:v>1.4898794937192612</c:v>
                </c:pt>
                <c:pt idx="6">
                  <c:v>0.94001794577055298</c:v>
                </c:pt>
                <c:pt idx="7">
                  <c:v>0.45322128078883173</c:v>
                </c:pt>
                <c:pt idx="8">
                  <c:v>0.17739789068005196</c:v>
                </c:pt>
                <c:pt idx="9">
                  <c:v>0.19635400711297535</c:v>
                </c:pt>
                <c:pt idx="10">
                  <c:v>0.50433000004066797</c:v>
                </c:pt>
                <c:pt idx="11">
                  <c:v>1.0077503847968881</c:v>
                </c:pt>
                <c:pt idx="12">
                  <c:v>1.5536558152760795</c:v>
                </c:pt>
                <c:pt idx="13">
                  <c:v>1.9761782809446511</c:v>
                </c:pt>
                <c:pt idx="14">
                  <c:v>2.1469384749239824</c:v>
                </c:pt>
                <c:pt idx="15">
                  <c:v>2.014052587176097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2-2FDD-481C-A11D-43F51474BF6E}"/>
            </c:ext>
          </c:extLst>
        </c:ser>
        <c:ser>
          <c:idx val="4"/>
          <c:order val="4"/>
          <c:tx>
            <c:v>Y5=0,708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5'!$J$4:$J$19</c:f>
              <c:numCache>
                <c:formatCode>0.0000</c:formatCode>
                <c:ptCount val="16"/>
                <c:pt idx="0">
                  <c:v>1.4176304738759613</c:v>
                </c:pt>
                <c:pt idx="1">
                  <c:v>1.9474988311128767</c:v>
                </c:pt>
                <c:pt idx="2">
                  <c:v>2.316371885221113</c:v>
                </c:pt>
                <c:pt idx="3">
                  <c:v>2.4121711768040019</c:v>
                </c:pt>
                <c:pt idx="4">
                  <c:v>2.205789030762153</c:v>
                </c:pt>
                <c:pt idx="5">
                  <c:v>1.7599326378695541</c:v>
                </c:pt>
                <c:pt idx="6">
                  <c:v>1.210071089920846</c:v>
                </c:pt>
                <c:pt idx="7">
                  <c:v>0.72327442493912464</c:v>
                </c:pt>
                <c:pt idx="8">
                  <c:v>0.44745103483034487</c:v>
                </c:pt>
                <c:pt idx="9">
                  <c:v>0.46640715126326826</c:v>
                </c:pt>
                <c:pt idx="10">
                  <c:v>0.77438314419096088</c:v>
                </c:pt>
                <c:pt idx="11">
                  <c:v>1.277803528947181</c:v>
                </c:pt>
                <c:pt idx="12">
                  <c:v>1.8237089594263725</c:v>
                </c:pt>
                <c:pt idx="13">
                  <c:v>2.246231425094944</c:v>
                </c:pt>
                <c:pt idx="14">
                  <c:v>2.4169916190742753</c:v>
                </c:pt>
                <c:pt idx="15">
                  <c:v>2.2841057313263899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3-2FDD-481C-A11D-43F51474BF6E}"/>
            </c:ext>
          </c:extLst>
        </c:ser>
        <c:ser>
          <c:idx val="5"/>
          <c:order val="5"/>
          <c:tx>
            <c:v>Y6=0,810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5'!$K$4:$K$19</c:f>
              <c:numCache>
                <c:formatCode>0.0000</c:formatCode>
                <c:ptCount val="16"/>
                <c:pt idx="0">
                  <c:v>1.7395537153322211</c:v>
                </c:pt>
                <c:pt idx="1">
                  <c:v>2.2694220725691365</c:v>
                </c:pt>
                <c:pt idx="2">
                  <c:v>2.6382951266773729</c:v>
                </c:pt>
                <c:pt idx="3">
                  <c:v>2.7340944182602618</c:v>
                </c:pt>
                <c:pt idx="4">
                  <c:v>2.5277122722184129</c:v>
                </c:pt>
                <c:pt idx="5">
                  <c:v>2.081855879325814</c:v>
                </c:pt>
                <c:pt idx="6">
                  <c:v>1.5319943313771058</c:v>
                </c:pt>
                <c:pt idx="7">
                  <c:v>1.0451976663953846</c:v>
                </c:pt>
                <c:pt idx="8">
                  <c:v>0.76937427628660471</c:v>
                </c:pt>
                <c:pt idx="9">
                  <c:v>0.78833039271952809</c:v>
                </c:pt>
                <c:pt idx="10">
                  <c:v>1.0963063856472206</c:v>
                </c:pt>
                <c:pt idx="11">
                  <c:v>1.5997267704034408</c:v>
                </c:pt>
                <c:pt idx="12">
                  <c:v>2.1456322008826323</c:v>
                </c:pt>
                <c:pt idx="13">
                  <c:v>2.5681546665512038</c:v>
                </c:pt>
                <c:pt idx="14">
                  <c:v>2.7389148605305351</c:v>
                </c:pt>
                <c:pt idx="15">
                  <c:v>2.6060289727826498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4-2FDD-481C-A11D-43F51474BF6E}"/>
            </c:ext>
          </c:extLst>
        </c:ser>
        <c:ser>
          <c:idx val="6"/>
          <c:order val="6"/>
          <c:tx>
            <c:v>Y7=0,912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'Задача 5'!$E$4:$E$19</c:f>
              <c:numCache>
                <c:formatCode>General</c:formatCode>
                <c:ptCount val="16"/>
                <c:pt idx="0" formatCode="0">
                  <c:v>0</c:v>
                </c:pt>
                <c:pt idx="1">
                  <c:v>0.55844533333333335</c:v>
                </c:pt>
                <c:pt idx="2">
                  <c:v>1.1168906666666667</c:v>
                </c:pt>
                <c:pt idx="3">
                  <c:v>1.6753360000000002</c:v>
                </c:pt>
                <c:pt idx="4">
                  <c:v>2.2337813333333334</c:v>
                </c:pt>
                <c:pt idx="5">
                  <c:v>2.7922266666666666</c:v>
                </c:pt>
                <c:pt idx="6">
                  <c:v>3.3506719999999999</c:v>
                </c:pt>
                <c:pt idx="7">
                  <c:v>3.9091173333333331</c:v>
                </c:pt>
                <c:pt idx="8">
                  <c:v>4.4675626666666668</c:v>
                </c:pt>
                <c:pt idx="9">
                  <c:v>5.026008</c:v>
                </c:pt>
                <c:pt idx="10">
                  <c:v>5.5844533333333333</c:v>
                </c:pt>
                <c:pt idx="11">
                  <c:v>6.1428986666666665</c:v>
                </c:pt>
                <c:pt idx="12">
                  <c:v>6.7013439999999997</c:v>
                </c:pt>
                <c:pt idx="13">
                  <c:v>7.259789333333333</c:v>
                </c:pt>
                <c:pt idx="14">
                  <c:v>7.8182346666666662</c:v>
                </c:pt>
                <c:pt idx="15">
                  <c:v>8.3766800000000003</c:v>
                </c:pt>
              </c:numCache>
            </c:numRef>
          </c:cat>
          <c:val>
            <c:numRef>
              <c:f>'Задача 5'!$L$4:$L$19</c:f>
              <c:numCache>
                <c:formatCode>General</c:formatCode>
                <c:ptCount val="16"/>
                <c:pt idx="0">
                  <c:v>2.1390429048208932</c:v>
                </c:pt>
                <c:pt idx="1">
                  <c:v>2.6689112620578084</c:v>
                </c:pt>
                <c:pt idx="2">
                  <c:v>3.0377843161660447</c:v>
                </c:pt>
                <c:pt idx="3">
                  <c:v>3.1335836077489336</c:v>
                </c:pt>
                <c:pt idx="4">
                  <c:v>2.9272014617070852</c:v>
                </c:pt>
                <c:pt idx="5">
                  <c:v>2.4813450688144858</c:v>
                </c:pt>
                <c:pt idx="6">
                  <c:v>1.9314835208657779</c:v>
                </c:pt>
                <c:pt idx="7">
                  <c:v>1.4446868558840564</c:v>
                </c:pt>
                <c:pt idx="8">
                  <c:v>1.1688634657752768</c:v>
                </c:pt>
                <c:pt idx="9">
                  <c:v>1.1878195822082001</c:v>
                </c:pt>
                <c:pt idx="10">
                  <c:v>1.4957955751358929</c:v>
                </c:pt>
                <c:pt idx="11">
                  <c:v>1.9992159598921129</c:v>
                </c:pt>
                <c:pt idx="12">
                  <c:v>2.5451213903713041</c:v>
                </c:pt>
                <c:pt idx="13">
                  <c:v>2.9676438560398761</c:v>
                </c:pt>
                <c:pt idx="14">
                  <c:v>3.138404050019207</c:v>
                </c:pt>
                <c:pt idx="15">
                  <c:v>3.0055181622713221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5-2FDD-481C-A11D-43F51474B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803840"/>
        <c:axId val="239230176"/>
      </c:lineChart>
      <c:catAx>
        <c:axId val="234803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39230176"/>
        <c:crosses val="autoZero"/>
        <c:auto val="1"/>
        <c:lblAlgn val="ctr"/>
        <c:lblOffset val="100"/>
        <c:tickLblSkip val="1"/>
        <c:noMultiLvlLbl val="0"/>
      </c:catAx>
      <c:valAx>
        <c:axId val="239230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3480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5</xdr:row>
      <xdr:rowOff>19050</xdr:rowOff>
    </xdr:from>
    <xdr:to>
      <xdr:col>8</xdr:col>
      <xdr:colOff>312420</xdr:colOff>
      <xdr:row>20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626398-17C2-4BC5-9F59-DD8312DA1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20</xdr:row>
      <xdr:rowOff>26670</xdr:rowOff>
    </xdr:from>
    <xdr:to>
      <xdr:col>11</xdr:col>
      <xdr:colOff>335280</xdr:colOff>
      <xdr:row>35</xdr:row>
      <xdr:rowOff>26670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B71A6B7-1890-46DC-A732-5FBF39830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C25"/>
  <sheetViews>
    <sheetView workbookViewId="0">
      <selection activeCell="C18" sqref="C18"/>
    </sheetView>
  </sheetViews>
  <sheetFormatPr defaultRowHeight="14.4" x14ac:dyDescent="0.3"/>
  <cols>
    <col min="1" max="1" width="14.21875" customWidth="1"/>
    <col min="2" max="2" width="12.77734375" customWidth="1"/>
  </cols>
  <sheetData>
    <row r="1" spans="1:3" ht="46.2" customHeight="1" x14ac:dyDescent="0.3">
      <c r="A1" s="2" t="s">
        <v>2</v>
      </c>
      <c r="B1" s="2" t="s">
        <v>0</v>
      </c>
      <c r="C1" s="2" t="s">
        <v>1</v>
      </c>
    </row>
    <row r="2" spans="1:3" ht="18.600000000000001" customHeight="1" x14ac:dyDescent="0.3">
      <c r="A2" s="7">
        <v>1</v>
      </c>
      <c r="B2" s="4">
        <v>153</v>
      </c>
      <c r="C2" s="3">
        <v>5864</v>
      </c>
    </row>
    <row r="3" spans="1:3" x14ac:dyDescent="0.3">
      <c r="A3" s="8">
        <v>2</v>
      </c>
      <c r="B3" s="4">
        <v>158</v>
      </c>
      <c r="C3" s="3">
        <v>4645</v>
      </c>
    </row>
    <row r="4" spans="1:3" x14ac:dyDescent="0.3">
      <c r="A4" s="8">
        <v>3</v>
      </c>
      <c r="B4" s="4">
        <v>205</v>
      </c>
      <c r="C4" s="3">
        <v>5850</v>
      </c>
    </row>
    <row r="5" spans="1:3" x14ac:dyDescent="0.3">
      <c r="A5" s="8">
        <v>4</v>
      </c>
      <c r="B5" s="4">
        <v>100</v>
      </c>
      <c r="C5" s="3">
        <v>3000</v>
      </c>
    </row>
    <row r="6" spans="1:3" x14ac:dyDescent="0.3">
      <c r="A6" s="8">
        <v>5</v>
      </c>
      <c r="B6" s="4">
        <v>285</v>
      </c>
      <c r="C6" s="3">
        <v>3929</v>
      </c>
    </row>
    <row r="7" spans="1:3" x14ac:dyDescent="0.3">
      <c r="A7" s="8">
        <v>6</v>
      </c>
      <c r="B7" s="4">
        <v>213</v>
      </c>
      <c r="C7" s="3">
        <v>3817</v>
      </c>
    </row>
    <row r="8" spans="1:3" x14ac:dyDescent="0.3">
      <c r="A8" s="8">
        <v>7</v>
      </c>
      <c r="B8" s="4">
        <v>255</v>
      </c>
      <c r="C8" s="3">
        <v>2653</v>
      </c>
    </row>
    <row r="9" spans="1:3" x14ac:dyDescent="0.3">
      <c r="A9" s="8">
        <v>8</v>
      </c>
      <c r="B9" s="4">
        <v>213</v>
      </c>
      <c r="C9" s="3">
        <v>4998</v>
      </c>
    </row>
    <row r="10" spans="1:3" x14ac:dyDescent="0.3">
      <c r="A10" s="8">
        <v>9</v>
      </c>
      <c r="B10" s="4">
        <v>239</v>
      </c>
      <c r="C10" s="3">
        <v>4869</v>
      </c>
    </row>
    <row r="11" spans="1:3" x14ac:dyDescent="0.3">
      <c r="A11" s="8">
        <v>10</v>
      </c>
      <c r="B11" s="4">
        <v>138</v>
      </c>
      <c r="C11" s="3">
        <v>3413</v>
      </c>
    </row>
    <row r="12" spans="1:3" x14ac:dyDescent="0.3">
      <c r="A12" s="8">
        <v>11</v>
      </c>
      <c r="B12" s="4">
        <v>197</v>
      </c>
      <c r="C12" s="3">
        <v>3000</v>
      </c>
    </row>
    <row r="13" spans="1:3" x14ac:dyDescent="0.3">
      <c r="A13" s="8">
        <v>12</v>
      </c>
      <c r="B13" s="4">
        <v>251</v>
      </c>
      <c r="C13" s="3">
        <v>4111</v>
      </c>
    </row>
    <row r="14" spans="1:3" x14ac:dyDescent="0.3">
      <c r="A14" s="8">
        <v>13</v>
      </c>
      <c r="B14" s="4">
        <v>206</v>
      </c>
      <c r="C14" s="3">
        <v>4393</v>
      </c>
    </row>
    <row r="15" spans="1:3" x14ac:dyDescent="0.3">
      <c r="A15" s="8">
        <v>14</v>
      </c>
      <c r="B15" s="4">
        <v>243</v>
      </c>
      <c r="C15" s="3">
        <v>3073</v>
      </c>
    </row>
    <row r="16" spans="1:3" x14ac:dyDescent="0.3">
      <c r="A16" s="8">
        <v>15</v>
      </c>
      <c r="B16" s="4">
        <v>300</v>
      </c>
      <c r="C16" s="3">
        <v>4452</v>
      </c>
    </row>
    <row r="17" spans="1:2" x14ac:dyDescent="0.3">
      <c r="A17" s="1"/>
    </row>
    <row r="18" spans="1:2" ht="18" customHeight="1" x14ac:dyDescent="0.3">
      <c r="A18" s="14" t="s">
        <v>3</v>
      </c>
      <c r="B18" s="14"/>
    </row>
    <row r="19" spans="1:2" ht="31.8" customHeight="1" x14ac:dyDescent="0.3">
      <c r="A19" s="6" t="s">
        <v>4</v>
      </c>
      <c r="B19" s="5">
        <f>SUMIF(C2:C16,"=3000",B2:B16)</f>
        <v>297</v>
      </c>
    </row>
    <row r="20" spans="1:2" ht="28.8" x14ac:dyDescent="0.3">
      <c r="A20" s="6" t="s">
        <v>5</v>
      </c>
      <c r="B20" s="5">
        <f>SUMIF(C2:C16,"&lt;5000",B2:B16)</f>
        <v>2798</v>
      </c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ht="49.2" customHeight="1" x14ac:dyDescent="0.3"/>
  </sheetData>
  <mergeCells count="1"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5EDC-F7BE-4E9C-9B36-46A7546FCA38}">
  <sheetPr>
    <tabColor rgb="FF002060"/>
  </sheetPr>
  <dimension ref="A1:E19"/>
  <sheetViews>
    <sheetView workbookViewId="0">
      <selection activeCell="C1" sqref="C1"/>
    </sheetView>
  </sheetViews>
  <sheetFormatPr defaultRowHeight="14.4" x14ac:dyDescent="0.3"/>
  <cols>
    <col min="1" max="1" width="13" customWidth="1"/>
    <col min="2" max="2" width="16.109375" customWidth="1"/>
    <col min="3" max="3" width="15.21875" customWidth="1"/>
    <col min="5" max="5" width="9.88671875" bestFit="1" customWidth="1"/>
  </cols>
  <sheetData>
    <row r="1" spans="1:2" ht="33.6" customHeight="1" x14ac:dyDescent="0.3">
      <c r="A1" s="11" t="s">
        <v>8</v>
      </c>
      <c r="B1" s="2" t="s">
        <v>6</v>
      </c>
    </row>
    <row r="2" spans="1:2" x14ac:dyDescent="0.3">
      <c r="A2" s="15">
        <v>140</v>
      </c>
      <c r="B2" s="15" t="s">
        <v>20</v>
      </c>
    </row>
    <row r="3" spans="1:2" x14ac:dyDescent="0.3">
      <c r="A3" s="15">
        <v>155</v>
      </c>
      <c r="B3" s="15" t="s">
        <v>17</v>
      </c>
    </row>
    <row r="4" spans="1:2" x14ac:dyDescent="0.3">
      <c r="A4" s="15">
        <v>193</v>
      </c>
      <c r="B4" s="15" t="s">
        <v>19</v>
      </c>
    </row>
    <row r="5" spans="1:2" x14ac:dyDescent="0.3">
      <c r="A5" s="15">
        <v>275</v>
      </c>
      <c r="B5" s="15" t="s">
        <v>15</v>
      </c>
    </row>
    <row r="6" spans="1:2" x14ac:dyDescent="0.3">
      <c r="A6" s="15">
        <v>331</v>
      </c>
      <c r="B6" s="15" t="s">
        <v>22</v>
      </c>
    </row>
    <row r="7" spans="1:2" x14ac:dyDescent="0.3">
      <c r="A7" s="15">
        <v>337</v>
      </c>
      <c r="B7" s="15" t="s">
        <v>21</v>
      </c>
    </row>
    <row r="8" spans="1:2" x14ac:dyDescent="0.3">
      <c r="A8" s="15">
        <v>346</v>
      </c>
      <c r="B8" s="15" t="s">
        <v>18</v>
      </c>
    </row>
    <row r="9" spans="1:2" x14ac:dyDescent="0.3">
      <c r="A9" s="15">
        <v>421</v>
      </c>
      <c r="B9" s="15" t="s">
        <v>13</v>
      </c>
    </row>
    <row r="10" spans="1:2" x14ac:dyDescent="0.3">
      <c r="A10" s="15">
        <v>475</v>
      </c>
      <c r="B10" s="15" t="s">
        <v>9</v>
      </c>
    </row>
    <row r="11" spans="1:2" x14ac:dyDescent="0.3">
      <c r="A11" s="15">
        <v>496</v>
      </c>
      <c r="B11" s="15" t="s">
        <v>10</v>
      </c>
    </row>
    <row r="12" spans="1:2" x14ac:dyDescent="0.3">
      <c r="A12" s="15">
        <v>515</v>
      </c>
      <c r="B12" s="15" t="s">
        <v>7</v>
      </c>
    </row>
    <row r="13" spans="1:2" x14ac:dyDescent="0.3">
      <c r="A13" s="15">
        <v>559</v>
      </c>
      <c r="B13" s="15" t="s">
        <v>11</v>
      </c>
    </row>
    <row r="14" spans="1:2" x14ac:dyDescent="0.3">
      <c r="A14" s="15">
        <v>561</v>
      </c>
      <c r="B14" s="15" t="s">
        <v>12</v>
      </c>
    </row>
    <row r="15" spans="1:2" x14ac:dyDescent="0.3">
      <c r="A15" s="15">
        <v>601</v>
      </c>
      <c r="B15" s="15" t="s">
        <v>14</v>
      </c>
    </row>
    <row r="16" spans="1:2" x14ac:dyDescent="0.3">
      <c r="A16" s="15">
        <v>694</v>
      </c>
      <c r="B16" s="15" t="s">
        <v>16</v>
      </c>
    </row>
    <row r="17" spans="1:5" x14ac:dyDescent="0.3">
      <c r="C17" s="10"/>
      <c r="E17" s="13"/>
    </row>
    <row r="18" spans="1:5" ht="40.200000000000003" customHeight="1" x14ac:dyDescent="0.3">
      <c r="A18" s="17" t="s">
        <v>23</v>
      </c>
      <c r="B18" s="17"/>
      <c r="C18" s="9"/>
    </row>
    <row r="19" spans="1:5" x14ac:dyDescent="0.3">
      <c r="A19" s="3">
        <f>MAX(A2:A16)</f>
        <v>694</v>
      </c>
      <c r="B19" s="3" t="str">
        <f>VLOOKUP(MAX(A2:A16),A2:B16,2,FALSE)</f>
        <v>Херсон</v>
      </c>
    </row>
  </sheetData>
  <sortState ref="A2:B16">
    <sortCondition ref="A2:A16"/>
  </sortState>
  <mergeCells count="1">
    <mergeCell ref="A18:B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D4D1-C4FC-459A-8BFA-6D73157DC912}">
  <sheetPr>
    <tabColor rgb="FF0070C0"/>
  </sheetPr>
  <dimension ref="A2:L4"/>
  <sheetViews>
    <sheetView workbookViewId="0">
      <selection activeCell="G4" sqref="G4"/>
    </sheetView>
  </sheetViews>
  <sheetFormatPr defaultRowHeight="14.4" x14ac:dyDescent="0.3"/>
  <sheetData>
    <row r="2" spans="1:12" x14ac:dyDescent="0.3">
      <c r="A2" s="21" t="s">
        <v>24</v>
      </c>
      <c r="B2" s="19" t="s">
        <v>27</v>
      </c>
      <c r="C2" s="19"/>
      <c r="D2" s="19"/>
      <c r="E2" s="19"/>
      <c r="F2" s="19"/>
      <c r="G2" s="19"/>
      <c r="H2" s="19"/>
      <c r="I2" s="19"/>
      <c r="K2" s="20" t="s">
        <v>32</v>
      </c>
      <c r="L2" s="20">
        <v>20</v>
      </c>
    </row>
    <row r="3" spans="1:12" x14ac:dyDescent="0.3">
      <c r="A3" s="22">
        <f>DELTA(L2,L3)</f>
        <v>1</v>
      </c>
      <c r="B3" s="20" t="s">
        <v>25</v>
      </c>
      <c r="C3" s="12">
        <v>3</v>
      </c>
      <c r="D3" s="12">
        <f>C3+$A$3</f>
        <v>4</v>
      </c>
      <c r="E3" s="12">
        <f t="shared" ref="E3:I3" si="0">D3+$A$3</f>
        <v>5</v>
      </c>
      <c r="F3" s="12">
        <f t="shared" si="0"/>
        <v>6</v>
      </c>
      <c r="G3" s="12">
        <f t="shared" si="0"/>
        <v>7</v>
      </c>
      <c r="H3" s="12">
        <f t="shared" si="0"/>
        <v>8</v>
      </c>
      <c r="I3" s="12">
        <f t="shared" si="0"/>
        <v>9</v>
      </c>
      <c r="K3" s="20" t="s">
        <v>33</v>
      </c>
      <c r="L3" s="20">
        <v>20</v>
      </c>
    </row>
    <row r="4" spans="1:12" x14ac:dyDescent="0.3">
      <c r="A4" s="22"/>
      <c r="B4" s="20" t="s">
        <v>26</v>
      </c>
      <c r="C4" s="12">
        <f>1+COS((RADIANS(C$3+5)^2))/ABS((C$3^3)-2*5/(C$3+5)^2)</f>
        <v>1.0372455401525129</v>
      </c>
      <c r="D4" s="12">
        <f>1+COS((RADIANS(D$3+5)^2))/ABS((D$3^3)-2*5/(D$3+5)^2)</f>
        <v>1.0156504338180781</v>
      </c>
      <c r="E4" s="12">
        <f t="shared" ref="E4:I4" si="1">1+COS((RADIANS(E$3+5)^2))/ABS((E$3^3)-2*5/(E$3+5)^2)</f>
        <v>1.008002690768719</v>
      </c>
      <c r="F4" s="12">
        <f t="shared" si="1"/>
        <v>1.0046282559964166</v>
      </c>
      <c r="G4" s="12">
        <f t="shared" si="1"/>
        <v>1.002913237309917</v>
      </c>
      <c r="H4" s="12">
        <f t="shared" si="1"/>
        <v>1.0019507629091402</v>
      </c>
      <c r="I4" s="12">
        <f t="shared" si="1"/>
        <v>1.0013693937613983</v>
      </c>
    </row>
  </sheetData>
  <mergeCells count="2">
    <mergeCell ref="B2:I2"/>
    <mergeCell ref="A3:A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F0BC-68D7-4179-B246-02B010ECFEAB}">
  <sheetPr>
    <tabColor rgb="FF00B050"/>
  </sheetPr>
  <dimension ref="B2:C5"/>
  <sheetViews>
    <sheetView workbookViewId="0">
      <selection activeCell="C3" sqref="C3"/>
    </sheetView>
  </sheetViews>
  <sheetFormatPr defaultRowHeight="14.4" x14ac:dyDescent="0.3"/>
  <sheetData>
    <row r="2" spans="2:3" x14ac:dyDescent="0.3">
      <c r="B2" s="8" t="s">
        <v>31</v>
      </c>
      <c r="C2" s="3">
        <v>-10</v>
      </c>
    </row>
    <row r="3" spans="2:3" x14ac:dyDescent="0.3">
      <c r="B3" s="8" t="s">
        <v>29</v>
      </c>
      <c r="C3" s="3">
        <v>1</v>
      </c>
    </row>
    <row r="4" spans="2:3" x14ac:dyDescent="0.3">
      <c r="B4" s="8" t="s">
        <v>30</v>
      </c>
      <c r="C4" s="3">
        <f>C3/C3^2+2*C3+6</f>
        <v>9</v>
      </c>
    </row>
    <row r="5" spans="2:3" x14ac:dyDescent="0.3">
      <c r="B5" s="8" t="s">
        <v>28</v>
      </c>
      <c r="C5" s="3">
        <f>SUMIFS(C4,C2,"&lt;0",C3,"=1")</f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A5EC-AE4B-4E80-9D27-5C287B63EF11}">
  <sheetPr>
    <tabColor rgb="FF92D050"/>
  </sheetPr>
  <dimension ref="A1:L19"/>
  <sheetViews>
    <sheetView tabSelected="1" topLeftCell="A5" workbookViewId="0">
      <selection activeCell="M27" sqref="M27"/>
    </sheetView>
  </sheetViews>
  <sheetFormatPr defaultRowHeight="14.4" x14ac:dyDescent="0.3"/>
  <cols>
    <col min="1" max="1" width="30.109375" customWidth="1"/>
    <col min="5" max="5" width="16" customWidth="1"/>
  </cols>
  <sheetData>
    <row r="1" spans="1:12" ht="31.8" customHeight="1" x14ac:dyDescent="0.3">
      <c r="A1" s="23" t="s">
        <v>45</v>
      </c>
      <c r="B1" s="23"/>
      <c r="C1" s="23"/>
      <c r="E1" s="28" t="s">
        <v>48</v>
      </c>
      <c r="F1" s="28"/>
      <c r="G1" s="28"/>
      <c r="H1" s="28"/>
      <c r="I1" s="28"/>
      <c r="J1" s="28"/>
      <c r="K1" s="28"/>
      <c r="L1" s="28"/>
    </row>
    <row r="2" spans="1:12" ht="36.6" customHeight="1" x14ac:dyDescent="0.3">
      <c r="A2" s="3" t="s">
        <v>34</v>
      </c>
      <c r="B2" s="3" t="s">
        <v>35</v>
      </c>
      <c r="C2" s="3">
        <f>15+5</f>
        <v>20</v>
      </c>
      <c r="E2" s="3"/>
      <c r="F2" s="18" t="s">
        <v>47</v>
      </c>
      <c r="G2" s="18"/>
      <c r="H2" s="18"/>
      <c r="I2" s="18"/>
      <c r="J2" s="18"/>
      <c r="K2" s="18"/>
      <c r="L2" s="18"/>
    </row>
    <row r="3" spans="1:12" ht="31.2" customHeight="1" x14ac:dyDescent="0.3">
      <c r="A3" s="16" t="s">
        <v>36</v>
      </c>
      <c r="B3" s="3" t="s">
        <v>37</v>
      </c>
      <c r="C3" s="3">
        <v>0</v>
      </c>
      <c r="E3" s="24" t="s">
        <v>46</v>
      </c>
      <c r="F3" s="25">
        <v>0.3</v>
      </c>
      <c r="G3" s="25">
        <f>F$3+$C$9</f>
        <v>0.40199999999999997</v>
      </c>
      <c r="H3" s="25">
        <f t="shared" ref="H3:K3" si="0">G$3+$C$9</f>
        <v>0.504</v>
      </c>
      <c r="I3" s="25">
        <f t="shared" si="0"/>
        <v>0.60599999999999998</v>
      </c>
      <c r="J3" s="25">
        <f t="shared" si="0"/>
        <v>0.70799999999999996</v>
      </c>
      <c r="K3" s="25">
        <f t="shared" si="0"/>
        <v>0.80999999999999994</v>
      </c>
      <c r="L3" s="25">
        <f>K$3+$C$9</f>
        <v>0.91199999999999992</v>
      </c>
    </row>
    <row r="4" spans="1:12" x14ac:dyDescent="0.3">
      <c r="A4" s="16"/>
      <c r="B4" s="3" t="s">
        <v>38</v>
      </c>
      <c r="C4" s="3">
        <f>0.362*(C2+3.14)</f>
        <v>8.3766800000000003</v>
      </c>
      <c r="E4" s="26">
        <v>0</v>
      </c>
      <c r="F4" s="27">
        <f>SIN($E4)+TAN(F$3)*$C$11</f>
        <v>0.51226082935353612</v>
      </c>
      <c r="G4" s="27">
        <f>SIN($E4)+TAN(G$3)*$C$11</f>
        <v>0.70405291303471551</v>
      </c>
      <c r="H4" s="27">
        <f t="shared" ref="H4:L19" si="1">SIN($E4)+TAN(H$3)*$C$11</f>
        <v>0.91329671422938374</v>
      </c>
      <c r="I4" s="27">
        <f t="shared" si="1"/>
        <v>1.1475773297256684</v>
      </c>
      <c r="J4" s="27">
        <f t="shared" si="1"/>
        <v>1.4176304738759613</v>
      </c>
      <c r="K4" s="27">
        <f t="shared" si="1"/>
        <v>1.7395537153322211</v>
      </c>
      <c r="L4" s="27">
        <f t="shared" si="1"/>
        <v>2.1390429048208932</v>
      </c>
    </row>
    <row r="5" spans="1:12" x14ac:dyDescent="0.3">
      <c r="A5" s="16"/>
      <c r="B5" s="3" t="s">
        <v>39</v>
      </c>
      <c r="C5" s="3">
        <f>C4/15</f>
        <v>0.55844533333333335</v>
      </c>
      <c r="E5" s="25">
        <f>$E4+$C$5</f>
        <v>0.55844533333333335</v>
      </c>
      <c r="F5" s="27">
        <f t="shared" ref="F5:G19" si="2">SIN($E5)+TAN(F$3)*$C$11</f>
        <v>1.0421291865904514</v>
      </c>
      <c r="G5" s="27">
        <f t="shared" si="2"/>
        <v>1.2339212702716309</v>
      </c>
      <c r="H5" s="27">
        <f t="shared" si="1"/>
        <v>1.4431650714662991</v>
      </c>
      <c r="I5" s="27">
        <f t="shared" si="1"/>
        <v>1.6774456869625838</v>
      </c>
      <c r="J5" s="27">
        <f t="shared" si="1"/>
        <v>1.9474988311128767</v>
      </c>
      <c r="K5" s="27">
        <f t="shared" si="1"/>
        <v>2.2694220725691365</v>
      </c>
      <c r="L5" s="27">
        <f t="shared" si="1"/>
        <v>2.6689112620578084</v>
      </c>
    </row>
    <row r="6" spans="1:12" x14ac:dyDescent="0.3">
      <c r="E6" s="25">
        <f>$E5+$C$5</f>
        <v>1.1168906666666667</v>
      </c>
      <c r="F6" s="27">
        <f t="shared" si="2"/>
        <v>1.4110022406986877</v>
      </c>
      <c r="G6" s="27">
        <f t="shared" si="2"/>
        <v>1.6027943243798672</v>
      </c>
      <c r="H6" s="27">
        <f t="shared" si="1"/>
        <v>1.8120381255745355</v>
      </c>
      <c r="I6" s="27">
        <f t="shared" si="1"/>
        <v>2.0463187410708201</v>
      </c>
      <c r="J6" s="27">
        <f t="shared" si="1"/>
        <v>2.316371885221113</v>
      </c>
      <c r="K6" s="27">
        <f t="shared" si="1"/>
        <v>2.6382951266773729</v>
      </c>
      <c r="L6" s="27">
        <f t="shared" si="1"/>
        <v>3.0377843161660447</v>
      </c>
    </row>
    <row r="7" spans="1:12" x14ac:dyDescent="0.3">
      <c r="A7" s="18" t="s">
        <v>40</v>
      </c>
      <c r="B7" s="3" t="s">
        <v>41</v>
      </c>
      <c r="C7" s="3">
        <v>0.3</v>
      </c>
      <c r="E7" s="25">
        <f>$E6+$C$5</f>
        <v>1.6753360000000002</v>
      </c>
      <c r="F7" s="27">
        <f t="shared" si="2"/>
        <v>1.5068015322815769</v>
      </c>
      <c r="G7" s="27">
        <f t="shared" si="2"/>
        <v>1.6985936159627562</v>
      </c>
      <c r="H7" s="27">
        <f t="shared" si="1"/>
        <v>1.9078374171574244</v>
      </c>
      <c r="I7" s="27">
        <f t="shared" si="1"/>
        <v>2.142118032653709</v>
      </c>
      <c r="J7" s="27">
        <f t="shared" si="1"/>
        <v>2.4121711768040019</v>
      </c>
      <c r="K7" s="27">
        <f t="shared" si="1"/>
        <v>2.7340944182602618</v>
      </c>
      <c r="L7" s="27">
        <f t="shared" si="1"/>
        <v>3.1335836077489336</v>
      </c>
    </row>
    <row r="8" spans="1:12" x14ac:dyDescent="0.3">
      <c r="A8" s="18"/>
      <c r="B8" s="3" t="s">
        <v>42</v>
      </c>
      <c r="C8" s="3">
        <f>0.019*(C2+28)</f>
        <v>0.91199999999999992</v>
      </c>
      <c r="E8" s="25">
        <f>$E7+$C$5</f>
        <v>2.2337813333333334</v>
      </c>
      <c r="F8" s="27">
        <f t="shared" si="2"/>
        <v>1.300419386239728</v>
      </c>
      <c r="G8" s="27">
        <f t="shared" si="2"/>
        <v>1.4922114699209073</v>
      </c>
      <c r="H8" s="27">
        <f t="shared" si="1"/>
        <v>1.7014552711155755</v>
      </c>
      <c r="I8" s="27">
        <f t="shared" si="1"/>
        <v>1.9357358866118601</v>
      </c>
      <c r="J8" s="27">
        <f t="shared" si="1"/>
        <v>2.205789030762153</v>
      </c>
      <c r="K8" s="27">
        <f t="shared" si="1"/>
        <v>2.5277122722184129</v>
      </c>
      <c r="L8" s="27">
        <f t="shared" si="1"/>
        <v>2.9272014617070852</v>
      </c>
    </row>
    <row r="9" spans="1:12" x14ac:dyDescent="0.3">
      <c r="A9" s="18"/>
      <c r="B9" s="3" t="s">
        <v>43</v>
      </c>
      <c r="C9" s="3">
        <f>(C8-C7)/6</f>
        <v>0.10199999999999998</v>
      </c>
      <c r="E9" s="25">
        <f>$E8+$C$5</f>
        <v>2.7922266666666666</v>
      </c>
      <c r="F9" s="27">
        <f t="shared" si="2"/>
        <v>0.85456299334712882</v>
      </c>
      <c r="G9" s="27">
        <f t="shared" si="2"/>
        <v>1.0463550770283083</v>
      </c>
      <c r="H9" s="27">
        <f t="shared" si="1"/>
        <v>1.2555988782229766</v>
      </c>
      <c r="I9" s="27">
        <f t="shared" si="1"/>
        <v>1.4898794937192612</v>
      </c>
      <c r="J9" s="27">
        <f t="shared" si="1"/>
        <v>1.7599326378695541</v>
      </c>
      <c r="K9" s="27">
        <f t="shared" si="1"/>
        <v>2.081855879325814</v>
      </c>
      <c r="L9" s="27">
        <f t="shared" si="1"/>
        <v>2.4813450688144858</v>
      </c>
    </row>
    <row r="10" spans="1:12" x14ac:dyDescent="0.3">
      <c r="E10" s="25">
        <f>$E9+$C$5</f>
        <v>3.3506719999999999</v>
      </c>
      <c r="F10" s="27">
        <f t="shared" si="2"/>
        <v>0.3047014453984207</v>
      </c>
      <c r="G10" s="27">
        <f t="shared" si="2"/>
        <v>0.49649352907960009</v>
      </c>
      <c r="H10" s="27">
        <f t="shared" si="1"/>
        <v>0.70573733027426833</v>
      </c>
      <c r="I10" s="27">
        <f t="shared" si="1"/>
        <v>0.94001794577055298</v>
      </c>
      <c r="J10" s="27">
        <f t="shared" si="1"/>
        <v>1.210071089920846</v>
      </c>
      <c r="K10" s="27">
        <f t="shared" si="1"/>
        <v>1.5319943313771058</v>
      </c>
      <c r="L10" s="27">
        <f t="shared" si="1"/>
        <v>1.9314835208657779</v>
      </c>
    </row>
    <row r="11" spans="1:12" x14ac:dyDescent="0.3">
      <c r="A11" s="3" t="s">
        <v>44</v>
      </c>
      <c r="B11" s="3" t="s">
        <v>31</v>
      </c>
      <c r="C11" s="3">
        <f>0.0345*(C2+28)</f>
        <v>1.6560000000000001</v>
      </c>
      <c r="E11" s="25">
        <f>$E10+$C$5</f>
        <v>3.9091173333333331</v>
      </c>
      <c r="F11" s="27">
        <f t="shared" si="2"/>
        <v>-0.18209521958330055</v>
      </c>
      <c r="G11" s="27">
        <f t="shared" si="2"/>
        <v>9.6968640978788434E-3</v>
      </c>
      <c r="H11" s="27">
        <f t="shared" si="1"/>
        <v>0.21894066529254708</v>
      </c>
      <c r="I11" s="27">
        <f t="shared" si="1"/>
        <v>0.45322128078883173</v>
      </c>
      <c r="J11" s="27">
        <f t="shared" si="1"/>
        <v>0.72327442493912464</v>
      </c>
      <c r="K11" s="27">
        <f t="shared" si="1"/>
        <v>1.0451976663953846</v>
      </c>
      <c r="L11" s="27">
        <f t="shared" si="1"/>
        <v>1.4446868558840564</v>
      </c>
    </row>
    <row r="12" spans="1:12" x14ac:dyDescent="0.3">
      <c r="E12" s="25">
        <f>$E11+$C$5</f>
        <v>4.4675626666666668</v>
      </c>
      <c r="F12" s="27">
        <f t="shared" si="2"/>
        <v>-0.45791860969208031</v>
      </c>
      <c r="G12" s="27">
        <f t="shared" si="2"/>
        <v>-0.26612652601090092</v>
      </c>
      <c r="H12" s="27">
        <f t="shared" si="1"/>
        <v>-5.6882724816232688E-2</v>
      </c>
      <c r="I12" s="27">
        <f t="shared" si="1"/>
        <v>0.17739789068005196</v>
      </c>
      <c r="J12" s="27">
        <f t="shared" si="1"/>
        <v>0.44745103483034487</v>
      </c>
      <c r="K12" s="27">
        <f t="shared" si="1"/>
        <v>0.76937427628660471</v>
      </c>
      <c r="L12" s="27">
        <f t="shared" si="1"/>
        <v>1.1688634657752768</v>
      </c>
    </row>
    <row r="13" spans="1:12" x14ac:dyDescent="0.3">
      <c r="E13" s="25">
        <f>$E12+$C$5</f>
        <v>5.026008</v>
      </c>
      <c r="F13" s="27">
        <f t="shared" si="2"/>
        <v>-0.43896249325915693</v>
      </c>
      <c r="G13" s="27">
        <f t="shared" si="2"/>
        <v>-0.24717040957797753</v>
      </c>
      <c r="H13" s="27">
        <f t="shared" si="1"/>
        <v>-3.7926608383309302E-2</v>
      </c>
      <c r="I13" s="27">
        <f t="shared" si="1"/>
        <v>0.19635400711297535</v>
      </c>
      <c r="J13" s="27">
        <f t="shared" si="1"/>
        <v>0.46640715126326826</v>
      </c>
      <c r="K13" s="27">
        <f t="shared" si="1"/>
        <v>0.78833039271952809</v>
      </c>
      <c r="L13" s="27">
        <f t="shared" si="1"/>
        <v>1.1878195822082001</v>
      </c>
    </row>
    <row r="14" spans="1:12" x14ac:dyDescent="0.3">
      <c r="E14" s="25">
        <f>$E13+$C$5</f>
        <v>5.5844533333333333</v>
      </c>
      <c r="F14" s="27">
        <f t="shared" si="2"/>
        <v>-0.13098650033146431</v>
      </c>
      <c r="G14" s="27">
        <f t="shared" si="2"/>
        <v>6.0805583349715087E-2</v>
      </c>
      <c r="H14" s="27">
        <f t="shared" si="1"/>
        <v>0.27004938454438332</v>
      </c>
      <c r="I14" s="27">
        <f t="shared" si="1"/>
        <v>0.50433000004066797</v>
      </c>
      <c r="J14" s="27">
        <f t="shared" si="1"/>
        <v>0.77438314419096088</v>
      </c>
      <c r="K14" s="27">
        <f t="shared" si="1"/>
        <v>1.0963063856472206</v>
      </c>
      <c r="L14" s="27">
        <f t="shared" si="1"/>
        <v>1.4957955751358929</v>
      </c>
    </row>
    <row r="15" spans="1:12" x14ac:dyDescent="0.3">
      <c r="E15" s="25">
        <f>$E14+$C$5</f>
        <v>6.1428986666666665</v>
      </c>
      <c r="F15" s="27">
        <f t="shared" si="2"/>
        <v>0.37243388442475578</v>
      </c>
      <c r="G15" s="27">
        <f t="shared" si="2"/>
        <v>0.56422596810593517</v>
      </c>
      <c r="H15" s="27">
        <f t="shared" si="1"/>
        <v>0.7734697693006034</v>
      </c>
      <c r="I15" s="27">
        <f t="shared" si="1"/>
        <v>1.0077503847968881</v>
      </c>
      <c r="J15" s="27">
        <f t="shared" si="1"/>
        <v>1.277803528947181</v>
      </c>
      <c r="K15" s="27">
        <f t="shared" si="1"/>
        <v>1.5997267704034408</v>
      </c>
      <c r="L15" s="27">
        <f t="shared" si="1"/>
        <v>1.9992159598921129</v>
      </c>
    </row>
    <row r="16" spans="1:12" x14ac:dyDescent="0.3">
      <c r="E16" s="25">
        <f>$E15+$C$5</f>
        <v>6.7013439999999997</v>
      </c>
      <c r="F16" s="27">
        <f t="shared" si="2"/>
        <v>0.91833931490394727</v>
      </c>
      <c r="G16" s="27">
        <f t="shared" si="2"/>
        <v>1.1101313985851267</v>
      </c>
      <c r="H16" s="27">
        <f t="shared" si="1"/>
        <v>1.3193751997797949</v>
      </c>
      <c r="I16" s="27">
        <f t="shared" si="1"/>
        <v>1.5536558152760795</v>
      </c>
      <c r="J16" s="27">
        <f t="shared" si="1"/>
        <v>1.8237089594263725</v>
      </c>
      <c r="K16" s="27">
        <f t="shared" si="1"/>
        <v>2.1456322008826323</v>
      </c>
      <c r="L16" s="27">
        <f t="shared" si="1"/>
        <v>2.5451213903713041</v>
      </c>
    </row>
    <row r="17" spans="5:12" x14ac:dyDescent="0.3">
      <c r="E17" s="25">
        <f>$E16+$C$5</f>
        <v>7.259789333333333</v>
      </c>
      <c r="F17" s="27">
        <f t="shared" si="2"/>
        <v>1.3408617805725189</v>
      </c>
      <c r="G17" s="27">
        <f t="shared" si="2"/>
        <v>1.5326538642536982</v>
      </c>
      <c r="H17" s="27">
        <f t="shared" si="1"/>
        <v>1.7418976654483664</v>
      </c>
      <c r="I17" s="27">
        <f t="shared" si="1"/>
        <v>1.9761782809446511</v>
      </c>
      <c r="J17" s="27">
        <f t="shared" si="1"/>
        <v>2.246231425094944</v>
      </c>
      <c r="K17" s="27">
        <f t="shared" si="1"/>
        <v>2.5681546665512038</v>
      </c>
      <c r="L17" s="27">
        <f t="shared" si="1"/>
        <v>2.9676438560398761</v>
      </c>
    </row>
    <row r="18" spans="5:12" x14ac:dyDescent="0.3">
      <c r="E18" s="25">
        <f>$E17+$C$5</f>
        <v>7.8182346666666662</v>
      </c>
      <c r="F18" s="27">
        <f t="shared" si="2"/>
        <v>1.5116219745518502</v>
      </c>
      <c r="G18" s="27">
        <f t="shared" si="2"/>
        <v>1.7034140582330295</v>
      </c>
      <c r="H18" s="27">
        <f t="shared" si="1"/>
        <v>1.9126578594276977</v>
      </c>
      <c r="I18" s="27">
        <f t="shared" si="1"/>
        <v>2.1469384749239824</v>
      </c>
      <c r="J18" s="27">
        <f t="shared" si="1"/>
        <v>2.4169916190742753</v>
      </c>
      <c r="K18" s="27">
        <f t="shared" si="1"/>
        <v>2.7389148605305351</v>
      </c>
      <c r="L18" s="27">
        <f t="shared" si="1"/>
        <v>3.138404050019207</v>
      </c>
    </row>
    <row r="19" spans="5:12" x14ac:dyDescent="0.3">
      <c r="E19" s="25">
        <f>$E18+$C$5</f>
        <v>8.3766800000000003</v>
      </c>
      <c r="F19" s="27">
        <f t="shared" si="2"/>
        <v>1.3787360868039649</v>
      </c>
      <c r="G19" s="27">
        <f t="shared" si="2"/>
        <v>1.5705281704851441</v>
      </c>
      <c r="H19" s="27">
        <f t="shared" si="1"/>
        <v>1.7797719716798124</v>
      </c>
      <c r="I19" s="27">
        <f t="shared" si="1"/>
        <v>2.014052587176097</v>
      </c>
      <c r="J19" s="27">
        <f t="shared" si="1"/>
        <v>2.2841057313263899</v>
      </c>
      <c r="K19" s="27">
        <f t="shared" si="1"/>
        <v>2.6060289727826498</v>
      </c>
      <c r="L19" s="27">
        <f t="shared" si="1"/>
        <v>3.0055181622713221</v>
      </c>
    </row>
  </sheetData>
  <mergeCells count="5">
    <mergeCell ref="F2:L2"/>
    <mergeCell ref="E1:L1"/>
    <mergeCell ref="A1:C1"/>
    <mergeCell ref="A3:A5"/>
    <mergeCell ref="A7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</vt:lpstr>
      <vt:lpstr>Задача 4</vt:lpstr>
      <vt:lpstr>Задача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 Мукомолова</dc:creator>
  <cp:lastModifiedBy>Даша Мукомолова</cp:lastModifiedBy>
  <dcterms:created xsi:type="dcterms:W3CDTF">2015-06-05T18:19:34Z</dcterms:created>
  <dcterms:modified xsi:type="dcterms:W3CDTF">2022-06-17T13:20:19Z</dcterms:modified>
</cp:coreProperties>
</file>