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sSkQpWIwt19FbBaYMadkcnoFJinRijsi5s5fSxK+ao="/>
    </ext>
  </extLst>
</workbook>
</file>

<file path=xl/sharedStrings.xml><?xml version="1.0" encoding="utf-8"?>
<sst xmlns="http://schemas.openxmlformats.org/spreadsheetml/2006/main" count="448" uniqueCount="95">
  <si>
    <t>No</t>
  </si>
  <si>
    <t>Dokumen</t>
  </si>
  <si>
    <t>I love bapak Prabowo Subianto.. Tampa teks satu2nya presiden RI ya itu bapak Prabowo Subianto pidato Tampa teks .</t>
  </si>
  <si>
    <t>Merinding mendengar pidato Presiden kita</t>
  </si>
  <si>
    <t>mikir jokowi paksa hendak rakyat miskin bahaya rakyat jokowi adil hukum sebetat berat</t>
  </si>
  <si>
    <t>Pidato terbaik sepanjang sejarah Reformasi â_x009d_¤â_x009d_¤â_x009d_¤</t>
  </si>
  <si>
    <t>Pre-Processing</t>
  </si>
  <si>
    <t>Hasil</t>
  </si>
  <si>
    <t>Case Folding</t>
  </si>
  <si>
    <t>i love bapak prabowo subianto.. tampa teks satu2nya presiden ri ya itu bapak prabowo subianto pidato tampa teks .</t>
  </si>
  <si>
    <t>Cleaning</t>
  </si>
  <si>
    <t>i love bapak prabowo subianto tampa teks satunya presiden ri ya itu bapak prabowo subianto pidato tampa teks</t>
  </si>
  <si>
    <t>Tokenizing</t>
  </si>
  <si>
    <t>['i', 'love', 'bapak', 'prabowo', 'subianto', 'tampa', 'teks', 'satunya', 'presiden', 'ri', 'ya', 'itu', 'bapak', 'prabowo', 'subianto', 'pidato', 'tampa', 'teks']</t>
  </si>
  <si>
    <t>Stopword Removal</t>
  </si>
  <si>
    <t>['i', 'love', 'prabowo', 'subianto', 'tampa', 'teks', 'satu', 'presiden', 'ri', 'ya', 'prabowo', 'subianto', 'pidato', 'tampa', 'teks']</t>
  </si>
  <si>
    <t>Steamming</t>
  </si>
  <si>
    <t>i love prabowo subianto tampa teks satu presiden ri ya prabowo subianto pidato tampa teks</t>
  </si>
  <si>
    <t>merinding mendengar pidato presiden kita</t>
  </si>
  <si>
    <t>['merinding', 'mendengar', 'pidato', 'presiden', 'kita']</t>
  </si>
  <si>
    <t>['merinding', 'dengar', 'pidato', 'presiden']</t>
  </si>
  <si>
    <t>merinding dengar pidato presiden</t>
  </si>
  <si>
    <t>['mikir', 'jokowi', 'paksa', 'hendak', 'rakyat', 'miskin', 'bahaya', 'rakyat', 'jokowi', 'adil', 'hukum', 'sebetat', 'berat']</t>
  </si>
  <si>
    <t>['mikir', 'jokowi', 'paksa', 'rakyat', 'miskin', 'bahaya', 'rakyat', 'jokowi', 'adil', 'hukum', 'sebetat', 'berat']</t>
  </si>
  <si>
    <t>mikir jokowi paksa rakyat miskin bahaya rakyat jokowi adil hukum sebetat berat</t>
  </si>
  <si>
    <t>pidato terbaik sepanjang sejarah reformasi â_x009d_¤â_x009d_¤â_x009d_¤</t>
  </si>
  <si>
    <t>['pidato', 'terbaik', 'sepanjang', 'sejarah', 'reformasi']</t>
  </si>
  <si>
    <t>['pidato', 'terbaik', 'sejarah', 'reformasi']</t>
  </si>
  <si>
    <t>pidato baik sejarah reformasi</t>
  </si>
  <si>
    <t>Value</t>
  </si>
  <si>
    <t>Sentimen</t>
  </si>
  <si>
    <t>i</t>
  </si>
  <si>
    <t>Netral</t>
  </si>
  <si>
    <t>merinding</t>
  </si>
  <si>
    <t>mikir</t>
  </si>
  <si>
    <t>pidato</t>
  </si>
  <si>
    <t>love</t>
  </si>
  <si>
    <t>Positif</t>
  </si>
  <si>
    <t>dengar</t>
  </si>
  <si>
    <t>jokowi</t>
  </si>
  <si>
    <t>baik</t>
  </si>
  <si>
    <t>prabowo</t>
  </si>
  <si>
    <t>paksa</t>
  </si>
  <si>
    <t>sejarah</t>
  </si>
  <si>
    <t>subianto</t>
  </si>
  <si>
    <t>presiden</t>
  </si>
  <si>
    <t>rakyat</t>
  </si>
  <si>
    <t>reformasi</t>
  </si>
  <si>
    <t>tampa</t>
  </si>
  <si>
    <t>miskin</t>
  </si>
  <si>
    <t>teks</t>
  </si>
  <si>
    <t>Negatif</t>
  </si>
  <si>
    <t>bahay</t>
  </si>
  <si>
    <t>satu</t>
  </si>
  <si>
    <t>ri</t>
  </si>
  <si>
    <t>adil</t>
  </si>
  <si>
    <t>ya</t>
  </si>
  <si>
    <t>hukum</t>
  </si>
  <si>
    <t>sebetat</t>
  </si>
  <si>
    <t>berat</t>
  </si>
  <si>
    <t>Tokens</t>
  </si>
  <si>
    <r>
      <rPr>
        <rFont val="Calibri"/>
        <color theme="1"/>
        <sz val="11.0"/>
      </rPr>
      <t xml:space="preserve">i love </t>
    </r>
    <r>
      <rPr>
        <rFont val="Calibri"/>
        <color rgb="FFFF0000"/>
        <sz val="11.0"/>
      </rPr>
      <t xml:space="preserve">prabowo </t>
    </r>
    <r>
      <rPr>
        <rFont val="Calibri"/>
        <color rgb="FF2F5496"/>
        <sz val="11.0"/>
      </rPr>
      <t>subianto</t>
    </r>
    <r>
      <rPr>
        <rFont val="Calibri"/>
        <color theme="1"/>
        <sz val="11.0"/>
      </rPr>
      <t xml:space="preserve"> </t>
    </r>
    <r>
      <rPr>
        <rFont val="Calibri"/>
        <color rgb="FF548135"/>
        <sz val="11.0"/>
      </rPr>
      <t>tampa</t>
    </r>
    <r>
      <rPr>
        <rFont val="Calibri"/>
        <color theme="1"/>
        <sz val="11.0"/>
      </rPr>
      <t xml:space="preserve"> </t>
    </r>
    <r>
      <rPr>
        <rFont val="Calibri"/>
        <color rgb="FFFFD965"/>
        <sz val="11.0"/>
      </rPr>
      <t>teks</t>
    </r>
    <r>
      <rPr>
        <rFont val="Calibri"/>
        <color theme="1"/>
        <sz val="11.0"/>
      </rPr>
      <t xml:space="preserve"> satu </t>
    </r>
    <r>
      <rPr>
        <rFont val="Calibri"/>
        <color rgb="FF7030A0"/>
        <sz val="11.0"/>
      </rPr>
      <t>presiden</t>
    </r>
    <r>
      <rPr>
        <rFont val="Calibri"/>
        <color theme="1"/>
        <sz val="11.0"/>
      </rPr>
      <t xml:space="preserve"> ri ya </t>
    </r>
    <r>
      <rPr>
        <rFont val="Calibri"/>
        <color rgb="FFFF0000"/>
        <sz val="11.0"/>
      </rPr>
      <t xml:space="preserve">prabowo </t>
    </r>
    <r>
      <rPr>
        <rFont val="Calibri"/>
        <color rgb="FF2F5496"/>
        <sz val="11.0"/>
      </rPr>
      <t>subianto</t>
    </r>
    <r>
      <rPr>
        <rFont val="Calibri"/>
        <color theme="1"/>
        <sz val="11.0"/>
      </rPr>
      <t xml:space="preserve"> </t>
    </r>
    <r>
      <rPr>
        <rFont val="Calibri"/>
        <color rgb="FFC55A11"/>
        <sz val="11.0"/>
      </rPr>
      <t>pidato</t>
    </r>
    <r>
      <rPr>
        <rFont val="Calibri"/>
        <color theme="1"/>
        <sz val="11.0"/>
      </rPr>
      <t xml:space="preserve"> </t>
    </r>
    <r>
      <rPr>
        <rFont val="Calibri"/>
        <color rgb="FF548135"/>
        <sz val="11.0"/>
      </rPr>
      <t>tampa</t>
    </r>
    <r>
      <rPr>
        <rFont val="Calibri"/>
        <color theme="1"/>
        <sz val="11.0"/>
      </rPr>
      <t xml:space="preserve"> </t>
    </r>
    <r>
      <rPr>
        <rFont val="Calibri"/>
        <color rgb="FFFFD965"/>
        <sz val="11.0"/>
      </rPr>
      <t>teks</t>
    </r>
  </si>
  <si>
    <r>
      <rPr>
        <rFont val="Calibri"/>
        <color theme="1"/>
        <sz val="11.0"/>
      </rPr>
      <t xml:space="preserve">merinding dengar </t>
    </r>
    <r>
      <rPr>
        <rFont val="Calibri"/>
        <color rgb="FFC55A11"/>
        <sz val="11.0"/>
      </rPr>
      <t>pidato</t>
    </r>
    <r>
      <rPr>
        <rFont val="Calibri"/>
        <color theme="1"/>
        <sz val="11.0"/>
      </rPr>
      <t xml:space="preserve"> </t>
    </r>
    <r>
      <rPr>
        <rFont val="Calibri"/>
        <color rgb="FF7030A0"/>
        <sz val="11.0"/>
      </rPr>
      <t>presiden</t>
    </r>
  </si>
  <si>
    <r>
      <rPr>
        <rFont val="Calibri"/>
        <color theme="1"/>
        <sz val="11.0"/>
      </rPr>
      <t xml:space="preserve">mikir </t>
    </r>
    <r>
      <rPr>
        <rFont val="Calibri"/>
        <color rgb="FF2F5496"/>
        <sz val="11.0"/>
      </rPr>
      <t xml:space="preserve">jokowi </t>
    </r>
    <r>
      <rPr>
        <rFont val="Calibri"/>
        <color theme="1"/>
        <sz val="11.0"/>
      </rPr>
      <t xml:space="preserve">paksa </t>
    </r>
    <r>
      <rPr>
        <rFont val="Calibri"/>
        <color rgb="FFFF0000"/>
        <sz val="11.0"/>
      </rPr>
      <t>rakyat</t>
    </r>
    <r>
      <rPr>
        <rFont val="Calibri"/>
        <color theme="1"/>
        <sz val="11.0"/>
      </rPr>
      <t xml:space="preserve"> miskin bahaya </t>
    </r>
    <r>
      <rPr>
        <rFont val="Calibri"/>
        <color rgb="FFFF0000"/>
        <sz val="11.0"/>
      </rPr>
      <t>rakyat</t>
    </r>
    <r>
      <rPr>
        <rFont val="Calibri"/>
        <color theme="1"/>
        <sz val="11.0"/>
      </rPr>
      <t xml:space="preserve"> </t>
    </r>
    <r>
      <rPr>
        <rFont val="Calibri"/>
        <color rgb="FF2F5496"/>
        <sz val="11.0"/>
      </rPr>
      <t xml:space="preserve">jokowi </t>
    </r>
    <r>
      <rPr>
        <rFont val="Calibri"/>
        <color theme="1"/>
        <sz val="11.0"/>
      </rPr>
      <t>adil hukum sebetat berat</t>
    </r>
  </si>
  <si>
    <r>
      <rPr>
        <rFont val="Calibri"/>
        <color rgb="FFC55A11"/>
        <sz val="11.0"/>
      </rPr>
      <t>pidato</t>
    </r>
    <r>
      <rPr>
        <rFont val="Calibri"/>
        <color theme="1"/>
        <sz val="11.0"/>
      </rPr>
      <t xml:space="preserve"> baik sejarah reformasi</t>
    </r>
  </si>
  <si>
    <t>kata</t>
  </si>
  <si>
    <t>D1</t>
  </si>
  <si>
    <t>D2</t>
  </si>
  <si>
    <t>D3</t>
  </si>
  <si>
    <t>D4</t>
  </si>
  <si>
    <t>DF</t>
  </si>
  <si>
    <t>TF(D1)</t>
  </si>
  <si>
    <t>TF(D2)</t>
  </si>
  <si>
    <t>TF(D3)</t>
  </si>
  <si>
    <t>TF(D4)</t>
  </si>
  <si>
    <t>IDF</t>
  </si>
  <si>
    <t>IDF(D1)</t>
  </si>
  <si>
    <t>IDF(D2)</t>
  </si>
  <si>
    <t>IDF(D3)</t>
  </si>
  <si>
    <t>IDF(D4)</t>
  </si>
  <si>
    <t xml:space="preserve">Bootsrap Sampling 1 </t>
  </si>
  <si>
    <t>Bootsrap Sampling 2</t>
  </si>
  <si>
    <t>Token</t>
  </si>
  <si>
    <t>TF-IDF</t>
  </si>
  <si>
    <t>Label</t>
  </si>
  <si>
    <t>Node 1</t>
  </si>
  <si>
    <t>Node 2</t>
  </si>
  <si>
    <t>Dok</t>
  </si>
  <si>
    <t>Ket</t>
  </si>
  <si>
    <t>Jumlah</t>
  </si>
  <si>
    <t>tidak</t>
  </si>
  <si>
    <t>enthropy</t>
  </si>
  <si>
    <t>gain</t>
  </si>
  <si>
    <t>Total</t>
  </si>
  <si>
    <t>Node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</si>
</sst>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757070"/>
        <bgColor rgb="FF757070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C000"/>
        <bgColor rgb="FFFFC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0" fontId="3" numFmtId="0" xfId="0" applyBorder="1" applyFont="1"/>
    <xf borderId="2" fillId="0" fontId="3" numFmtId="0" xfId="0" applyAlignment="1" applyBorder="1" applyFont="1">
      <alignment horizontal="left"/>
    </xf>
    <xf borderId="1" fillId="2" fontId="4" numFmtId="0" xfId="0" applyAlignment="1" applyBorder="1" applyFont="1">
      <alignment horizontal="center"/>
    </xf>
    <xf borderId="5" fillId="0" fontId="5" numFmtId="0" xfId="0" applyAlignment="1" applyBorder="1" applyFont="1">
      <alignment horizontal="center" vertical="center"/>
    </xf>
    <xf borderId="1" fillId="0" fontId="5" numFmtId="0" xfId="0" applyBorder="1" applyFont="1"/>
    <xf borderId="6" fillId="0" fontId="2" numFmtId="0" xfId="0" applyBorder="1" applyFont="1"/>
    <xf borderId="2" fillId="0" fontId="6" numFmtId="0" xfId="0" applyAlignment="1" applyBorder="1" applyFont="1">
      <alignment horizontal="left"/>
    </xf>
    <xf borderId="7" fillId="0" fontId="2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1" fillId="3" fontId="1" numFmtId="0" xfId="0" applyBorder="1" applyFill="1" applyFont="1"/>
    <xf borderId="2" fillId="3" fontId="4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1" fillId="4" fontId="4" numFmtId="0" xfId="0" applyBorder="1" applyFill="1" applyFont="1"/>
    <xf borderId="1" fillId="4" fontId="4" numFmtId="0" xfId="0" applyAlignment="1" applyBorder="1" applyFont="1">
      <alignment horizontal="center"/>
    </xf>
    <xf borderId="1" fillId="5" fontId="4" numFmtId="0" xfId="0" applyAlignment="1" applyBorder="1" applyFill="1" applyFont="1">
      <alignment horizontal="center"/>
    </xf>
    <xf borderId="5" fillId="0" fontId="3" numFmtId="0" xfId="0" applyBorder="1" applyFont="1"/>
    <xf borderId="1" fillId="6" fontId="3" numFmtId="0" xfId="0" applyBorder="1" applyFill="1" applyFont="1"/>
    <xf borderId="6" fillId="0" fontId="3" numFmtId="0" xfId="0" applyBorder="1" applyFont="1"/>
    <xf borderId="1" fillId="7" fontId="3" numFmtId="0" xfId="0" applyBorder="1" applyFill="1" applyFont="1"/>
    <xf borderId="1" fillId="0" fontId="3" numFmtId="0" xfId="0" applyAlignment="1" applyBorder="1" applyFont="1">
      <alignment vertical="center"/>
    </xf>
    <xf borderId="1" fillId="5" fontId="3" numFmtId="0" xfId="0" applyBorder="1" applyFont="1"/>
    <xf borderId="1" fillId="8" fontId="3" numFmtId="0" xfId="0" applyBorder="1" applyFill="1" applyFont="1"/>
    <xf borderId="1" fillId="9" fontId="3" numFmtId="0" xfId="0" applyBorder="1" applyFill="1" applyFont="1"/>
    <xf borderId="2" fillId="3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10" fontId="3" numFmtId="0" xfId="0" applyAlignment="1" applyBorder="1" applyFill="1" applyFont="1">
      <alignment horizontal="center"/>
    </xf>
    <xf borderId="1" fillId="1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304800</xdr:colOff>
      <xdr:row>128</xdr:row>
      <xdr:rowOff>9525</xdr:rowOff>
    </xdr:from>
    <xdr:ext cx="1485900" cy="1028700"/>
    <xdr:sp>
      <xdr:nvSpPr>
        <xdr:cNvPr id="3" name="Shape 3"/>
        <xdr:cNvSpPr/>
      </xdr:nvSpPr>
      <xdr:spPr>
        <a:xfrm>
          <a:off x="4612575" y="3275175"/>
          <a:ext cx="1466850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Dokumen 1 2 3 4 </a:t>
          </a:r>
          <a:endParaRPr sz="1800"/>
        </a:p>
      </xdr:txBody>
    </xdr:sp>
    <xdr:clientData fLocksWithSheet="0"/>
  </xdr:oneCellAnchor>
  <xdr:oneCellAnchor>
    <xdr:from>
      <xdr:col>18</xdr:col>
      <xdr:colOff>95250</xdr:colOff>
      <xdr:row>142</xdr:row>
      <xdr:rowOff>38100</xdr:rowOff>
    </xdr:from>
    <xdr:ext cx="1495425" cy="1028700"/>
    <xdr:sp>
      <xdr:nvSpPr>
        <xdr:cNvPr id="4" name="Shape 4"/>
        <xdr:cNvSpPr/>
      </xdr:nvSpPr>
      <xdr:spPr>
        <a:xfrm>
          <a:off x="4603050" y="3275175"/>
          <a:ext cx="1485900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 2  </a:t>
          </a:r>
          <a:endParaRPr sz="1800"/>
        </a:p>
      </xdr:txBody>
    </xdr:sp>
    <xdr:clientData fLocksWithSheet="0"/>
  </xdr:oneCellAnchor>
  <xdr:oneCellAnchor>
    <xdr:from>
      <xdr:col>11</xdr:col>
      <xdr:colOff>304800</xdr:colOff>
      <xdr:row>142</xdr:row>
      <xdr:rowOff>104775</xdr:rowOff>
    </xdr:from>
    <xdr:ext cx="1323975" cy="1028700"/>
    <xdr:sp>
      <xdr:nvSpPr>
        <xdr:cNvPr id="5" name="Shape 5"/>
        <xdr:cNvSpPr/>
      </xdr:nvSpPr>
      <xdr:spPr>
        <a:xfrm>
          <a:off x="4688775" y="3275175"/>
          <a:ext cx="1314450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 1</a:t>
          </a:r>
          <a:endParaRPr sz="1800"/>
        </a:p>
      </xdr:txBody>
    </xdr:sp>
    <xdr:clientData fLocksWithSheet="0"/>
  </xdr:oneCellAnchor>
  <xdr:oneCellAnchor>
    <xdr:from>
      <xdr:col>24</xdr:col>
      <xdr:colOff>9525</xdr:colOff>
      <xdr:row>142</xdr:row>
      <xdr:rowOff>9525</xdr:rowOff>
    </xdr:from>
    <xdr:ext cx="1257300" cy="1028700"/>
    <xdr:sp>
      <xdr:nvSpPr>
        <xdr:cNvPr id="6" name="Shape 6"/>
        <xdr:cNvSpPr/>
      </xdr:nvSpPr>
      <xdr:spPr>
        <a:xfrm>
          <a:off x="4726875" y="3275175"/>
          <a:ext cx="1238250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 3  </a:t>
          </a:r>
          <a:endParaRPr sz="1800"/>
        </a:p>
      </xdr:txBody>
    </xdr:sp>
    <xdr:clientData fLocksWithSheet="0"/>
  </xdr:oneCellAnchor>
  <xdr:oneCellAnchor>
    <xdr:from>
      <xdr:col>30</xdr:col>
      <xdr:colOff>171450</xdr:colOff>
      <xdr:row>142</xdr:row>
      <xdr:rowOff>104775</xdr:rowOff>
    </xdr:from>
    <xdr:ext cx="1238250" cy="1028700"/>
    <xdr:sp>
      <xdr:nvSpPr>
        <xdr:cNvPr id="7" name="Shape 7"/>
        <xdr:cNvSpPr/>
      </xdr:nvSpPr>
      <xdr:spPr>
        <a:xfrm>
          <a:off x="4731638" y="3275175"/>
          <a:ext cx="1228725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 4  </a:t>
          </a:r>
          <a:endParaRPr sz="1800"/>
        </a:p>
      </xdr:txBody>
    </xdr:sp>
    <xdr:clientData fLocksWithSheet="0"/>
  </xdr:oneCellAnchor>
  <xdr:oneCellAnchor>
    <xdr:from>
      <xdr:col>10</xdr:col>
      <xdr:colOff>114300</xdr:colOff>
      <xdr:row>156</xdr:row>
      <xdr:rowOff>9525</xdr:rowOff>
    </xdr:from>
    <xdr:ext cx="866775" cy="400050"/>
    <xdr:sp>
      <xdr:nvSpPr>
        <xdr:cNvPr id="8" name="Shape 8"/>
        <xdr:cNvSpPr/>
      </xdr:nvSpPr>
      <xdr:spPr>
        <a:xfrm>
          <a:off x="4922138" y="3584738"/>
          <a:ext cx="8477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POSITIVE</a:t>
          </a:r>
          <a:endParaRPr sz="1200"/>
        </a:p>
      </xdr:txBody>
    </xdr:sp>
    <xdr:clientData fLocksWithSheet="0"/>
  </xdr:oneCellAnchor>
  <xdr:oneCellAnchor>
    <xdr:from>
      <xdr:col>11</xdr:col>
      <xdr:colOff>523875</xdr:colOff>
      <xdr:row>156</xdr:row>
      <xdr:rowOff>9525</xdr:rowOff>
    </xdr:from>
    <xdr:ext cx="857250" cy="400050"/>
    <xdr:sp>
      <xdr:nvSpPr>
        <xdr:cNvPr id="9" name="Shape 9"/>
        <xdr:cNvSpPr/>
      </xdr:nvSpPr>
      <xdr:spPr>
        <a:xfrm>
          <a:off x="4922138" y="3584738"/>
          <a:ext cx="8477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Netral</a:t>
          </a:r>
          <a:endParaRPr sz="1200"/>
        </a:p>
      </xdr:txBody>
    </xdr:sp>
    <xdr:clientData fLocksWithSheet="0"/>
  </xdr:oneCellAnchor>
  <xdr:oneCellAnchor>
    <xdr:from>
      <xdr:col>13</xdr:col>
      <xdr:colOff>228600</xdr:colOff>
      <xdr:row>156</xdr:row>
      <xdr:rowOff>19050</xdr:rowOff>
    </xdr:from>
    <xdr:ext cx="828675" cy="400050"/>
    <xdr:sp>
      <xdr:nvSpPr>
        <xdr:cNvPr id="10" name="Shape 10"/>
        <xdr:cNvSpPr/>
      </xdr:nvSpPr>
      <xdr:spPr>
        <a:xfrm>
          <a:off x="4936425" y="3584738"/>
          <a:ext cx="8191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Negative</a:t>
          </a:r>
          <a:endParaRPr sz="1200"/>
        </a:p>
      </xdr:txBody>
    </xdr:sp>
    <xdr:clientData fLocksWithSheet="0"/>
  </xdr:oneCellAnchor>
  <xdr:oneCellAnchor>
    <xdr:from>
      <xdr:col>17</xdr:col>
      <xdr:colOff>19050</xdr:colOff>
      <xdr:row>156</xdr:row>
      <xdr:rowOff>38100</xdr:rowOff>
    </xdr:from>
    <xdr:ext cx="866775" cy="409575"/>
    <xdr:sp>
      <xdr:nvSpPr>
        <xdr:cNvPr id="11" name="Shape 11"/>
        <xdr:cNvSpPr/>
      </xdr:nvSpPr>
      <xdr:spPr>
        <a:xfrm>
          <a:off x="4917375" y="3579975"/>
          <a:ext cx="857250" cy="4000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POSITIVE</a:t>
          </a:r>
          <a:endParaRPr sz="1200"/>
        </a:p>
      </xdr:txBody>
    </xdr:sp>
    <xdr:clientData fLocksWithSheet="0"/>
  </xdr:oneCellAnchor>
  <xdr:oneCellAnchor>
    <xdr:from>
      <xdr:col>19</xdr:col>
      <xdr:colOff>0</xdr:colOff>
      <xdr:row>156</xdr:row>
      <xdr:rowOff>19050</xdr:rowOff>
    </xdr:from>
    <xdr:ext cx="581025" cy="400050"/>
    <xdr:sp>
      <xdr:nvSpPr>
        <xdr:cNvPr id="12" name="Shape 12"/>
        <xdr:cNvSpPr/>
      </xdr:nvSpPr>
      <xdr:spPr>
        <a:xfrm>
          <a:off x="5060250" y="3584738"/>
          <a:ext cx="5715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Netral</a:t>
          </a:r>
          <a:endParaRPr sz="1200"/>
        </a:p>
      </xdr:txBody>
    </xdr:sp>
    <xdr:clientData fLocksWithSheet="0"/>
  </xdr:oneCellAnchor>
  <xdr:oneCellAnchor>
    <xdr:from>
      <xdr:col>20</xdr:col>
      <xdr:colOff>228600</xdr:colOff>
      <xdr:row>156</xdr:row>
      <xdr:rowOff>19050</xdr:rowOff>
    </xdr:from>
    <xdr:ext cx="828675" cy="400050"/>
    <xdr:sp>
      <xdr:nvSpPr>
        <xdr:cNvPr id="13" name="Shape 13"/>
        <xdr:cNvSpPr/>
      </xdr:nvSpPr>
      <xdr:spPr>
        <a:xfrm>
          <a:off x="4936425" y="3584738"/>
          <a:ext cx="8191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Negative</a:t>
          </a:r>
          <a:endParaRPr sz="1200"/>
        </a:p>
      </xdr:txBody>
    </xdr:sp>
    <xdr:clientData fLocksWithSheet="0"/>
  </xdr:oneCellAnchor>
  <xdr:oneCellAnchor>
    <xdr:from>
      <xdr:col>23</xdr:col>
      <xdr:colOff>9525</xdr:colOff>
      <xdr:row>156</xdr:row>
      <xdr:rowOff>9525</xdr:rowOff>
    </xdr:from>
    <xdr:ext cx="809625" cy="400050"/>
    <xdr:sp>
      <xdr:nvSpPr>
        <xdr:cNvPr id="14" name="Shape 14"/>
        <xdr:cNvSpPr/>
      </xdr:nvSpPr>
      <xdr:spPr>
        <a:xfrm>
          <a:off x="4945950" y="3584738"/>
          <a:ext cx="8001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POSITIVE</a:t>
          </a:r>
          <a:endParaRPr sz="1200"/>
        </a:p>
      </xdr:txBody>
    </xdr:sp>
    <xdr:clientData fLocksWithSheet="0"/>
  </xdr:oneCellAnchor>
  <xdr:oneCellAnchor>
    <xdr:from>
      <xdr:col>24</xdr:col>
      <xdr:colOff>428625</xdr:colOff>
      <xdr:row>156</xdr:row>
      <xdr:rowOff>28575</xdr:rowOff>
    </xdr:from>
    <xdr:ext cx="561975" cy="400050"/>
    <xdr:sp>
      <xdr:nvSpPr>
        <xdr:cNvPr id="15" name="Shape 15"/>
        <xdr:cNvSpPr/>
      </xdr:nvSpPr>
      <xdr:spPr>
        <a:xfrm>
          <a:off x="5069775" y="3584738"/>
          <a:ext cx="5524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Netral</a:t>
          </a:r>
          <a:endParaRPr sz="1200"/>
        </a:p>
      </xdr:txBody>
    </xdr:sp>
    <xdr:clientData fLocksWithSheet="0"/>
  </xdr:oneCellAnchor>
  <xdr:oneCellAnchor>
    <xdr:from>
      <xdr:col>26</xdr:col>
      <xdr:colOff>9525</xdr:colOff>
      <xdr:row>156</xdr:row>
      <xdr:rowOff>38100</xdr:rowOff>
    </xdr:from>
    <xdr:ext cx="828675" cy="400050"/>
    <xdr:sp>
      <xdr:nvSpPr>
        <xdr:cNvPr id="16" name="Shape 16"/>
        <xdr:cNvSpPr/>
      </xdr:nvSpPr>
      <xdr:spPr>
        <a:xfrm>
          <a:off x="4936425" y="3584738"/>
          <a:ext cx="8191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Negative</a:t>
          </a:r>
          <a:endParaRPr sz="1200"/>
        </a:p>
      </xdr:txBody>
    </xdr:sp>
    <xdr:clientData fLocksWithSheet="0"/>
  </xdr:oneCellAnchor>
  <xdr:oneCellAnchor>
    <xdr:from>
      <xdr:col>29</xdr:col>
      <xdr:colOff>114300</xdr:colOff>
      <xdr:row>156</xdr:row>
      <xdr:rowOff>9525</xdr:rowOff>
    </xdr:from>
    <xdr:ext cx="781050" cy="400050"/>
    <xdr:sp>
      <xdr:nvSpPr>
        <xdr:cNvPr id="17" name="Shape 17"/>
        <xdr:cNvSpPr/>
      </xdr:nvSpPr>
      <xdr:spPr>
        <a:xfrm>
          <a:off x="4965000" y="3584738"/>
          <a:ext cx="7620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POSITIVE</a:t>
          </a:r>
          <a:endParaRPr sz="1200"/>
        </a:p>
      </xdr:txBody>
    </xdr:sp>
    <xdr:clientData fLocksWithSheet="0"/>
  </xdr:oneCellAnchor>
  <xdr:oneCellAnchor>
    <xdr:from>
      <xdr:col>30</xdr:col>
      <xdr:colOff>495300</xdr:colOff>
      <xdr:row>156</xdr:row>
      <xdr:rowOff>9525</xdr:rowOff>
    </xdr:from>
    <xdr:ext cx="561975" cy="400050"/>
    <xdr:sp>
      <xdr:nvSpPr>
        <xdr:cNvPr id="18" name="Shape 18"/>
        <xdr:cNvSpPr/>
      </xdr:nvSpPr>
      <xdr:spPr>
        <a:xfrm>
          <a:off x="5069775" y="3584738"/>
          <a:ext cx="5524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Netral</a:t>
          </a:r>
          <a:endParaRPr sz="1200"/>
        </a:p>
      </xdr:txBody>
    </xdr:sp>
    <xdr:clientData fLocksWithSheet="0"/>
  </xdr:oneCellAnchor>
  <xdr:oneCellAnchor>
    <xdr:from>
      <xdr:col>32</xdr:col>
      <xdr:colOff>114300</xdr:colOff>
      <xdr:row>156</xdr:row>
      <xdr:rowOff>19050</xdr:rowOff>
    </xdr:from>
    <xdr:ext cx="828675" cy="400050"/>
    <xdr:sp>
      <xdr:nvSpPr>
        <xdr:cNvPr id="19" name="Shape 19"/>
        <xdr:cNvSpPr/>
      </xdr:nvSpPr>
      <xdr:spPr>
        <a:xfrm>
          <a:off x="4936425" y="3584738"/>
          <a:ext cx="8191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Negative</a:t>
          </a:r>
          <a:endParaRPr sz="1200"/>
        </a:p>
      </xdr:txBody>
    </xdr:sp>
    <xdr:clientData fLocksWithSheet="0"/>
  </xdr:oneCellAnchor>
  <xdr:oneCellAnchor>
    <xdr:from>
      <xdr:col>12</xdr:col>
      <xdr:colOff>57150</xdr:colOff>
      <xdr:row>147</xdr:row>
      <xdr:rowOff>133350</xdr:rowOff>
    </xdr:from>
    <xdr:ext cx="38100" cy="1685925"/>
    <xdr:grpSp>
      <xdr:nvGrpSpPr>
        <xdr:cNvPr id="2" name="Shape 2"/>
        <xdr:cNvGrpSpPr/>
      </xdr:nvGrpSpPr>
      <xdr:grpSpPr>
        <a:xfrm>
          <a:off x="5341163" y="2937038"/>
          <a:ext cx="9600" cy="1686000"/>
          <a:chOff x="5341163" y="2937038"/>
          <a:chExt cx="9600" cy="1686000"/>
        </a:xfrm>
      </xdr:grpSpPr>
      <xdr:cxnSp>
        <xdr:nvCxnSpPr>
          <xdr:cNvPr id="20" name="Shape 20"/>
          <xdr:cNvCxnSpPr>
            <a:stCxn id="5" idx="4"/>
            <a:endCxn id="9" idx="0"/>
          </xdr:cNvCxnSpPr>
        </xdr:nvCxnSpPr>
        <xdr:spPr>
          <a:xfrm flipH="1">
            <a:off x="5341163" y="2937038"/>
            <a:ext cx="9600" cy="1686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542925</xdr:colOff>
      <xdr:row>146</xdr:row>
      <xdr:rowOff>171450</xdr:rowOff>
    </xdr:from>
    <xdr:ext cx="666750" cy="1866900"/>
    <xdr:grpSp>
      <xdr:nvGrpSpPr>
        <xdr:cNvPr id="2" name="Shape 2"/>
        <xdr:cNvGrpSpPr/>
      </xdr:nvGrpSpPr>
      <xdr:grpSpPr>
        <a:xfrm>
          <a:off x="5017388" y="2851313"/>
          <a:ext cx="657300" cy="1857300"/>
          <a:chOff x="5017388" y="2851313"/>
          <a:chExt cx="657300" cy="1857300"/>
        </a:xfrm>
      </xdr:grpSpPr>
      <xdr:cxnSp>
        <xdr:nvCxnSpPr>
          <xdr:cNvPr id="21" name="Shape 21"/>
          <xdr:cNvCxnSpPr>
            <a:stCxn id="5" idx="5"/>
            <a:endCxn id="10" idx="0"/>
          </xdr:cNvCxnSpPr>
        </xdr:nvCxnSpPr>
        <xdr:spPr>
          <a:xfrm>
            <a:off x="5017388" y="2851313"/>
            <a:ext cx="657300" cy="18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390525</xdr:colOff>
      <xdr:row>146</xdr:row>
      <xdr:rowOff>171450</xdr:rowOff>
    </xdr:from>
    <xdr:ext cx="847725" cy="1952625"/>
    <xdr:grpSp>
      <xdr:nvGrpSpPr>
        <xdr:cNvPr id="2" name="Shape 2"/>
        <xdr:cNvGrpSpPr/>
      </xdr:nvGrpSpPr>
      <xdr:grpSpPr>
        <a:xfrm>
          <a:off x="4926900" y="2808450"/>
          <a:ext cx="838200" cy="1943100"/>
          <a:chOff x="4926900" y="2808450"/>
          <a:chExt cx="838200" cy="1943100"/>
        </a:xfrm>
      </xdr:grpSpPr>
      <xdr:cxnSp>
        <xdr:nvCxnSpPr>
          <xdr:cNvPr id="22" name="Shape 22"/>
          <xdr:cNvCxnSpPr>
            <a:stCxn id="5" idx="3"/>
          </xdr:cNvCxnSpPr>
        </xdr:nvCxnSpPr>
        <xdr:spPr>
          <a:xfrm flipH="1">
            <a:off x="4926900" y="2808450"/>
            <a:ext cx="838200" cy="1943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19</xdr:col>
      <xdr:colOff>247650</xdr:colOff>
      <xdr:row>147</xdr:row>
      <xdr:rowOff>66675</xdr:rowOff>
    </xdr:from>
    <xdr:ext cx="38100" cy="1771650"/>
    <xdr:grpSp>
      <xdr:nvGrpSpPr>
        <xdr:cNvPr id="2" name="Shape 2"/>
        <xdr:cNvGrpSpPr/>
      </xdr:nvGrpSpPr>
      <xdr:grpSpPr>
        <a:xfrm>
          <a:off x="5341238" y="2894175"/>
          <a:ext cx="9600" cy="1771800"/>
          <a:chOff x="5341238" y="2894175"/>
          <a:chExt cx="9600" cy="1771800"/>
        </a:xfrm>
      </xdr:grpSpPr>
      <xdr:cxnSp>
        <xdr:nvCxnSpPr>
          <xdr:cNvPr id="23" name="Shape 23"/>
          <xdr:cNvCxnSpPr>
            <a:stCxn id="4" idx="4"/>
            <a:endCxn id="12" idx="0"/>
          </xdr:cNvCxnSpPr>
        </xdr:nvCxnSpPr>
        <xdr:spPr>
          <a:xfrm>
            <a:off x="5341238" y="2894175"/>
            <a:ext cx="9600" cy="1771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466725</xdr:colOff>
      <xdr:row>146</xdr:row>
      <xdr:rowOff>104775</xdr:rowOff>
    </xdr:from>
    <xdr:ext cx="447675" cy="1952625"/>
    <xdr:grpSp>
      <xdr:nvGrpSpPr>
        <xdr:cNvPr id="2" name="Shape 2"/>
        <xdr:cNvGrpSpPr/>
      </xdr:nvGrpSpPr>
      <xdr:grpSpPr>
        <a:xfrm>
          <a:off x="5126775" y="2808450"/>
          <a:ext cx="438300" cy="1943100"/>
          <a:chOff x="5126775" y="2808450"/>
          <a:chExt cx="438300" cy="1943100"/>
        </a:xfrm>
      </xdr:grpSpPr>
      <xdr:cxnSp>
        <xdr:nvCxnSpPr>
          <xdr:cNvPr id="24" name="Shape 24"/>
          <xdr:cNvCxnSpPr>
            <a:stCxn id="4" idx="3"/>
            <a:endCxn id="11" idx="0"/>
          </xdr:cNvCxnSpPr>
        </xdr:nvCxnSpPr>
        <xdr:spPr>
          <a:xfrm flipH="1">
            <a:off x="5126775" y="2808450"/>
            <a:ext cx="438300" cy="1943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20</xdr:col>
      <xdr:colOff>200025</xdr:colOff>
      <xdr:row>146</xdr:row>
      <xdr:rowOff>104775</xdr:rowOff>
    </xdr:from>
    <xdr:ext cx="447675" cy="1933575"/>
    <xdr:grpSp>
      <xdr:nvGrpSpPr>
        <xdr:cNvPr id="2" name="Shape 2"/>
        <xdr:cNvGrpSpPr/>
      </xdr:nvGrpSpPr>
      <xdr:grpSpPr>
        <a:xfrm>
          <a:off x="5126925" y="2817975"/>
          <a:ext cx="438300" cy="1924200"/>
          <a:chOff x="5126925" y="2817975"/>
          <a:chExt cx="438300" cy="1924200"/>
        </a:xfrm>
      </xdr:grpSpPr>
      <xdr:cxnSp>
        <xdr:nvCxnSpPr>
          <xdr:cNvPr id="25" name="Shape 25"/>
          <xdr:cNvCxnSpPr>
            <a:stCxn id="4" idx="5"/>
            <a:endCxn id="13" idx="0"/>
          </xdr:cNvCxnSpPr>
        </xdr:nvCxnSpPr>
        <xdr:spPr>
          <a:xfrm>
            <a:off x="5126925" y="2817975"/>
            <a:ext cx="438300" cy="1924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25</xdr:col>
      <xdr:colOff>66675</xdr:colOff>
      <xdr:row>147</xdr:row>
      <xdr:rowOff>19050</xdr:rowOff>
    </xdr:from>
    <xdr:ext cx="38100" cy="1838325"/>
    <xdr:grpSp>
      <xdr:nvGrpSpPr>
        <xdr:cNvPr id="2" name="Shape 2"/>
        <xdr:cNvGrpSpPr/>
      </xdr:nvGrpSpPr>
      <xdr:grpSpPr>
        <a:xfrm>
          <a:off x="5341238" y="2860838"/>
          <a:ext cx="9525" cy="1838325"/>
          <a:chOff x="5341238" y="2860838"/>
          <a:chExt cx="9525" cy="1838325"/>
        </a:xfrm>
      </xdr:grpSpPr>
      <xdr:cxnSp>
        <xdr:nvCxnSpPr>
          <xdr:cNvPr id="26" name="Shape 26"/>
          <xdr:cNvCxnSpPr/>
        </xdr:nvCxnSpPr>
        <xdr:spPr>
          <a:xfrm>
            <a:off x="5341238" y="2860838"/>
            <a:ext cx="9525" cy="18383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23</xdr:col>
      <xdr:colOff>419100</xdr:colOff>
      <xdr:row>146</xdr:row>
      <xdr:rowOff>76200</xdr:rowOff>
    </xdr:from>
    <xdr:ext cx="371475" cy="1952625"/>
    <xdr:grpSp>
      <xdr:nvGrpSpPr>
        <xdr:cNvPr id="2" name="Shape 2"/>
        <xdr:cNvGrpSpPr/>
      </xdr:nvGrpSpPr>
      <xdr:grpSpPr>
        <a:xfrm>
          <a:off x="5165175" y="2808450"/>
          <a:ext cx="361800" cy="1943100"/>
          <a:chOff x="5165175" y="2808450"/>
          <a:chExt cx="361800" cy="1943100"/>
        </a:xfrm>
      </xdr:grpSpPr>
      <xdr:cxnSp>
        <xdr:nvCxnSpPr>
          <xdr:cNvPr id="27" name="Shape 27"/>
          <xdr:cNvCxnSpPr>
            <a:stCxn id="6" idx="3"/>
            <a:endCxn id="14" idx="0"/>
          </xdr:cNvCxnSpPr>
        </xdr:nvCxnSpPr>
        <xdr:spPr>
          <a:xfrm flipH="1">
            <a:off x="5165175" y="2808450"/>
            <a:ext cx="361800" cy="1943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25</xdr:col>
      <xdr:colOff>514350</xdr:colOff>
      <xdr:row>146</xdr:row>
      <xdr:rowOff>76200</xdr:rowOff>
    </xdr:from>
    <xdr:ext cx="523875" cy="1981200"/>
    <xdr:grpSp>
      <xdr:nvGrpSpPr>
        <xdr:cNvPr id="2" name="Shape 2"/>
        <xdr:cNvGrpSpPr/>
      </xdr:nvGrpSpPr>
      <xdr:grpSpPr>
        <a:xfrm>
          <a:off x="5088825" y="2794163"/>
          <a:ext cx="514500" cy="1971600"/>
          <a:chOff x="5088825" y="2794163"/>
          <a:chExt cx="514500" cy="1971600"/>
        </a:xfrm>
      </xdr:grpSpPr>
      <xdr:cxnSp>
        <xdr:nvCxnSpPr>
          <xdr:cNvPr id="28" name="Shape 28"/>
          <xdr:cNvCxnSpPr>
            <a:stCxn id="6" idx="5"/>
            <a:endCxn id="16" idx="0"/>
          </xdr:cNvCxnSpPr>
        </xdr:nvCxnSpPr>
        <xdr:spPr>
          <a:xfrm>
            <a:off x="5088825" y="2794163"/>
            <a:ext cx="514500" cy="1971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32</xdr:col>
      <xdr:colOff>57150</xdr:colOff>
      <xdr:row>146</xdr:row>
      <xdr:rowOff>171450</xdr:rowOff>
    </xdr:from>
    <xdr:ext cx="485775" cy="1866900"/>
    <xdr:grpSp>
      <xdr:nvGrpSpPr>
        <xdr:cNvPr id="2" name="Shape 2"/>
        <xdr:cNvGrpSpPr/>
      </xdr:nvGrpSpPr>
      <xdr:grpSpPr>
        <a:xfrm>
          <a:off x="5107875" y="2851313"/>
          <a:ext cx="476400" cy="1857300"/>
          <a:chOff x="5107875" y="2851313"/>
          <a:chExt cx="476400" cy="1857300"/>
        </a:xfrm>
      </xdr:grpSpPr>
      <xdr:cxnSp>
        <xdr:nvCxnSpPr>
          <xdr:cNvPr id="29" name="Shape 29"/>
          <xdr:cNvCxnSpPr>
            <a:stCxn id="7" idx="5"/>
            <a:endCxn id="19" idx="0"/>
          </xdr:cNvCxnSpPr>
        </xdr:nvCxnSpPr>
        <xdr:spPr>
          <a:xfrm>
            <a:off x="5107875" y="2851313"/>
            <a:ext cx="476400" cy="18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31</xdr:col>
      <xdr:colOff>171450</xdr:colOff>
      <xdr:row>147</xdr:row>
      <xdr:rowOff>123825</xdr:rowOff>
    </xdr:from>
    <xdr:ext cx="38100" cy="1695450"/>
    <xdr:grpSp>
      <xdr:nvGrpSpPr>
        <xdr:cNvPr id="2" name="Shape 2"/>
        <xdr:cNvGrpSpPr/>
      </xdr:nvGrpSpPr>
      <xdr:grpSpPr>
        <a:xfrm>
          <a:off x="5331788" y="2932275"/>
          <a:ext cx="28500" cy="1695600"/>
          <a:chOff x="5331788" y="2932275"/>
          <a:chExt cx="28500" cy="1695600"/>
        </a:xfrm>
      </xdr:grpSpPr>
      <xdr:cxnSp>
        <xdr:nvCxnSpPr>
          <xdr:cNvPr id="30" name="Shape 30"/>
          <xdr:cNvCxnSpPr>
            <a:stCxn id="7" idx="4"/>
            <a:endCxn id="18" idx="0"/>
          </xdr:cNvCxnSpPr>
        </xdr:nvCxnSpPr>
        <xdr:spPr>
          <a:xfrm flipH="1">
            <a:off x="5331788" y="2932275"/>
            <a:ext cx="28500" cy="1695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29</xdr:col>
      <xdr:colOff>495300</xdr:colOff>
      <xdr:row>146</xdr:row>
      <xdr:rowOff>171450</xdr:rowOff>
    </xdr:from>
    <xdr:ext cx="523875" cy="1857375"/>
    <xdr:grpSp>
      <xdr:nvGrpSpPr>
        <xdr:cNvPr id="2" name="Shape 2"/>
        <xdr:cNvGrpSpPr/>
      </xdr:nvGrpSpPr>
      <xdr:grpSpPr>
        <a:xfrm>
          <a:off x="5088675" y="2856075"/>
          <a:ext cx="514500" cy="1848000"/>
          <a:chOff x="5088675" y="2856075"/>
          <a:chExt cx="514500" cy="1848000"/>
        </a:xfrm>
      </xdr:grpSpPr>
      <xdr:cxnSp>
        <xdr:nvCxnSpPr>
          <xdr:cNvPr id="31" name="Shape 31"/>
          <xdr:cNvCxnSpPr>
            <a:stCxn id="7" idx="3"/>
            <a:endCxn id="17" idx="0"/>
          </xdr:cNvCxnSpPr>
        </xdr:nvCxnSpPr>
        <xdr:spPr>
          <a:xfrm flipH="1">
            <a:off x="5088675" y="2856075"/>
            <a:ext cx="514500" cy="1848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19</xdr:col>
      <xdr:colOff>447675</xdr:colOff>
      <xdr:row>160</xdr:row>
      <xdr:rowOff>171450</xdr:rowOff>
    </xdr:from>
    <xdr:ext cx="561975" cy="400050"/>
    <xdr:sp>
      <xdr:nvSpPr>
        <xdr:cNvPr id="32" name="Shape 32"/>
        <xdr:cNvSpPr/>
      </xdr:nvSpPr>
      <xdr:spPr>
        <a:xfrm>
          <a:off x="5074538" y="3584738"/>
          <a:ext cx="5429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200"/>
        </a:p>
      </xdr:txBody>
    </xdr:sp>
    <xdr:clientData fLocksWithSheet="0"/>
  </xdr:oneCellAnchor>
  <xdr:oneCellAnchor>
    <xdr:from>
      <xdr:col>12</xdr:col>
      <xdr:colOff>381000</xdr:colOff>
      <xdr:row>160</xdr:row>
      <xdr:rowOff>142875</xdr:rowOff>
    </xdr:from>
    <xdr:ext cx="581025" cy="400050"/>
    <xdr:sp>
      <xdr:nvSpPr>
        <xdr:cNvPr id="33" name="Shape 33"/>
        <xdr:cNvSpPr/>
      </xdr:nvSpPr>
      <xdr:spPr>
        <a:xfrm>
          <a:off x="5060250" y="3584738"/>
          <a:ext cx="5715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200"/>
        </a:p>
      </xdr:txBody>
    </xdr:sp>
    <xdr:clientData fLocksWithSheet="0"/>
  </xdr:oneCellAnchor>
  <xdr:oneCellAnchor>
    <xdr:from>
      <xdr:col>25</xdr:col>
      <xdr:colOff>257175</xdr:colOff>
      <xdr:row>161</xdr:row>
      <xdr:rowOff>47625</xdr:rowOff>
    </xdr:from>
    <xdr:ext cx="561975" cy="400050"/>
    <xdr:sp>
      <xdr:nvSpPr>
        <xdr:cNvPr id="34" name="Shape 34"/>
        <xdr:cNvSpPr/>
      </xdr:nvSpPr>
      <xdr:spPr>
        <a:xfrm>
          <a:off x="5074538" y="3584738"/>
          <a:ext cx="5429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200"/>
        </a:p>
      </xdr:txBody>
    </xdr:sp>
    <xdr:clientData fLocksWithSheet="0"/>
  </xdr:oneCellAnchor>
  <xdr:oneCellAnchor>
    <xdr:from>
      <xdr:col>31</xdr:col>
      <xdr:colOff>295275</xdr:colOff>
      <xdr:row>161</xdr:row>
      <xdr:rowOff>0</xdr:rowOff>
    </xdr:from>
    <xdr:ext cx="561975" cy="381000"/>
    <xdr:sp>
      <xdr:nvSpPr>
        <xdr:cNvPr id="35" name="Shape 35"/>
        <xdr:cNvSpPr/>
      </xdr:nvSpPr>
      <xdr:spPr>
        <a:xfrm>
          <a:off x="5074538" y="3594263"/>
          <a:ext cx="542925" cy="37147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200"/>
        </a:p>
      </xdr:txBody>
    </xdr:sp>
    <xdr:clientData fLocksWithSheet="0"/>
  </xdr:oneCellAnchor>
  <xdr:oneCellAnchor>
    <xdr:from>
      <xdr:col>10</xdr:col>
      <xdr:colOff>209550</xdr:colOff>
      <xdr:row>160</xdr:row>
      <xdr:rowOff>104775</xdr:rowOff>
    </xdr:from>
    <xdr:ext cx="590550" cy="400050"/>
    <xdr:sp>
      <xdr:nvSpPr>
        <xdr:cNvPr id="36" name="Shape 36"/>
        <xdr:cNvSpPr/>
      </xdr:nvSpPr>
      <xdr:spPr>
        <a:xfrm>
          <a:off x="5060250" y="3584738"/>
          <a:ext cx="5715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YA</a:t>
          </a:r>
          <a:endParaRPr sz="1200"/>
        </a:p>
      </xdr:txBody>
    </xdr:sp>
    <xdr:clientData fLocksWithSheet="0"/>
  </xdr:oneCellAnchor>
  <xdr:oneCellAnchor>
    <xdr:from>
      <xdr:col>17</xdr:col>
      <xdr:colOff>180975</xdr:colOff>
      <xdr:row>161</xdr:row>
      <xdr:rowOff>0</xdr:rowOff>
    </xdr:from>
    <xdr:ext cx="561975" cy="381000"/>
    <xdr:sp>
      <xdr:nvSpPr>
        <xdr:cNvPr id="37" name="Shape 37"/>
        <xdr:cNvSpPr/>
      </xdr:nvSpPr>
      <xdr:spPr>
        <a:xfrm>
          <a:off x="5074538" y="3594263"/>
          <a:ext cx="542925" cy="37147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YA</a:t>
          </a:r>
          <a:endParaRPr sz="1200"/>
        </a:p>
      </xdr:txBody>
    </xdr:sp>
    <xdr:clientData fLocksWithSheet="0"/>
  </xdr:oneCellAnchor>
  <xdr:oneCellAnchor>
    <xdr:from>
      <xdr:col>23</xdr:col>
      <xdr:colOff>142875</xdr:colOff>
      <xdr:row>161</xdr:row>
      <xdr:rowOff>38100</xdr:rowOff>
    </xdr:from>
    <xdr:ext cx="561975" cy="400050"/>
    <xdr:sp>
      <xdr:nvSpPr>
        <xdr:cNvPr id="38" name="Shape 38"/>
        <xdr:cNvSpPr/>
      </xdr:nvSpPr>
      <xdr:spPr>
        <a:xfrm>
          <a:off x="5074538" y="3584738"/>
          <a:ext cx="5429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YA</a:t>
          </a:r>
          <a:endParaRPr sz="1200"/>
        </a:p>
      </xdr:txBody>
    </xdr:sp>
    <xdr:clientData fLocksWithSheet="0"/>
  </xdr:oneCellAnchor>
  <xdr:oneCellAnchor>
    <xdr:from>
      <xdr:col>29</xdr:col>
      <xdr:colOff>209550</xdr:colOff>
      <xdr:row>161</xdr:row>
      <xdr:rowOff>19050</xdr:rowOff>
    </xdr:from>
    <xdr:ext cx="590550" cy="400050"/>
    <xdr:sp>
      <xdr:nvSpPr>
        <xdr:cNvPr id="39" name="Shape 39"/>
        <xdr:cNvSpPr/>
      </xdr:nvSpPr>
      <xdr:spPr>
        <a:xfrm>
          <a:off x="5060250" y="3584738"/>
          <a:ext cx="5715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YA</a:t>
          </a:r>
          <a:endParaRPr sz="1200"/>
        </a:p>
      </xdr:txBody>
    </xdr:sp>
    <xdr:clientData fLocksWithSheet="0"/>
  </xdr:oneCellAnchor>
  <xdr:oneCellAnchor>
    <xdr:from>
      <xdr:col>29</xdr:col>
      <xdr:colOff>485775</xdr:colOff>
      <xdr:row>158</xdr:row>
      <xdr:rowOff>0</xdr:rowOff>
    </xdr:from>
    <xdr:ext cx="38100" cy="619125"/>
    <xdr:grpSp>
      <xdr:nvGrpSpPr>
        <xdr:cNvPr id="2" name="Shape 2"/>
        <xdr:cNvGrpSpPr/>
      </xdr:nvGrpSpPr>
      <xdr:grpSpPr>
        <a:xfrm>
          <a:off x="5346000" y="3470438"/>
          <a:ext cx="0" cy="619200"/>
          <a:chOff x="5346000" y="3470438"/>
          <a:chExt cx="0" cy="619200"/>
        </a:xfrm>
      </xdr:grpSpPr>
      <xdr:cxnSp>
        <xdr:nvCxnSpPr>
          <xdr:cNvPr id="40" name="Shape 40"/>
          <xdr:cNvCxnSpPr>
            <a:stCxn id="17" idx="2"/>
            <a:endCxn id="39" idx="0"/>
          </xdr:cNvCxnSpPr>
        </xdr:nvCxnSpPr>
        <xdr:spPr>
          <a:xfrm>
            <a:off x="5346000" y="3470438"/>
            <a:ext cx="0" cy="619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31</xdr:col>
      <xdr:colOff>171450</xdr:colOff>
      <xdr:row>158</xdr:row>
      <xdr:rowOff>0</xdr:rowOff>
    </xdr:from>
    <xdr:ext cx="419100" cy="609600"/>
    <xdr:grpSp>
      <xdr:nvGrpSpPr>
        <xdr:cNvPr id="2" name="Shape 2"/>
        <xdr:cNvGrpSpPr/>
      </xdr:nvGrpSpPr>
      <xdr:grpSpPr>
        <a:xfrm>
          <a:off x="5141213" y="3475200"/>
          <a:ext cx="409500" cy="609600"/>
          <a:chOff x="5141213" y="3475200"/>
          <a:chExt cx="409500" cy="609600"/>
        </a:xfrm>
      </xdr:grpSpPr>
      <xdr:cxnSp>
        <xdr:nvCxnSpPr>
          <xdr:cNvPr id="41" name="Shape 41"/>
          <xdr:cNvCxnSpPr>
            <a:stCxn id="18" idx="2"/>
            <a:endCxn id="35" idx="0"/>
          </xdr:cNvCxnSpPr>
        </xdr:nvCxnSpPr>
        <xdr:spPr>
          <a:xfrm>
            <a:off x="5141213" y="3475200"/>
            <a:ext cx="409500" cy="609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31</xdr:col>
      <xdr:colOff>581025</xdr:colOff>
      <xdr:row>158</xdr:row>
      <xdr:rowOff>9525</xdr:rowOff>
    </xdr:from>
    <xdr:ext cx="552450" cy="600075"/>
    <xdr:grpSp>
      <xdr:nvGrpSpPr>
        <xdr:cNvPr id="2" name="Shape 2"/>
        <xdr:cNvGrpSpPr/>
      </xdr:nvGrpSpPr>
      <xdr:grpSpPr>
        <a:xfrm>
          <a:off x="5074463" y="3479963"/>
          <a:ext cx="543000" cy="600000"/>
          <a:chOff x="5074463" y="3479963"/>
          <a:chExt cx="543000" cy="600000"/>
        </a:xfrm>
      </xdr:grpSpPr>
      <xdr:cxnSp>
        <xdr:nvCxnSpPr>
          <xdr:cNvPr id="42" name="Shape 42"/>
          <xdr:cNvCxnSpPr>
            <a:stCxn id="19" idx="2"/>
            <a:endCxn id="35" idx="0"/>
          </xdr:cNvCxnSpPr>
        </xdr:nvCxnSpPr>
        <xdr:spPr>
          <a:xfrm flipH="1">
            <a:off x="5074463" y="3479963"/>
            <a:ext cx="543000" cy="600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23</xdr:col>
      <xdr:colOff>409575</xdr:colOff>
      <xdr:row>158</xdr:row>
      <xdr:rowOff>0</xdr:rowOff>
    </xdr:from>
    <xdr:ext cx="38100" cy="647700"/>
    <xdr:grpSp>
      <xdr:nvGrpSpPr>
        <xdr:cNvPr id="2" name="Shape 2"/>
        <xdr:cNvGrpSpPr/>
      </xdr:nvGrpSpPr>
      <xdr:grpSpPr>
        <a:xfrm>
          <a:off x="5346000" y="3456150"/>
          <a:ext cx="0" cy="647700"/>
          <a:chOff x="5346000" y="3456150"/>
          <a:chExt cx="0" cy="647700"/>
        </a:xfrm>
      </xdr:grpSpPr>
      <xdr:cxnSp>
        <xdr:nvCxnSpPr>
          <xdr:cNvPr id="43" name="Shape 43"/>
          <xdr:cNvCxnSpPr>
            <a:stCxn id="14" idx="2"/>
            <a:endCxn id="38" idx="0"/>
          </xdr:cNvCxnSpPr>
        </xdr:nvCxnSpPr>
        <xdr:spPr>
          <a:xfrm>
            <a:off x="5346000" y="3456150"/>
            <a:ext cx="0" cy="647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25</xdr:col>
      <xdr:colOff>104775</xdr:colOff>
      <xdr:row>158</xdr:row>
      <xdr:rowOff>9525</xdr:rowOff>
    </xdr:from>
    <xdr:ext cx="447675" cy="638175"/>
    <xdr:grpSp>
      <xdr:nvGrpSpPr>
        <xdr:cNvPr id="2" name="Shape 2"/>
        <xdr:cNvGrpSpPr/>
      </xdr:nvGrpSpPr>
      <xdr:grpSpPr>
        <a:xfrm>
          <a:off x="5126925" y="3465675"/>
          <a:ext cx="438300" cy="628800"/>
          <a:chOff x="5126925" y="3465675"/>
          <a:chExt cx="438300" cy="628800"/>
        </a:xfrm>
      </xdr:grpSpPr>
      <xdr:cxnSp>
        <xdr:nvCxnSpPr>
          <xdr:cNvPr id="44" name="Shape 44"/>
          <xdr:cNvCxnSpPr>
            <a:stCxn id="15" idx="2"/>
            <a:endCxn id="34" idx="0"/>
          </xdr:cNvCxnSpPr>
        </xdr:nvCxnSpPr>
        <xdr:spPr>
          <a:xfrm>
            <a:off x="5126925" y="3465675"/>
            <a:ext cx="438300" cy="628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25</xdr:col>
      <xdr:colOff>542925</xdr:colOff>
      <xdr:row>158</xdr:row>
      <xdr:rowOff>19050</xdr:rowOff>
    </xdr:from>
    <xdr:ext cx="485775" cy="638175"/>
    <xdr:grpSp>
      <xdr:nvGrpSpPr>
        <xdr:cNvPr id="2" name="Shape 2"/>
        <xdr:cNvGrpSpPr/>
      </xdr:nvGrpSpPr>
      <xdr:grpSpPr>
        <a:xfrm>
          <a:off x="5108025" y="3465675"/>
          <a:ext cx="476100" cy="628800"/>
          <a:chOff x="5108025" y="3465675"/>
          <a:chExt cx="476100" cy="628800"/>
        </a:xfrm>
      </xdr:grpSpPr>
      <xdr:cxnSp>
        <xdr:nvCxnSpPr>
          <xdr:cNvPr id="45" name="Shape 45"/>
          <xdr:cNvCxnSpPr>
            <a:stCxn id="16" idx="2"/>
            <a:endCxn id="34" idx="0"/>
          </xdr:cNvCxnSpPr>
        </xdr:nvCxnSpPr>
        <xdr:spPr>
          <a:xfrm flipH="1">
            <a:off x="5108025" y="3465675"/>
            <a:ext cx="476100" cy="628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19</xdr:col>
      <xdr:colOff>276225</xdr:colOff>
      <xdr:row>158</xdr:row>
      <xdr:rowOff>9525</xdr:rowOff>
    </xdr:from>
    <xdr:ext cx="438150" cy="571500"/>
    <xdr:grpSp>
      <xdr:nvGrpSpPr>
        <xdr:cNvPr id="2" name="Shape 2"/>
        <xdr:cNvGrpSpPr/>
      </xdr:nvGrpSpPr>
      <xdr:grpSpPr>
        <a:xfrm>
          <a:off x="5131688" y="3499013"/>
          <a:ext cx="428700" cy="561900"/>
          <a:chOff x="5131688" y="3499013"/>
          <a:chExt cx="428700" cy="561900"/>
        </a:xfrm>
      </xdr:grpSpPr>
      <xdr:cxnSp>
        <xdr:nvCxnSpPr>
          <xdr:cNvPr id="46" name="Shape 46"/>
          <xdr:cNvCxnSpPr>
            <a:stCxn id="12" idx="2"/>
            <a:endCxn id="32" idx="0"/>
          </xdr:cNvCxnSpPr>
        </xdr:nvCxnSpPr>
        <xdr:spPr>
          <a:xfrm>
            <a:off x="5131688" y="3499013"/>
            <a:ext cx="428700" cy="561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20</xdr:col>
      <xdr:colOff>123825</xdr:colOff>
      <xdr:row>158</xdr:row>
      <xdr:rowOff>9525</xdr:rowOff>
    </xdr:from>
    <xdr:ext cx="523875" cy="571500"/>
    <xdr:grpSp>
      <xdr:nvGrpSpPr>
        <xdr:cNvPr id="2" name="Shape 2"/>
        <xdr:cNvGrpSpPr/>
      </xdr:nvGrpSpPr>
      <xdr:grpSpPr>
        <a:xfrm>
          <a:off x="5088675" y="3499013"/>
          <a:ext cx="514500" cy="561900"/>
          <a:chOff x="5088675" y="3499013"/>
          <a:chExt cx="514500" cy="561900"/>
        </a:xfrm>
      </xdr:grpSpPr>
      <xdr:cxnSp>
        <xdr:nvCxnSpPr>
          <xdr:cNvPr id="47" name="Shape 47"/>
          <xdr:cNvCxnSpPr>
            <a:stCxn id="13" idx="2"/>
            <a:endCxn id="32" idx="0"/>
          </xdr:cNvCxnSpPr>
        </xdr:nvCxnSpPr>
        <xdr:spPr>
          <a:xfrm flipH="1">
            <a:off x="5088675" y="3499013"/>
            <a:ext cx="514500" cy="561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457200</xdr:colOff>
      <xdr:row>158</xdr:row>
      <xdr:rowOff>47625</xdr:rowOff>
    </xdr:from>
    <xdr:ext cx="38100" cy="552450"/>
    <xdr:grpSp>
      <xdr:nvGrpSpPr>
        <xdr:cNvPr id="2" name="Shape 2"/>
        <xdr:cNvGrpSpPr/>
      </xdr:nvGrpSpPr>
      <xdr:grpSpPr>
        <a:xfrm>
          <a:off x="5346000" y="3503775"/>
          <a:ext cx="0" cy="552600"/>
          <a:chOff x="5346000" y="3503775"/>
          <a:chExt cx="0" cy="552600"/>
        </a:xfrm>
      </xdr:grpSpPr>
      <xdr:cxnSp>
        <xdr:nvCxnSpPr>
          <xdr:cNvPr id="48" name="Shape 48"/>
          <xdr:cNvCxnSpPr>
            <a:stCxn id="11" idx="2"/>
            <a:endCxn id="37" idx="0"/>
          </xdr:cNvCxnSpPr>
        </xdr:nvCxnSpPr>
        <xdr:spPr>
          <a:xfrm>
            <a:off x="5346000" y="3503775"/>
            <a:ext cx="0" cy="552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495300</xdr:colOff>
      <xdr:row>158</xdr:row>
      <xdr:rowOff>0</xdr:rowOff>
    </xdr:from>
    <xdr:ext cx="47625" cy="514350"/>
    <xdr:grpSp>
      <xdr:nvGrpSpPr>
        <xdr:cNvPr id="2" name="Shape 2"/>
        <xdr:cNvGrpSpPr/>
      </xdr:nvGrpSpPr>
      <xdr:grpSpPr>
        <a:xfrm>
          <a:off x="5326950" y="3527588"/>
          <a:ext cx="38100" cy="504900"/>
          <a:chOff x="5326950" y="3527588"/>
          <a:chExt cx="38100" cy="504900"/>
        </a:xfrm>
      </xdr:grpSpPr>
      <xdr:cxnSp>
        <xdr:nvCxnSpPr>
          <xdr:cNvPr id="49" name="Shape 49"/>
          <xdr:cNvCxnSpPr>
            <a:stCxn id="8" idx="2"/>
            <a:endCxn id="36" idx="0"/>
          </xdr:cNvCxnSpPr>
        </xdr:nvCxnSpPr>
        <xdr:spPr>
          <a:xfrm flipH="1">
            <a:off x="5326950" y="3527588"/>
            <a:ext cx="38100" cy="504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76200</xdr:colOff>
      <xdr:row>158</xdr:row>
      <xdr:rowOff>0</xdr:rowOff>
    </xdr:from>
    <xdr:ext cx="600075" cy="552450"/>
    <xdr:grpSp>
      <xdr:nvGrpSpPr>
        <xdr:cNvPr id="2" name="Shape 2"/>
        <xdr:cNvGrpSpPr/>
      </xdr:nvGrpSpPr>
      <xdr:grpSpPr>
        <a:xfrm>
          <a:off x="5050725" y="3503775"/>
          <a:ext cx="590700" cy="552600"/>
          <a:chOff x="5050725" y="3503775"/>
          <a:chExt cx="590700" cy="552600"/>
        </a:xfrm>
      </xdr:grpSpPr>
      <xdr:cxnSp>
        <xdr:nvCxnSpPr>
          <xdr:cNvPr id="50" name="Shape 50"/>
          <xdr:cNvCxnSpPr>
            <a:stCxn id="9" idx="2"/>
            <a:endCxn id="33" idx="0"/>
          </xdr:cNvCxnSpPr>
        </xdr:nvCxnSpPr>
        <xdr:spPr>
          <a:xfrm>
            <a:off x="5050725" y="3503775"/>
            <a:ext cx="590700" cy="552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104775</xdr:colOff>
      <xdr:row>158</xdr:row>
      <xdr:rowOff>9525</xdr:rowOff>
    </xdr:from>
    <xdr:ext cx="542925" cy="542925"/>
    <xdr:grpSp>
      <xdr:nvGrpSpPr>
        <xdr:cNvPr id="2" name="Shape 2"/>
        <xdr:cNvGrpSpPr/>
      </xdr:nvGrpSpPr>
      <xdr:grpSpPr>
        <a:xfrm>
          <a:off x="5079300" y="3513300"/>
          <a:ext cx="533400" cy="533400"/>
          <a:chOff x="5079300" y="3513300"/>
          <a:chExt cx="533400" cy="533400"/>
        </a:xfrm>
      </xdr:grpSpPr>
      <xdr:cxnSp>
        <xdr:nvCxnSpPr>
          <xdr:cNvPr id="51" name="Shape 51"/>
          <xdr:cNvCxnSpPr>
            <a:stCxn id="10" idx="2"/>
            <a:endCxn id="33" idx="0"/>
          </xdr:cNvCxnSpPr>
        </xdr:nvCxnSpPr>
        <xdr:spPr>
          <a:xfrm flipH="1">
            <a:off x="5079300" y="3513300"/>
            <a:ext cx="533400" cy="533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542925</xdr:colOff>
      <xdr:row>130</xdr:row>
      <xdr:rowOff>114300</xdr:rowOff>
    </xdr:from>
    <xdr:ext cx="4981575" cy="2562225"/>
    <xdr:grpSp>
      <xdr:nvGrpSpPr>
        <xdr:cNvPr id="2" name="Shape 2"/>
        <xdr:cNvGrpSpPr/>
      </xdr:nvGrpSpPr>
      <xdr:grpSpPr>
        <a:xfrm>
          <a:off x="2860125" y="2503650"/>
          <a:ext cx="4971900" cy="2552700"/>
          <a:chOff x="2860125" y="2503650"/>
          <a:chExt cx="4971900" cy="2552700"/>
        </a:xfrm>
      </xdr:grpSpPr>
      <xdr:cxnSp>
        <xdr:nvCxnSpPr>
          <xdr:cNvPr id="52" name="Shape 52"/>
          <xdr:cNvCxnSpPr>
            <a:stCxn id="3" idx="2"/>
            <a:endCxn id="5" idx="7"/>
          </xdr:cNvCxnSpPr>
        </xdr:nvCxnSpPr>
        <xdr:spPr>
          <a:xfrm flipH="1">
            <a:off x="2860125" y="2503650"/>
            <a:ext cx="4971900" cy="2552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20</xdr:col>
      <xdr:colOff>200025</xdr:colOff>
      <xdr:row>133</xdr:row>
      <xdr:rowOff>28575</xdr:rowOff>
    </xdr:from>
    <xdr:ext cx="1438275" cy="1981200"/>
    <xdr:grpSp>
      <xdr:nvGrpSpPr>
        <xdr:cNvPr id="2" name="Shape 2"/>
        <xdr:cNvGrpSpPr/>
      </xdr:nvGrpSpPr>
      <xdr:grpSpPr>
        <a:xfrm>
          <a:off x="4631775" y="2794163"/>
          <a:ext cx="1428600" cy="1971600"/>
          <a:chOff x="4631775" y="2794163"/>
          <a:chExt cx="1428600" cy="1971600"/>
        </a:xfrm>
      </xdr:grpSpPr>
      <xdr:cxnSp>
        <xdr:nvCxnSpPr>
          <xdr:cNvPr id="53" name="Shape 53"/>
          <xdr:cNvCxnSpPr>
            <a:stCxn id="3" idx="4"/>
            <a:endCxn id="4" idx="7"/>
          </xdr:cNvCxnSpPr>
        </xdr:nvCxnSpPr>
        <xdr:spPr>
          <a:xfrm flipH="1">
            <a:off x="4631775" y="2794163"/>
            <a:ext cx="1428600" cy="1971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22</xdr:col>
      <xdr:colOff>466725</xdr:colOff>
      <xdr:row>133</xdr:row>
      <xdr:rowOff>28575</xdr:rowOff>
    </xdr:from>
    <xdr:ext cx="1343025" cy="1800225"/>
    <xdr:grpSp>
      <xdr:nvGrpSpPr>
        <xdr:cNvPr id="2" name="Shape 2"/>
        <xdr:cNvGrpSpPr/>
      </xdr:nvGrpSpPr>
      <xdr:grpSpPr>
        <a:xfrm>
          <a:off x="4679250" y="2884650"/>
          <a:ext cx="1333500" cy="1790700"/>
          <a:chOff x="4679250" y="2884650"/>
          <a:chExt cx="1333500" cy="1790700"/>
        </a:xfrm>
      </xdr:grpSpPr>
      <xdr:cxnSp>
        <xdr:nvCxnSpPr>
          <xdr:cNvPr id="54" name="Shape 54"/>
          <xdr:cNvCxnSpPr>
            <a:stCxn id="3" idx="4"/>
            <a:endCxn id="6" idx="0"/>
          </xdr:cNvCxnSpPr>
        </xdr:nvCxnSpPr>
        <xdr:spPr>
          <a:xfrm>
            <a:off x="4679250" y="2884650"/>
            <a:ext cx="1333500" cy="1790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24</xdr:col>
      <xdr:colOff>28575</xdr:colOff>
      <xdr:row>130</xdr:row>
      <xdr:rowOff>114300</xdr:rowOff>
    </xdr:from>
    <xdr:ext cx="4419600" cy="2524125"/>
    <xdr:grpSp>
      <xdr:nvGrpSpPr>
        <xdr:cNvPr id="2" name="Shape 2"/>
        <xdr:cNvGrpSpPr/>
      </xdr:nvGrpSpPr>
      <xdr:grpSpPr>
        <a:xfrm>
          <a:off x="3140963" y="2522700"/>
          <a:ext cx="4410000" cy="2514600"/>
          <a:chOff x="3140963" y="2522700"/>
          <a:chExt cx="4410000" cy="2514600"/>
        </a:xfrm>
      </xdr:grpSpPr>
      <xdr:cxnSp>
        <xdr:nvCxnSpPr>
          <xdr:cNvPr id="55" name="Shape 55"/>
          <xdr:cNvCxnSpPr>
            <a:stCxn id="3" idx="6"/>
          </xdr:cNvCxnSpPr>
        </xdr:nvCxnSpPr>
        <xdr:spPr>
          <a:xfrm>
            <a:off x="3140963" y="2522700"/>
            <a:ext cx="4410000" cy="2514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21</xdr:col>
      <xdr:colOff>304800</xdr:colOff>
      <xdr:row>169</xdr:row>
      <xdr:rowOff>9525</xdr:rowOff>
    </xdr:from>
    <xdr:ext cx="1485900" cy="1028700"/>
    <xdr:sp>
      <xdr:nvSpPr>
        <xdr:cNvPr id="56" name="Shape 56"/>
        <xdr:cNvSpPr/>
      </xdr:nvSpPr>
      <xdr:spPr>
        <a:xfrm>
          <a:off x="4612575" y="3275175"/>
          <a:ext cx="1466850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Dokumen 1 2 3 4 </a:t>
          </a:r>
          <a:endParaRPr sz="1800"/>
        </a:p>
      </xdr:txBody>
    </xdr:sp>
    <xdr:clientData fLocksWithSheet="0"/>
  </xdr:oneCellAnchor>
  <xdr:oneCellAnchor>
    <xdr:from>
      <xdr:col>21</xdr:col>
      <xdr:colOff>95250</xdr:colOff>
      <xdr:row>184</xdr:row>
      <xdr:rowOff>38100</xdr:rowOff>
    </xdr:from>
    <xdr:ext cx="1495425" cy="1028700"/>
    <xdr:sp>
      <xdr:nvSpPr>
        <xdr:cNvPr id="57" name="Shape 57"/>
        <xdr:cNvSpPr/>
      </xdr:nvSpPr>
      <xdr:spPr>
        <a:xfrm>
          <a:off x="4603050" y="3275175"/>
          <a:ext cx="1485900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 2  </a:t>
          </a:r>
          <a:endParaRPr sz="1800"/>
        </a:p>
      </xdr:txBody>
    </xdr:sp>
    <xdr:clientData fLocksWithSheet="0"/>
  </xdr:oneCellAnchor>
  <xdr:oneCellAnchor>
    <xdr:from>
      <xdr:col>15</xdr:col>
      <xdr:colOff>304800</xdr:colOff>
      <xdr:row>185</xdr:row>
      <xdr:rowOff>104775</xdr:rowOff>
    </xdr:from>
    <xdr:ext cx="1047750" cy="1028700"/>
    <xdr:sp>
      <xdr:nvSpPr>
        <xdr:cNvPr id="58" name="Shape 58"/>
        <xdr:cNvSpPr/>
      </xdr:nvSpPr>
      <xdr:spPr>
        <a:xfrm>
          <a:off x="4826888" y="3275175"/>
          <a:ext cx="1038225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 1</a:t>
          </a:r>
          <a:endParaRPr sz="1800"/>
        </a:p>
      </xdr:txBody>
    </xdr:sp>
    <xdr:clientData fLocksWithSheet="0"/>
  </xdr:oneCellAnchor>
  <xdr:oneCellAnchor>
    <xdr:from>
      <xdr:col>27</xdr:col>
      <xdr:colOff>9525</xdr:colOff>
      <xdr:row>184</xdr:row>
      <xdr:rowOff>9525</xdr:rowOff>
    </xdr:from>
    <xdr:ext cx="1257300" cy="1028700"/>
    <xdr:sp>
      <xdr:nvSpPr>
        <xdr:cNvPr id="59" name="Shape 59"/>
        <xdr:cNvSpPr/>
      </xdr:nvSpPr>
      <xdr:spPr>
        <a:xfrm>
          <a:off x="4726875" y="3275175"/>
          <a:ext cx="1238250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 3  </a:t>
          </a:r>
          <a:endParaRPr sz="1800"/>
        </a:p>
      </xdr:txBody>
    </xdr:sp>
    <xdr:clientData fLocksWithSheet="0"/>
  </xdr:oneCellAnchor>
  <xdr:oneCellAnchor>
    <xdr:from>
      <xdr:col>14</xdr:col>
      <xdr:colOff>114300</xdr:colOff>
      <xdr:row>199</xdr:row>
      <xdr:rowOff>9525</xdr:rowOff>
    </xdr:from>
    <xdr:ext cx="714375" cy="400050"/>
    <xdr:sp>
      <xdr:nvSpPr>
        <xdr:cNvPr id="60" name="Shape 60"/>
        <xdr:cNvSpPr/>
      </xdr:nvSpPr>
      <xdr:spPr>
        <a:xfrm>
          <a:off x="4998338" y="3584738"/>
          <a:ext cx="6953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POSITIVE</a:t>
          </a:r>
          <a:endParaRPr sz="1200"/>
        </a:p>
      </xdr:txBody>
    </xdr:sp>
    <xdr:clientData fLocksWithSheet="0"/>
  </xdr:oneCellAnchor>
  <xdr:oneCellAnchor>
    <xdr:from>
      <xdr:col>15</xdr:col>
      <xdr:colOff>523875</xdr:colOff>
      <xdr:row>199</xdr:row>
      <xdr:rowOff>9525</xdr:rowOff>
    </xdr:from>
    <xdr:ext cx="561975" cy="400050"/>
    <xdr:sp>
      <xdr:nvSpPr>
        <xdr:cNvPr id="61" name="Shape 61"/>
        <xdr:cNvSpPr/>
      </xdr:nvSpPr>
      <xdr:spPr>
        <a:xfrm>
          <a:off x="5069775" y="3584738"/>
          <a:ext cx="5524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Netral</a:t>
          </a:r>
          <a:endParaRPr sz="1200"/>
        </a:p>
      </xdr:txBody>
    </xdr:sp>
    <xdr:clientData fLocksWithSheet="0"/>
  </xdr:oneCellAnchor>
  <xdr:oneCellAnchor>
    <xdr:from>
      <xdr:col>17</xdr:col>
      <xdr:colOff>228600</xdr:colOff>
      <xdr:row>199</xdr:row>
      <xdr:rowOff>19050</xdr:rowOff>
    </xdr:from>
    <xdr:ext cx="828675" cy="400050"/>
    <xdr:sp>
      <xdr:nvSpPr>
        <xdr:cNvPr id="62" name="Shape 62"/>
        <xdr:cNvSpPr/>
      </xdr:nvSpPr>
      <xdr:spPr>
        <a:xfrm>
          <a:off x="4936425" y="3584738"/>
          <a:ext cx="8191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Negative</a:t>
          </a:r>
          <a:endParaRPr sz="1200"/>
        </a:p>
      </xdr:txBody>
    </xdr:sp>
    <xdr:clientData fLocksWithSheet="0"/>
  </xdr:oneCellAnchor>
  <xdr:oneCellAnchor>
    <xdr:from>
      <xdr:col>20</xdr:col>
      <xdr:colOff>19050</xdr:colOff>
      <xdr:row>198</xdr:row>
      <xdr:rowOff>38100</xdr:rowOff>
    </xdr:from>
    <xdr:ext cx="866775" cy="409575"/>
    <xdr:sp>
      <xdr:nvSpPr>
        <xdr:cNvPr id="63" name="Shape 63"/>
        <xdr:cNvSpPr/>
      </xdr:nvSpPr>
      <xdr:spPr>
        <a:xfrm>
          <a:off x="4917375" y="3579975"/>
          <a:ext cx="857250" cy="4000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POSITIVE</a:t>
          </a:r>
          <a:endParaRPr sz="1200"/>
        </a:p>
      </xdr:txBody>
    </xdr:sp>
    <xdr:clientData fLocksWithSheet="0"/>
  </xdr:oneCellAnchor>
  <xdr:oneCellAnchor>
    <xdr:from>
      <xdr:col>22</xdr:col>
      <xdr:colOff>0</xdr:colOff>
      <xdr:row>198</xdr:row>
      <xdr:rowOff>19050</xdr:rowOff>
    </xdr:from>
    <xdr:ext cx="581025" cy="400050"/>
    <xdr:sp>
      <xdr:nvSpPr>
        <xdr:cNvPr id="64" name="Shape 64"/>
        <xdr:cNvSpPr/>
      </xdr:nvSpPr>
      <xdr:spPr>
        <a:xfrm>
          <a:off x="5060250" y="3584738"/>
          <a:ext cx="5715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Netral</a:t>
          </a:r>
          <a:endParaRPr sz="1200"/>
        </a:p>
      </xdr:txBody>
    </xdr:sp>
    <xdr:clientData fLocksWithSheet="0"/>
  </xdr:oneCellAnchor>
  <xdr:oneCellAnchor>
    <xdr:from>
      <xdr:col>23</xdr:col>
      <xdr:colOff>228600</xdr:colOff>
      <xdr:row>198</xdr:row>
      <xdr:rowOff>19050</xdr:rowOff>
    </xdr:from>
    <xdr:ext cx="828675" cy="400050"/>
    <xdr:sp>
      <xdr:nvSpPr>
        <xdr:cNvPr id="65" name="Shape 65"/>
        <xdr:cNvSpPr/>
      </xdr:nvSpPr>
      <xdr:spPr>
        <a:xfrm>
          <a:off x="4936425" y="3584738"/>
          <a:ext cx="8191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Negative</a:t>
          </a:r>
          <a:endParaRPr sz="1200"/>
        </a:p>
      </xdr:txBody>
    </xdr:sp>
    <xdr:clientData fLocksWithSheet="0"/>
  </xdr:oneCellAnchor>
  <xdr:oneCellAnchor>
    <xdr:from>
      <xdr:col>26</xdr:col>
      <xdr:colOff>9525</xdr:colOff>
      <xdr:row>198</xdr:row>
      <xdr:rowOff>9525</xdr:rowOff>
    </xdr:from>
    <xdr:ext cx="809625" cy="400050"/>
    <xdr:sp>
      <xdr:nvSpPr>
        <xdr:cNvPr id="66" name="Shape 66"/>
        <xdr:cNvSpPr/>
      </xdr:nvSpPr>
      <xdr:spPr>
        <a:xfrm>
          <a:off x="4945950" y="3584738"/>
          <a:ext cx="8001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POSITIVE</a:t>
          </a:r>
          <a:endParaRPr sz="1200"/>
        </a:p>
      </xdr:txBody>
    </xdr:sp>
    <xdr:clientData fLocksWithSheet="0"/>
  </xdr:oneCellAnchor>
  <xdr:oneCellAnchor>
    <xdr:from>
      <xdr:col>27</xdr:col>
      <xdr:colOff>428625</xdr:colOff>
      <xdr:row>198</xdr:row>
      <xdr:rowOff>28575</xdr:rowOff>
    </xdr:from>
    <xdr:ext cx="561975" cy="400050"/>
    <xdr:sp>
      <xdr:nvSpPr>
        <xdr:cNvPr id="67" name="Shape 67"/>
        <xdr:cNvSpPr/>
      </xdr:nvSpPr>
      <xdr:spPr>
        <a:xfrm>
          <a:off x="5069775" y="3584738"/>
          <a:ext cx="5524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Netral</a:t>
          </a:r>
          <a:endParaRPr sz="1200"/>
        </a:p>
      </xdr:txBody>
    </xdr:sp>
    <xdr:clientData fLocksWithSheet="0"/>
  </xdr:oneCellAnchor>
  <xdr:oneCellAnchor>
    <xdr:from>
      <xdr:col>29</xdr:col>
      <xdr:colOff>9525</xdr:colOff>
      <xdr:row>198</xdr:row>
      <xdr:rowOff>38100</xdr:rowOff>
    </xdr:from>
    <xdr:ext cx="895350" cy="400050"/>
    <xdr:sp>
      <xdr:nvSpPr>
        <xdr:cNvPr id="68" name="Shape 68"/>
        <xdr:cNvSpPr/>
      </xdr:nvSpPr>
      <xdr:spPr>
        <a:xfrm>
          <a:off x="4903088" y="3584738"/>
          <a:ext cx="8858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Negative</a:t>
          </a:r>
          <a:endParaRPr sz="1200"/>
        </a:p>
      </xdr:txBody>
    </xdr:sp>
    <xdr:clientData fLocksWithSheet="0"/>
  </xdr:oneCellAnchor>
  <xdr:oneCellAnchor>
    <xdr:from>
      <xdr:col>16</xdr:col>
      <xdr:colOff>57150</xdr:colOff>
      <xdr:row>190</xdr:row>
      <xdr:rowOff>133350</xdr:rowOff>
    </xdr:from>
    <xdr:ext cx="38100" cy="1685925"/>
    <xdr:grpSp>
      <xdr:nvGrpSpPr>
        <xdr:cNvPr id="2" name="Shape 2"/>
        <xdr:cNvGrpSpPr/>
      </xdr:nvGrpSpPr>
      <xdr:grpSpPr>
        <a:xfrm>
          <a:off x="5341163" y="2937038"/>
          <a:ext cx="9600" cy="1686000"/>
          <a:chOff x="5341163" y="2937038"/>
          <a:chExt cx="9600" cy="1686000"/>
        </a:xfrm>
      </xdr:grpSpPr>
      <xdr:cxnSp>
        <xdr:nvCxnSpPr>
          <xdr:cNvPr id="69" name="Shape 69"/>
          <xdr:cNvCxnSpPr>
            <a:stCxn id="58" idx="4"/>
            <a:endCxn id="61" idx="0"/>
          </xdr:cNvCxnSpPr>
        </xdr:nvCxnSpPr>
        <xdr:spPr>
          <a:xfrm flipH="1">
            <a:off x="5341163" y="2937038"/>
            <a:ext cx="9600" cy="1686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542925</xdr:colOff>
      <xdr:row>189</xdr:row>
      <xdr:rowOff>171450</xdr:rowOff>
    </xdr:from>
    <xdr:ext cx="685800" cy="1866900"/>
    <xdr:grpSp>
      <xdr:nvGrpSpPr>
        <xdr:cNvPr id="2" name="Shape 2"/>
        <xdr:cNvGrpSpPr/>
      </xdr:nvGrpSpPr>
      <xdr:grpSpPr>
        <a:xfrm>
          <a:off x="5007863" y="2851313"/>
          <a:ext cx="676200" cy="1857300"/>
          <a:chOff x="5007863" y="2851313"/>
          <a:chExt cx="676200" cy="1857300"/>
        </a:xfrm>
      </xdr:grpSpPr>
      <xdr:cxnSp>
        <xdr:nvCxnSpPr>
          <xdr:cNvPr id="70" name="Shape 70"/>
          <xdr:cNvCxnSpPr>
            <a:stCxn id="58" idx="5"/>
            <a:endCxn id="62" idx="0"/>
          </xdr:cNvCxnSpPr>
        </xdr:nvCxnSpPr>
        <xdr:spPr>
          <a:xfrm>
            <a:off x="5007863" y="2851313"/>
            <a:ext cx="676200" cy="18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14</xdr:col>
      <xdr:colOff>390525</xdr:colOff>
      <xdr:row>189</xdr:row>
      <xdr:rowOff>171450</xdr:rowOff>
    </xdr:from>
    <xdr:ext cx="695325" cy="1952625"/>
    <xdr:grpSp>
      <xdr:nvGrpSpPr>
        <xdr:cNvPr id="2" name="Shape 2"/>
        <xdr:cNvGrpSpPr/>
      </xdr:nvGrpSpPr>
      <xdr:grpSpPr>
        <a:xfrm>
          <a:off x="5003100" y="2808450"/>
          <a:ext cx="685800" cy="1943100"/>
          <a:chOff x="5003100" y="2808450"/>
          <a:chExt cx="685800" cy="1943100"/>
        </a:xfrm>
      </xdr:grpSpPr>
      <xdr:cxnSp>
        <xdr:nvCxnSpPr>
          <xdr:cNvPr id="71" name="Shape 71"/>
          <xdr:cNvCxnSpPr>
            <a:stCxn id="58" idx="3"/>
          </xdr:cNvCxnSpPr>
        </xdr:nvCxnSpPr>
        <xdr:spPr>
          <a:xfrm flipH="1">
            <a:off x="5003100" y="2808450"/>
            <a:ext cx="685800" cy="1943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22</xdr:col>
      <xdr:colOff>247650</xdr:colOff>
      <xdr:row>189</xdr:row>
      <xdr:rowOff>66675</xdr:rowOff>
    </xdr:from>
    <xdr:ext cx="38100" cy="1771650"/>
    <xdr:grpSp>
      <xdr:nvGrpSpPr>
        <xdr:cNvPr id="2" name="Shape 2"/>
        <xdr:cNvGrpSpPr/>
      </xdr:nvGrpSpPr>
      <xdr:grpSpPr>
        <a:xfrm>
          <a:off x="5341238" y="2894175"/>
          <a:ext cx="9600" cy="1771800"/>
          <a:chOff x="5341238" y="2894175"/>
          <a:chExt cx="9600" cy="1771800"/>
        </a:xfrm>
      </xdr:grpSpPr>
      <xdr:cxnSp>
        <xdr:nvCxnSpPr>
          <xdr:cNvPr id="72" name="Shape 72"/>
          <xdr:cNvCxnSpPr>
            <a:stCxn id="57" idx="4"/>
            <a:endCxn id="64" idx="0"/>
          </xdr:cNvCxnSpPr>
        </xdr:nvCxnSpPr>
        <xdr:spPr>
          <a:xfrm>
            <a:off x="5341238" y="2894175"/>
            <a:ext cx="9600" cy="1771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20</xdr:col>
      <xdr:colOff>466725</xdr:colOff>
      <xdr:row>188</xdr:row>
      <xdr:rowOff>104775</xdr:rowOff>
    </xdr:from>
    <xdr:ext cx="447675" cy="1952625"/>
    <xdr:grpSp>
      <xdr:nvGrpSpPr>
        <xdr:cNvPr id="2" name="Shape 2"/>
        <xdr:cNvGrpSpPr/>
      </xdr:nvGrpSpPr>
      <xdr:grpSpPr>
        <a:xfrm>
          <a:off x="5126775" y="2808450"/>
          <a:ext cx="438300" cy="1943100"/>
          <a:chOff x="5126775" y="2808450"/>
          <a:chExt cx="438300" cy="1943100"/>
        </a:xfrm>
      </xdr:grpSpPr>
      <xdr:cxnSp>
        <xdr:nvCxnSpPr>
          <xdr:cNvPr id="73" name="Shape 73"/>
          <xdr:cNvCxnSpPr>
            <a:stCxn id="57" idx="3"/>
            <a:endCxn id="63" idx="0"/>
          </xdr:cNvCxnSpPr>
        </xdr:nvCxnSpPr>
        <xdr:spPr>
          <a:xfrm flipH="1">
            <a:off x="5126775" y="2808450"/>
            <a:ext cx="438300" cy="1943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23</xdr:col>
      <xdr:colOff>200025</xdr:colOff>
      <xdr:row>188</xdr:row>
      <xdr:rowOff>104775</xdr:rowOff>
    </xdr:from>
    <xdr:ext cx="447675" cy="1933575"/>
    <xdr:grpSp>
      <xdr:nvGrpSpPr>
        <xdr:cNvPr id="2" name="Shape 2"/>
        <xdr:cNvGrpSpPr/>
      </xdr:nvGrpSpPr>
      <xdr:grpSpPr>
        <a:xfrm>
          <a:off x="5126925" y="2817975"/>
          <a:ext cx="438300" cy="1924200"/>
          <a:chOff x="5126925" y="2817975"/>
          <a:chExt cx="438300" cy="1924200"/>
        </a:xfrm>
      </xdr:grpSpPr>
      <xdr:cxnSp>
        <xdr:nvCxnSpPr>
          <xdr:cNvPr id="74" name="Shape 74"/>
          <xdr:cNvCxnSpPr>
            <a:stCxn id="57" idx="5"/>
            <a:endCxn id="65" idx="0"/>
          </xdr:cNvCxnSpPr>
        </xdr:nvCxnSpPr>
        <xdr:spPr>
          <a:xfrm>
            <a:off x="5126925" y="2817975"/>
            <a:ext cx="438300" cy="1924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28</xdr:col>
      <xdr:colOff>66675</xdr:colOff>
      <xdr:row>189</xdr:row>
      <xdr:rowOff>19050</xdr:rowOff>
    </xdr:from>
    <xdr:ext cx="38100" cy="1838325"/>
    <xdr:grpSp>
      <xdr:nvGrpSpPr>
        <xdr:cNvPr id="2" name="Shape 2"/>
        <xdr:cNvGrpSpPr/>
      </xdr:nvGrpSpPr>
      <xdr:grpSpPr>
        <a:xfrm>
          <a:off x="5341238" y="2860838"/>
          <a:ext cx="9525" cy="1838325"/>
          <a:chOff x="5341238" y="2860838"/>
          <a:chExt cx="9525" cy="1838325"/>
        </a:xfrm>
      </xdr:grpSpPr>
      <xdr:cxnSp>
        <xdr:nvCxnSpPr>
          <xdr:cNvPr id="75" name="Shape 75"/>
          <xdr:cNvCxnSpPr/>
        </xdr:nvCxnSpPr>
        <xdr:spPr>
          <a:xfrm>
            <a:off x="5341238" y="2860838"/>
            <a:ext cx="9525" cy="18383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26</xdr:col>
      <xdr:colOff>419100</xdr:colOff>
      <xdr:row>188</xdr:row>
      <xdr:rowOff>76200</xdr:rowOff>
    </xdr:from>
    <xdr:ext cx="371475" cy="1952625"/>
    <xdr:grpSp>
      <xdr:nvGrpSpPr>
        <xdr:cNvPr id="2" name="Shape 2"/>
        <xdr:cNvGrpSpPr/>
      </xdr:nvGrpSpPr>
      <xdr:grpSpPr>
        <a:xfrm>
          <a:off x="5165175" y="2808450"/>
          <a:ext cx="361800" cy="1943100"/>
          <a:chOff x="5165175" y="2808450"/>
          <a:chExt cx="361800" cy="1943100"/>
        </a:xfrm>
      </xdr:grpSpPr>
      <xdr:cxnSp>
        <xdr:nvCxnSpPr>
          <xdr:cNvPr id="76" name="Shape 76"/>
          <xdr:cNvCxnSpPr>
            <a:stCxn id="59" idx="3"/>
            <a:endCxn id="66" idx="0"/>
          </xdr:cNvCxnSpPr>
        </xdr:nvCxnSpPr>
        <xdr:spPr>
          <a:xfrm flipH="1">
            <a:off x="5165175" y="2808450"/>
            <a:ext cx="361800" cy="1943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28</xdr:col>
      <xdr:colOff>514350</xdr:colOff>
      <xdr:row>188</xdr:row>
      <xdr:rowOff>76200</xdr:rowOff>
    </xdr:from>
    <xdr:ext cx="523875" cy="1981200"/>
    <xdr:grpSp>
      <xdr:nvGrpSpPr>
        <xdr:cNvPr id="2" name="Shape 2"/>
        <xdr:cNvGrpSpPr/>
      </xdr:nvGrpSpPr>
      <xdr:grpSpPr>
        <a:xfrm>
          <a:off x="5088825" y="2794163"/>
          <a:ext cx="514500" cy="1971600"/>
          <a:chOff x="5088825" y="2794163"/>
          <a:chExt cx="514500" cy="1971600"/>
        </a:xfrm>
      </xdr:grpSpPr>
      <xdr:cxnSp>
        <xdr:nvCxnSpPr>
          <xdr:cNvPr id="77" name="Shape 77"/>
          <xdr:cNvCxnSpPr>
            <a:stCxn id="59" idx="5"/>
            <a:endCxn id="68" idx="0"/>
          </xdr:cNvCxnSpPr>
        </xdr:nvCxnSpPr>
        <xdr:spPr>
          <a:xfrm>
            <a:off x="5088825" y="2794163"/>
            <a:ext cx="514500" cy="1971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22</xdr:col>
      <xdr:colOff>447675</xdr:colOff>
      <xdr:row>202</xdr:row>
      <xdr:rowOff>171450</xdr:rowOff>
    </xdr:from>
    <xdr:ext cx="561975" cy="400050"/>
    <xdr:sp>
      <xdr:nvSpPr>
        <xdr:cNvPr id="78" name="Shape 78"/>
        <xdr:cNvSpPr/>
      </xdr:nvSpPr>
      <xdr:spPr>
        <a:xfrm>
          <a:off x="5074538" y="3584738"/>
          <a:ext cx="5429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200"/>
        </a:p>
      </xdr:txBody>
    </xdr:sp>
    <xdr:clientData fLocksWithSheet="0"/>
  </xdr:oneCellAnchor>
  <xdr:oneCellAnchor>
    <xdr:from>
      <xdr:col>16</xdr:col>
      <xdr:colOff>381000</xdr:colOff>
      <xdr:row>203</xdr:row>
      <xdr:rowOff>142875</xdr:rowOff>
    </xdr:from>
    <xdr:ext cx="600075" cy="400050"/>
    <xdr:sp>
      <xdr:nvSpPr>
        <xdr:cNvPr id="79" name="Shape 79"/>
        <xdr:cNvSpPr/>
      </xdr:nvSpPr>
      <xdr:spPr>
        <a:xfrm>
          <a:off x="5050725" y="3584738"/>
          <a:ext cx="5905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200"/>
        </a:p>
      </xdr:txBody>
    </xdr:sp>
    <xdr:clientData fLocksWithSheet="0"/>
  </xdr:oneCellAnchor>
  <xdr:oneCellAnchor>
    <xdr:from>
      <xdr:col>28</xdr:col>
      <xdr:colOff>257175</xdr:colOff>
      <xdr:row>203</xdr:row>
      <xdr:rowOff>47625</xdr:rowOff>
    </xdr:from>
    <xdr:ext cx="561975" cy="400050"/>
    <xdr:sp>
      <xdr:nvSpPr>
        <xdr:cNvPr id="80" name="Shape 80"/>
        <xdr:cNvSpPr/>
      </xdr:nvSpPr>
      <xdr:spPr>
        <a:xfrm>
          <a:off x="5074538" y="3584738"/>
          <a:ext cx="5429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200"/>
        </a:p>
      </xdr:txBody>
    </xdr:sp>
    <xdr:clientData fLocksWithSheet="0"/>
  </xdr:oneCellAnchor>
  <xdr:oneCellAnchor>
    <xdr:from>
      <xdr:col>14</xdr:col>
      <xdr:colOff>209550</xdr:colOff>
      <xdr:row>203</xdr:row>
      <xdr:rowOff>104775</xdr:rowOff>
    </xdr:from>
    <xdr:ext cx="438150" cy="400050"/>
    <xdr:sp>
      <xdr:nvSpPr>
        <xdr:cNvPr id="81" name="Shape 81"/>
        <xdr:cNvSpPr/>
      </xdr:nvSpPr>
      <xdr:spPr>
        <a:xfrm>
          <a:off x="5136450" y="3584738"/>
          <a:ext cx="4191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YA</a:t>
          </a:r>
          <a:endParaRPr sz="1200"/>
        </a:p>
      </xdr:txBody>
    </xdr:sp>
    <xdr:clientData fLocksWithSheet="0"/>
  </xdr:oneCellAnchor>
  <xdr:oneCellAnchor>
    <xdr:from>
      <xdr:col>20</xdr:col>
      <xdr:colOff>180975</xdr:colOff>
      <xdr:row>203</xdr:row>
      <xdr:rowOff>0</xdr:rowOff>
    </xdr:from>
    <xdr:ext cx="561975" cy="381000"/>
    <xdr:sp>
      <xdr:nvSpPr>
        <xdr:cNvPr id="82" name="Shape 82"/>
        <xdr:cNvSpPr/>
      </xdr:nvSpPr>
      <xdr:spPr>
        <a:xfrm>
          <a:off x="5074538" y="3594263"/>
          <a:ext cx="542925" cy="37147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YA</a:t>
          </a:r>
          <a:endParaRPr sz="1200"/>
        </a:p>
      </xdr:txBody>
    </xdr:sp>
    <xdr:clientData fLocksWithSheet="0"/>
  </xdr:oneCellAnchor>
  <xdr:oneCellAnchor>
    <xdr:from>
      <xdr:col>26</xdr:col>
      <xdr:colOff>142875</xdr:colOff>
      <xdr:row>203</xdr:row>
      <xdr:rowOff>38100</xdr:rowOff>
    </xdr:from>
    <xdr:ext cx="561975" cy="400050"/>
    <xdr:sp>
      <xdr:nvSpPr>
        <xdr:cNvPr id="83" name="Shape 83"/>
        <xdr:cNvSpPr/>
      </xdr:nvSpPr>
      <xdr:spPr>
        <a:xfrm>
          <a:off x="5074538" y="3584738"/>
          <a:ext cx="5429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YA</a:t>
          </a:r>
          <a:endParaRPr sz="1200"/>
        </a:p>
      </xdr:txBody>
    </xdr:sp>
    <xdr:clientData fLocksWithSheet="0"/>
  </xdr:oneCellAnchor>
  <xdr:oneCellAnchor>
    <xdr:from>
      <xdr:col>26</xdr:col>
      <xdr:colOff>409575</xdr:colOff>
      <xdr:row>200</xdr:row>
      <xdr:rowOff>0</xdr:rowOff>
    </xdr:from>
    <xdr:ext cx="38100" cy="647700"/>
    <xdr:grpSp>
      <xdr:nvGrpSpPr>
        <xdr:cNvPr id="2" name="Shape 2"/>
        <xdr:cNvGrpSpPr/>
      </xdr:nvGrpSpPr>
      <xdr:grpSpPr>
        <a:xfrm>
          <a:off x="5346000" y="3456150"/>
          <a:ext cx="0" cy="647700"/>
          <a:chOff x="5346000" y="3456150"/>
          <a:chExt cx="0" cy="647700"/>
        </a:xfrm>
      </xdr:grpSpPr>
      <xdr:cxnSp>
        <xdr:nvCxnSpPr>
          <xdr:cNvPr id="84" name="Shape 84"/>
          <xdr:cNvCxnSpPr>
            <a:stCxn id="66" idx="2"/>
            <a:endCxn id="83" idx="0"/>
          </xdr:cNvCxnSpPr>
        </xdr:nvCxnSpPr>
        <xdr:spPr>
          <a:xfrm>
            <a:off x="5346000" y="3456150"/>
            <a:ext cx="0" cy="647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28</xdr:col>
      <xdr:colOff>104775</xdr:colOff>
      <xdr:row>200</xdr:row>
      <xdr:rowOff>9525</xdr:rowOff>
    </xdr:from>
    <xdr:ext cx="447675" cy="638175"/>
    <xdr:grpSp>
      <xdr:nvGrpSpPr>
        <xdr:cNvPr id="2" name="Shape 2"/>
        <xdr:cNvGrpSpPr/>
      </xdr:nvGrpSpPr>
      <xdr:grpSpPr>
        <a:xfrm>
          <a:off x="5126925" y="3465675"/>
          <a:ext cx="438300" cy="628800"/>
          <a:chOff x="5126925" y="3465675"/>
          <a:chExt cx="438300" cy="628800"/>
        </a:xfrm>
      </xdr:grpSpPr>
      <xdr:cxnSp>
        <xdr:nvCxnSpPr>
          <xdr:cNvPr id="85" name="Shape 85"/>
          <xdr:cNvCxnSpPr>
            <a:stCxn id="67" idx="2"/>
            <a:endCxn id="80" idx="0"/>
          </xdr:cNvCxnSpPr>
        </xdr:nvCxnSpPr>
        <xdr:spPr>
          <a:xfrm>
            <a:off x="5126925" y="3465675"/>
            <a:ext cx="438300" cy="628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28</xdr:col>
      <xdr:colOff>542925</xdr:colOff>
      <xdr:row>200</xdr:row>
      <xdr:rowOff>19050</xdr:rowOff>
    </xdr:from>
    <xdr:ext cx="485775" cy="638175"/>
    <xdr:grpSp>
      <xdr:nvGrpSpPr>
        <xdr:cNvPr id="2" name="Shape 2"/>
        <xdr:cNvGrpSpPr/>
      </xdr:nvGrpSpPr>
      <xdr:grpSpPr>
        <a:xfrm>
          <a:off x="5108025" y="3465675"/>
          <a:ext cx="476100" cy="628800"/>
          <a:chOff x="5108025" y="3465675"/>
          <a:chExt cx="476100" cy="628800"/>
        </a:xfrm>
      </xdr:grpSpPr>
      <xdr:cxnSp>
        <xdr:nvCxnSpPr>
          <xdr:cNvPr id="86" name="Shape 86"/>
          <xdr:cNvCxnSpPr>
            <a:stCxn id="68" idx="2"/>
            <a:endCxn id="80" idx="0"/>
          </xdr:cNvCxnSpPr>
        </xdr:nvCxnSpPr>
        <xdr:spPr>
          <a:xfrm flipH="1">
            <a:off x="5108025" y="3465675"/>
            <a:ext cx="476100" cy="628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22</xdr:col>
      <xdr:colOff>276225</xdr:colOff>
      <xdr:row>200</xdr:row>
      <xdr:rowOff>9525</xdr:rowOff>
    </xdr:from>
    <xdr:ext cx="438150" cy="571500"/>
    <xdr:grpSp>
      <xdr:nvGrpSpPr>
        <xdr:cNvPr id="2" name="Shape 2"/>
        <xdr:cNvGrpSpPr/>
      </xdr:nvGrpSpPr>
      <xdr:grpSpPr>
        <a:xfrm>
          <a:off x="5131688" y="3499013"/>
          <a:ext cx="428700" cy="561900"/>
          <a:chOff x="5131688" y="3499013"/>
          <a:chExt cx="428700" cy="561900"/>
        </a:xfrm>
      </xdr:grpSpPr>
      <xdr:cxnSp>
        <xdr:nvCxnSpPr>
          <xdr:cNvPr id="87" name="Shape 87"/>
          <xdr:cNvCxnSpPr>
            <a:stCxn id="64" idx="2"/>
            <a:endCxn id="78" idx="0"/>
          </xdr:cNvCxnSpPr>
        </xdr:nvCxnSpPr>
        <xdr:spPr>
          <a:xfrm>
            <a:off x="5131688" y="3499013"/>
            <a:ext cx="428700" cy="561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23</xdr:col>
      <xdr:colOff>123825</xdr:colOff>
      <xdr:row>200</xdr:row>
      <xdr:rowOff>9525</xdr:rowOff>
    </xdr:from>
    <xdr:ext cx="523875" cy="571500"/>
    <xdr:grpSp>
      <xdr:nvGrpSpPr>
        <xdr:cNvPr id="2" name="Shape 2"/>
        <xdr:cNvGrpSpPr/>
      </xdr:nvGrpSpPr>
      <xdr:grpSpPr>
        <a:xfrm>
          <a:off x="5088675" y="3499013"/>
          <a:ext cx="514500" cy="561900"/>
          <a:chOff x="5088675" y="3499013"/>
          <a:chExt cx="514500" cy="561900"/>
        </a:xfrm>
      </xdr:grpSpPr>
      <xdr:cxnSp>
        <xdr:nvCxnSpPr>
          <xdr:cNvPr id="88" name="Shape 88"/>
          <xdr:cNvCxnSpPr>
            <a:stCxn id="65" idx="2"/>
            <a:endCxn id="78" idx="0"/>
          </xdr:cNvCxnSpPr>
        </xdr:nvCxnSpPr>
        <xdr:spPr>
          <a:xfrm flipH="1">
            <a:off x="5088675" y="3499013"/>
            <a:ext cx="514500" cy="561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20</xdr:col>
      <xdr:colOff>457200</xdr:colOff>
      <xdr:row>200</xdr:row>
      <xdr:rowOff>47625</xdr:rowOff>
    </xdr:from>
    <xdr:ext cx="38100" cy="552450"/>
    <xdr:grpSp>
      <xdr:nvGrpSpPr>
        <xdr:cNvPr id="2" name="Shape 2"/>
        <xdr:cNvGrpSpPr/>
      </xdr:nvGrpSpPr>
      <xdr:grpSpPr>
        <a:xfrm>
          <a:off x="5346000" y="3503775"/>
          <a:ext cx="0" cy="552600"/>
          <a:chOff x="5346000" y="3503775"/>
          <a:chExt cx="0" cy="552600"/>
        </a:xfrm>
      </xdr:grpSpPr>
      <xdr:cxnSp>
        <xdr:nvCxnSpPr>
          <xdr:cNvPr id="89" name="Shape 89"/>
          <xdr:cNvCxnSpPr>
            <a:stCxn id="63" idx="2"/>
            <a:endCxn id="82" idx="0"/>
          </xdr:cNvCxnSpPr>
        </xdr:nvCxnSpPr>
        <xdr:spPr>
          <a:xfrm>
            <a:off x="5346000" y="3503775"/>
            <a:ext cx="0" cy="552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14</xdr:col>
      <xdr:colOff>495300</xdr:colOff>
      <xdr:row>201</xdr:row>
      <xdr:rowOff>0</xdr:rowOff>
    </xdr:from>
    <xdr:ext cx="47625" cy="514350"/>
    <xdr:grpSp>
      <xdr:nvGrpSpPr>
        <xdr:cNvPr id="2" name="Shape 2"/>
        <xdr:cNvGrpSpPr/>
      </xdr:nvGrpSpPr>
      <xdr:grpSpPr>
        <a:xfrm>
          <a:off x="5326950" y="3527588"/>
          <a:ext cx="38100" cy="504900"/>
          <a:chOff x="5326950" y="3527588"/>
          <a:chExt cx="38100" cy="504900"/>
        </a:xfrm>
      </xdr:grpSpPr>
      <xdr:cxnSp>
        <xdr:nvCxnSpPr>
          <xdr:cNvPr id="90" name="Shape 90"/>
          <xdr:cNvCxnSpPr>
            <a:stCxn id="60" idx="2"/>
            <a:endCxn id="81" idx="0"/>
          </xdr:cNvCxnSpPr>
        </xdr:nvCxnSpPr>
        <xdr:spPr>
          <a:xfrm flipH="1">
            <a:off x="5326950" y="3527588"/>
            <a:ext cx="38100" cy="504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76200</xdr:colOff>
      <xdr:row>201</xdr:row>
      <xdr:rowOff>0</xdr:rowOff>
    </xdr:from>
    <xdr:ext cx="619125" cy="552450"/>
    <xdr:grpSp>
      <xdr:nvGrpSpPr>
        <xdr:cNvPr id="2" name="Shape 2"/>
        <xdr:cNvGrpSpPr/>
      </xdr:nvGrpSpPr>
      <xdr:grpSpPr>
        <a:xfrm>
          <a:off x="5041200" y="3503775"/>
          <a:ext cx="609600" cy="552600"/>
          <a:chOff x="5041200" y="3503775"/>
          <a:chExt cx="609600" cy="552600"/>
        </a:xfrm>
      </xdr:grpSpPr>
      <xdr:cxnSp>
        <xdr:nvCxnSpPr>
          <xdr:cNvPr id="91" name="Shape 91"/>
          <xdr:cNvCxnSpPr>
            <a:stCxn id="61" idx="2"/>
            <a:endCxn id="79" idx="0"/>
          </xdr:cNvCxnSpPr>
        </xdr:nvCxnSpPr>
        <xdr:spPr>
          <a:xfrm>
            <a:off x="5041200" y="3503775"/>
            <a:ext cx="609600" cy="552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104775</xdr:colOff>
      <xdr:row>201</xdr:row>
      <xdr:rowOff>9525</xdr:rowOff>
    </xdr:from>
    <xdr:ext cx="542925" cy="542925"/>
    <xdr:grpSp>
      <xdr:nvGrpSpPr>
        <xdr:cNvPr id="2" name="Shape 2"/>
        <xdr:cNvGrpSpPr/>
      </xdr:nvGrpSpPr>
      <xdr:grpSpPr>
        <a:xfrm>
          <a:off x="5079300" y="3513300"/>
          <a:ext cx="533400" cy="533400"/>
          <a:chOff x="5079300" y="3513300"/>
          <a:chExt cx="533400" cy="533400"/>
        </a:xfrm>
      </xdr:grpSpPr>
      <xdr:cxnSp>
        <xdr:nvCxnSpPr>
          <xdr:cNvPr id="92" name="Shape 92"/>
          <xdr:cNvCxnSpPr>
            <a:stCxn id="62" idx="2"/>
            <a:endCxn id="79" idx="0"/>
          </xdr:cNvCxnSpPr>
        </xdr:nvCxnSpPr>
        <xdr:spPr>
          <a:xfrm flipH="1">
            <a:off x="5079300" y="3513300"/>
            <a:ext cx="533400" cy="533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247650</xdr:colOff>
      <xdr:row>171</xdr:row>
      <xdr:rowOff>114300</xdr:rowOff>
    </xdr:from>
    <xdr:ext cx="2962275" cy="2800350"/>
    <xdr:grpSp>
      <xdr:nvGrpSpPr>
        <xdr:cNvPr id="2" name="Shape 2"/>
        <xdr:cNvGrpSpPr/>
      </xdr:nvGrpSpPr>
      <xdr:grpSpPr>
        <a:xfrm>
          <a:off x="3869775" y="2379825"/>
          <a:ext cx="2952600" cy="2800500"/>
          <a:chOff x="3869775" y="2379825"/>
          <a:chExt cx="2952600" cy="2800500"/>
        </a:xfrm>
      </xdr:grpSpPr>
      <xdr:cxnSp>
        <xdr:nvCxnSpPr>
          <xdr:cNvPr id="93" name="Shape 93"/>
          <xdr:cNvCxnSpPr>
            <a:stCxn id="56" idx="2"/>
            <a:endCxn id="58" idx="0"/>
          </xdr:cNvCxnSpPr>
        </xdr:nvCxnSpPr>
        <xdr:spPr>
          <a:xfrm flipH="1">
            <a:off x="3869775" y="2379825"/>
            <a:ext cx="2952600" cy="2800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22</xdr:col>
      <xdr:colOff>257175</xdr:colOff>
      <xdr:row>174</xdr:row>
      <xdr:rowOff>28575</xdr:rowOff>
    </xdr:from>
    <xdr:ext cx="209550" cy="2019300"/>
    <xdr:grpSp>
      <xdr:nvGrpSpPr>
        <xdr:cNvPr id="2" name="Shape 2"/>
        <xdr:cNvGrpSpPr/>
      </xdr:nvGrpSpPr>
      <xdr:grpSpPr>
        <a:xfrm>
          <a:off x="5245913" y="2775113"/>
          <a:ext cx="200100" cy="2009700"/>
          <a:chOff x="5245913" y="2775113"/>
          <a:chExt cx="200100" cy="2009700"/>
        </a:xfrm>
      </xdr:grpSpPr>
      <xdr:cxnSp>
        <xdr:nvCxnSpPr>
          <xdr:cNvPr id="94" name="Shape 94"/>
          <xdr:cNvCxnSpPr>
            <a:stCxn id="56" idx="4"/>
            <a:endCxn id="57" idx="0"/>
          </xdr:cNvCxnSpPr>
        </xdr:nvCxnSpPr>
        <xdr:spPr>
          <a:xfrm flipH="1">
            <a:off x="5245913" y="2775113"/>
            <a:ext cx="200100" cy="2009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24</xdr:col>
      <xdr:colOff>28575</xdr:colOff>
      <xdr:row>171</xdr:row>
      <xdr:rowOff>114300</xdr:rowOff>
    </xdr:from>
    <xdr:ext cx="2352675" cy="2514600"/>
    <xdr:grpSp>
      <xdr:nvGrpSpPr>
        <xdr:cNvPr id="2" name="Shape 2"/>
        <xdr:cNvGrpSpPr/>
      </xdr:nvGrpSpPr>
      <xdr:grpSpPr>
        <a:xfrm>
          <a:off x="4174425" y="2527463"/>
          <a:ext cx="2343300" cy="2505000"/>
          <a:chOff x="4174425" y="2527463"/>
          <a:chExt cx="2343300" cy="2505000"/>
        </a:xfrm>
      </xdr:grpSpPr>
      <xdr:cxnSp>
        <xdr:nvCxnSpPr>
          <xdr:cNvPr id="95" name="Shape 95"/>
          <xdr:cNvCxnSpPr>
            <a:stCxn id="56" idx="6"/>
            <a:endCxn id="59" idx="0"/>
          </xdr:cNvCxnSpPr>
        </xdr:nvCxnSpPr>
        <xdr:spPr>
          <a:xfrm>
            <a:off x="4174425" y="2527463"/>
            <a:ext cx="2343300" cy="2505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21</xdr:col>
      <xdr:colOff>0</xdr:colOff>
      <xdr:row>210</xdr:row>
      <xdr:rowOff>171450</xdr:rowOff>
    </xdr:from>
    <xdr:ext cx="1514475" cy="1047750"/>
    <xdr:sp>
      <xdr:nvSpPr>
        <xdr:cNvPr id="96" name="Shape 96"/>
        <xdr:cNvSpPr/>
      </xdr:nvSpPr>
      <xdr:spPr>
        <a:xfrm>
          <a:off x="4598288" y="3265650"/>
          <a:ext cx="1495425" cy="10287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Dokumen 1 2 3 4 </a:t>
          </a:r>
          <a:endParaRPr sz="1800"/>
        </a:p>
      </xdr:txBody>
    </xdr:sp>
    <xdr:clientData fLocksWithSheet="0"/>
  </xdr:oneCellAnchor>
  <xdr:oneCellAnchor>
    <xdr:from>
      <xdr:col>17</xdr:col>
      <xdr:colOff>304800</xdr:colOff>
      <xdr:row>225</xdr:row>
      <xdr:rowOff>104775</xdr:rowOff>
    </xdr:from>
    <xdr:ext cx="1047750" cy="1028700"/>
    <xdr:sp>
      <xdr:nvSpPr>
        <xdr:cNvPr id="97" name="Shape 97"/>
        <xdr:cNvSpPr/>
      </xdr:nvSpPr>
      <xdr:spPr>
        <a:xfrm>
          <a:off x="4826888" y="3275175"/>
          <a:ext cx="1038225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 1</a:t>
          </a:r>
          <a:endParaRPr sz="1800"/>
        </a:p>
      </xdr:txBody>
    </xdr:sp>
    <xdr:clientData fLocksWithSheet="0"/>
  </xdr:oneCellAnchor>
  <xdr:oneCellAnchor>
    <xdr:from>
      <xdr:col>24</xdr:col>
      <xdr:colOff>9525</xdr:colOff>
      <xdr:row>226</xdr:row>
      <xdr:rowOff>9525</xdr:rowOff>
    </xdr:from>
    <xdr:ext cx="1257300" cy="1028700"/>
    <xdr:sp>
      <xdr:nvSpPr>
        <xdr:cNvPr id="98" name="Shape 98"/>
        <xdr:cNvSpPr/>
      </xdr:nvSpPr>
      <xdr:spPr>
        <a:xfrm>
          <a:off x="4726875" y="3275175"/>
          <a:ext cx="1238250" cy="10096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DOK 3  </a:t>
          </a:r>
          <a:endParaRPr sz="1800"/>
        </a:p>
      </xdr:txBody>
    </xdr:sp>
    <xdr:clientData fLocksWithSheet="0"/>
  </xdr:oneCellAnchor>
  <xdr:oneCellAnchor>
    <xdr:from>
      <xdr:col>16</xdr:col>
      <xdr:colOff>114300</xdr:colOff>
      <xdr:row>239</xdr:row>
      <xdr:rowOff>9525</xdr:rowOff>
    </xdr:from>
    <xdr:ext cx="714375" cy="400050"/>
    <xdr:sp>
      <xdr:nvSpPr>
        <xdr:cNvPr id="99" name="Shape 99"/>
        <xdr:cNvSpPr/>
      </xdr:nvSpPr>
      <xdr:spPr>
        <a:xfrm>
          <a:off x="4998338" y="3584738"/>
          <a:ext cx="6953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POSITIVE</a:t>
          </a:r>
          <a:endParaRPr sz="1200"/>
        </a:p>
      </xdr:txBody>
    </xdr:sp>
    <xdr:clientData fLocksWithSheet="0"/>
  </xdr:oneCellAnchor>
  <xdr:oneCellAnchor>
    <xdr:from>
      <xdr:col>17</xdr:col>
      <xdr:colOff>523875</xdr:colOff>
      <xdr:row>239</xdr:row>
      <xdr:rowOff>9525</xdr:rowOff>
    </xdr:from>
    <xdr:ext cx="561975" cy="400050"/>
    <xdr:sp>
      <xdr:nvSpPr>
        <xdr:cNvPr id="100" name="Shape 100"/>
        <xdr:cNvSpPr/>
      </xdr:nvSpPr>
      <xdr:spPr>
        <a:xfrm>
          <a:off x="5069775" y="3584738"/>
          <a:ext cx="5524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Netral</a:t>
          </a:r>
          <a:endParaRPr sz="1200"/>
        </a:p>
      </xdr:txBody>
    </xdr:sp>
    <xdr:clientData fLocksWithSheet="0"/>
  </xdr:oneCellAnchor>
  <xdr:oneCellAnchor>
    <xdr:from>
      <xdr:col>19</xdr:col>
      <xdr:colOff>228600</xdr:colOff>
      <xdr:row>239</xdr:row>
      <xdr:rowOff>19050</xdr:rowOff>
    </xdr:from>
    <xdr:ext cx="828675" cy="400050"/>
    <xdr:sp>
      <xdr:nvSpPr>
        <xdr:cNvPr id="101" name="Shape 101"/>
        <xdr:cNvSpPr/>
      </xdr:nvSpPr>
      <xdr:spPr>
        <a:xfrm>
          <a:off x="4936425" y="3584738"/>
          <a:ext cx="8191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Negative</a:t>
          </a:r>
          <a:endParaRPr sz="1200"/>
        </a:p>
      </xdr:txBody>
    </xdr:sp>
    <xdr:clientData fLocksWithSheet="0"/>
  </xdr:oneCellAnchor>
  <xdr:oneCellAnchor>
    <xdr:from>
      <xdr:col>23</xdr:col>
      <xdr:colOff>9525</xdr:colOff>
      <xdr:row>240</xdr:row>
      <xdr:rowOff>9525</xdr:rowOff>
    </xdr:from>
    <xdr:ext cx="809625" cy="400050"/>
    <xdr:sp>
      <xdr:nvSpPr>
        <xdr:cNvPr id="102" name="Shape 102"/>
        <xdr:cNvSpPr/>
      </xdr:nvSpPr>
      <xdr:spPr>
        <a:xfrm>
          <a:off x="4945950" y="3584738"/>
          <a:ext cx="8001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POSITIVE</a:t>
          </a:r>
          <a:endParaRPr sz="1200"/>
        </a:p>
      </xdr:txBody>
    </xdr:sp>
    <xdr:clientData fLocksWithSheet="0"/>
  </xdr:oneCellAnchor>
  <xdr:oneCellAnchor>
    <xdr:from>
      <xdr:col>24</xdr:col>
      <xdr:colOff>428625</xdr:colOff>
      <xdr:row>240</xdr:row>
      <xdr:rowOff>28575</xdr:rowOff>
    </xdr:from>
    <xdr:ext cx="561975" cy="400050"/>
    <xdr:sp>
      <xdr:nvSpPr>
        <xdr:cNvPr id="103" name="Shape 103"/>
        <xdr:cNvSpPr/>
      </xdr:nvSpPr>
      <xdr:spPr>
        <a:xfrm>
          <a:off x="5069775" y="3584738"/>
          <a:ext cx="5524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Netral</a:t>
          </a:r>
          <a:endParaRPr sz="1200"/>
        </a:p>
      </xdr:txBody>
    </xdr:sp>
    <xdr:clientData fLocksWithSheet="0"/>
  </xdr:oneCellAnchor>
  <xdr:oneCellAnchor>
    <xdr:from>
      <xdr:col>26</xdr:col>
      <xdr:colOff>9525</xdr:colOff>
      <xdr:row>240</xdr:row>
      <xdr:rowOff>38100</xdr:rowOff>
    </xdr:from>
    <xdr:ext cx="828675" cy="400050"/>
    <xdr:sp>
      <xdr:nvSpPr>
        <xdr:cNvPr id="104" name="Shape 104"/>
        <xdr:cNvSpPr/>
      </xdr:nvSpPr>
      <xdr:spPr>
        <a:xfrm>
          <a:off x="4936425" y="3584738"/>
          <a:ext cx="8191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Negative</a:t>
          </a:r>
          <a:endParaRPr sz="1200"/>
        </a:p>
      </xdr:txBody>
    </xdr:sp>
    <xdr:clientData fLocksWithSheet="0"/>
  </xdr:oneCellAnchor>
  <xdr:oneCellAnchor>
    <xdr:from>
      <xdr:col>18</xdr:col>
      <xdr:colOff>57150</xdr:colOff>
      <xdr:row>230</xdr:row>
      <xdr:rowOff>133350</xdr:rowOff>
    </xdr:from>
    <xdr:ext cx="38100" cy="1685925"/>
    <xdr:grpSp>
      <xdr:nvGrpSpPr>
        <xdr:cNvPr id="2" name="Shape 2"/>
        <xdr:cNvGrpSpPr/>
      </xdr:nvGrpSpPr>
      <xdr:grpSpPr>
        <a:xfrm>
          <a:off x="5341163" y="2937038"/>
          <a:ext cx="9600" cy="1686000"/>
          <a:chOff x="5341163" y="2937038"/>
          <a:chExt cx="9600" cy="1686000"/>
        </a:xfrm>
      </xdr:grpSpPr>
      <xdr:cxnSp>
        <xdr:nvCxnSpPr>
          <xdr:cNvPr id="105" name="Shape 105"/>
          <xdr:cNvCxnSpPr>
            <a:stCxn id="97" idx="4"/>
            <a:endCxn id="100" idx="0"/>
          </xdr:cNvCxnSpPr>
        </xdr:nvCxnSpPr>
        <xdr:spPr>
          <a:xfrm flipH="1">
            <a:off x="5341163" y="2937038"/>
            <a:ext cx="9600" cy="1686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18</xdr:col>
      <xdr:colOff>542925</xdr:colOff>
      <xdr:row>229</xdr:row>
      <xdr:rowOff>171450</xdr:rowOff>
    </xdr:from>
    <xdr:ext cx="685800" cy="1866900"/>
    <xdr:grpSp>
      <xdr:nvGrpSpPr>
        <xdr:cNvPr id="2" name="Shape 2"/>
        <xdr:cNvGrpSpPr/>
      </xdr:nvGrpSpPr>
      <xdr:grpSpPr>
        <a:xfrm>
          <a:off x="5007863" y="2851313"/>
          <a:ext cx="676200" cy="1857300"/>
          <a:chOff x="5007863" y="2851313"/>
          <a:chExt cx="676200" cy="1857300"/>
        </a:xfrm>
      </xdr:grpSpPr>
      <xdr:cxnSp>
        <xdr:nvCxnSpPr>
          <xdr:cNvPr id="106" name="Shape 106"/>
          <xdr:cNvCxnSpPr>
            <a:stCxn id="97" idx="5"/>
            <a:endCxn id="101" idx="0"/>
          </xdr:cNvCxnSpPr>
        </xdr:nvCxnSpPr>
        <xdr:spPr>
          <a:xfrm>
            <a:off x="5007863" y="2851313"/>
            <a:ext cx="676200" cy="18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390525</xdr:colOff>
      <xdr:row>229</xdr:row>
      <xdr:rowOff>171450</xdr:rowOff>
    </xdr:from>
    <xdr:ext cx="695325" cy="1952625"/>
    <xdr:grpSp>
      <xdr:nvGrpSpPr>
        <xdr:cNvPr id="2" name="Shape 2"/>
        <xdr:cNvGrpSpPr/>
      </xdr:nvGrpSpPr>
      <xdr:grpSpPr>
        <a:xfrm>
          <a:off x="5003100" y="2808450"/>
          <a:ext cx="685800" cy="1943100"/>
          <a:chOff x="5003100" y="2808450"/>
          <a:chExt cx="685800" cy="1943100"/>
        </a:xfrm>
      </xdr:grpSpPr>
      <xdr:cxnSp>
        <xdr:nvCxnSpPr>
          <xdr:cNvPr id="107" name="Shape 107"/>
          <xdr:cNvCxnSpPr>
            <a:stCxn id="97" idx="3"/>
          </xdr:cNvCxnSpPr>
        </xdr:nvCxnSpPr>
        <xdr:spPr>
          <a:xfrm flipH="1">
            <a:off x="5003100" y="2808450"/>
            <a:ext cx="685800" cy="1943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25</xdr:col>
      <xdr:colOff>66675</xdr:colOff>
      <xdr:row>231</xdr:row>
      <xdr:rowOff>19050</xdr:rowOff>
    </xdr:from>
    <xdr:ext cx="38100" cy="1838325"/>
    <xdr:grpSp>
      <xdr:nvGrpSpPr>
        <xdr:cNvPr id="2" name="Shape 2"/>
        <xdr:cNvGrpSpPr/>
      </xdr:nvGrpSpPr>
      <xdr:grpSpPr>
        <a:xfrm>
          <a:off x="5341238" y="2860838"/>
          <a:ext cx="9525" cy="1838325"/>
          <a:chOff x="5341238" y="2860838"/>
          <a:chExt cx="9525" cy="1838325"/>
        </a:xfrm>
      </xdr:grpSpPr>
      <xdr:cxnSp>
        <xdr:nvCxnSpPr>
          <xdr:cNvPr id="108" name="Shape 108"/>
          <xdr:cNvCxnSpPr/>
        </xdr:nvCxnSpPr>
        <xdr:spPr>
          <a:xfrm>
            <a:off x="5341238" y="2860838"/>
            <a:ext cx="9525" cy="18383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23</xdr:col>
      <xdr:colOff>419100</xdr:colOff>
      <xdr:row>230</xdr:row>
      <xdr:rowOff>76200</xdr:rowOff>
    </xdr:from>
    <xdr:ext cx="371475" cy="1952625"/>
    <xdr:grpSp>
      <xdr:nvGrpSpPr>
        <xdr:cNvPr id="2" name="Shape 2"/>
        <xdr:cNvGrpSpPr/>
      </xdr:nvGrpSpPr>
      <xdr:grpSpPr>
        <a:xfrm>
          <a:off x="5165175" y="2808450"/>
          <a:ext cx="361800" cy="1943100"/>
          <a:chOff x="5165175" y="2808450"/>
          <a:chExt cx="361800" cy="1943100"/>
        </a:xfrm>
      </xdr:grpSpPr>
      <xdr:cxnSp>
        <xdr:nvCxnSpPr>
          <xdr:cNvPr id="109" name="Shape 109"/>
          <xdr:cNvCxnSpPr>
            <a:stCxn id="98" idx="3"/>
            <a:endCxn id="102" idx="0"/>
          </xdr:cNvCxnSpPr>
        </xdr:nvCxnSpPr>
        <xdr:spPr>
          <a:xfrm flipH="1">
            <a:off x="5165175" y="2808450"/>
            <a:ext cx="361800" cy="1943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25</xdr:col>
      <xdr:colOff>514350</xdr:colOff>
      <xdr:row>230</xdr:row>
      <xdr:rowOff>76200</xdr:rowOff>
    </xdr:from>
    <xdr:ext cx="523875" cy="1981200"/>
    <xdr:grpSp>
      <xdr:nvGrpSpPr>
        <xdr:cNvPr id="2" name="Shape 2"/>
        <xdr:cNvGrpSpPr/>
      </xdr:nvGrpSpPr>
      <xdr:grpSpPr>
        <a:xfrm>
          <a:off x="5088825" y="2794163"/>
          <a:ext cx="514500" cy="1971600"/>
          <a:chOff x="5088825" y="2794163"/>
          <a:chExt cx="514500" cy="1971600"/>
        </a:xfrm>
      </xdr:grpSpPr>
      <xdr:cxnSp>
        <xdr:nvCxnSpPr>
          <xdr:cNvPr id="110" name="Shape 110"/>
          <xdr:cNvCxnSpPr>
            <a:stCxn id="98" idx="5"/>
            <a:endCxn id="104" idx="0"/>
          </xdr:cNvCxnSpPr>
        </xdr:nvCxnSpPr>
        <xdr:spPr>
          <a:xfrm>
            <a:off x="5088825" y="2794163"/>
            <a:ext cx="514500" cy="1971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18</xdr:col>
      <xdr:colOff>381000</xdr:colOff>
      <xdr:row>243</xdr:row>
      <xdr:rowOff>142875</xdr:rowOff>
    </xdr:from>
    <xdr:ext cx="600075" cy="400050"/>
    <xdr:sp>
      <xdr:nvSpPr>
        <xdr:cNvPr id="111" name="Shape 111"/>
        <xdr:cNvSpPr/>
      </xdr:nvSpPr>
      <xdr:spPr>
        <a:xfrm>
          <a:off x="5050725" y="3584738"/>
          <a:ext cx="59055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200"/>
        </a:p>
      </xdr:txBody>
    </xdr:sp>
    <xdr:clientData fLocksWithSheet="0"/>
  </xdr:oneCellAnchor>
  <xdr:oneCellAnchor>
    <xdr:from>
      <xdr:col>25</xdr:col>
      <xdr:colOff>257175</xdr:colOff>
      <xdr:row>245</xdr:row>
      <xdr:rowOff>47625</xdr:rowOff>
    </xdr:from>
    <xdr:ext cx="561975" cy="400050"/>
    <xdr:sp>
      <xdr:nvSpPr>
        <xdr:cNvPr id="112" name="Shape 112"/>
        <xdr:cNvSpPr/>
      </xdr:nvSpPr>
      <xdr:spPr>
        <a:xfrm>
          <a:off x="5074538" y="3584738"/>
          <a:ext cx="5429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200"/>
        </a:p>
      </xdr:txBody>
    </xdr:sp>
    <xdr:clientData fLocksWithSheet="0"/>
  </xdr:oneCellAnchor>
  <xdr:oneCellAnchor>
    <xdr:from>
      <xdr:col>16</xdr:col>
      <xdr:colOff>209550</xdr:colOff>
      <xdr:row>243</xdr:row>
      <xdr:rowOff>104775</xdr:rowOff>
    </xdr:from>
    <xdr:ext cx="438150" cy="400050"/>
    <xdr:sp>
      <xdr:nvSpPr>
        <xdr:cNvPr id="113" name="Shape 113"/>
        <xdr:cNvSpPr/>
      </xdr:nvSpPr>
      <xdr:spPr>
        <a:xfrm>
          <a:off x="5136450" y="3584738"/>
          <a:ext cx="419100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YA</a:t>
          </a:r>
          <a:endParaRPr sz="1200"/>
        </a:p>
      </xdr:txBody>
    </xdr:sp>
    <xdr:clientData fLocksWithSheet="0"/>
  </xdr:oneCellAnchor>
  <xdr:oneCellAnchor>
    <xdr:from>
      <xdr:col>23</xdr:col>
      <xdr:colOff>142875</xdr:colOff>
      <xdr:row>245</xdr:row>
      <xdr:rowOff>38100</xdr:rowOff>
    </xdr:from>
    <xdr:ext cx="561975" cy="400050"/>
    <xdr:sp>
      <xdr:nvSpPr>
        <xdr:cNvPr id="114" name="Shape 114"/>
        <xdr:cNvSpPr/>
      </xdr:nvSpPr>
      <xdr:spPr>
        <a:xfrm>
          <a:off x="5074538" y="3584738"/>
          <a:ext cx="542925" cy="390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YA</a:t>
          </a:r>
          <a:endParaRPr sz="1200"/>
        </a:p>
      </xdr:txBody>
    </xdr:sp>
    <xdr:clientData fLocksWithSheet="0"/>
  </xdr:oneCellAnchor>
  <xdr:oneCellAnchor>
    <xdr:from>
      <xdr:col>23</xdr:col>
      <xdr:colOff>409575</xdr:colOff>
      <xdr:row>242</xdr:row>
      <xdr:rowOff>0</xdr:rowOff>
    </xdr:from>
    <xdr:ext cx="38100" cy="647700"/>
    <xdr:grpSp>
      <xdr:nvGrpSpPr>
        <xdr:cNvPr id="2" name="Shape 2"/>
        <xdr:cNvGrpSpPr/>
      </xdr:nvGrpSpPr>
      <xdr:grpSpPr>
        <a:xfrm>
          <a:off x="5346000" y="3456150"/>
          <a:ext cx="0" cy="647700"/>
          <a:chOff x="5346000" y="3456150"/>
          <a:chExt cx="0" cy="647700"/>
        </a:xfrm>
      </xdr:grpSpPr>
      <xdr:cxnSp>
        <xdr:nvCxnSpPr>
          <xdr:cNvPr id="115" name="Shape 115"/>
          <xdr:cNvCxnSpPr>
            <a:stCxn id="102" idx="2"/>
            <a:endCxn id="114" idx="0"/>
          </xdr:cNvCxnSpPr>
        </xdr:nvCxnSpPr>
        <xdr:spPr>
          <a:xfrm>
            <a:off x="5346000" y="3456150"/>
            <a:ext cx="0" cy="647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25</xdr:col>
      <xdr:colOff>104775</xdr:colOff>
      <xdr:row>242</xdr:row>
      <xdr:rowOff>9525</xdr:rowOff>
    </xdr:from>
    <xdr:ext cx="447675" cy="638175"/>
    <xdr:grpSp>
      <xdr:nvGrpSpPr>
        <xdr:cNvPr id="2" name="Shape 2"/>
        <xdr:cNvGrpSpPr/>
      </xdr:nvGrpSpPr>
      <xdr:grpSpPr>
        <a:xfrm>
          <a:off x="5126925" y="3465675"/>
          <a:ext cx="438300" cy="628800"/>
          <a:chOff x="5126925" y="3465675"/>
          <a:chExt cx="438300" cy="628800"/>
        </a:xfrm>
      </xdr:grpSpPr>
      <xdr:cxnSp>
        <xdr:nvCxnSpPr>
          <xdr:cNvPr id="116" name="Shape 116"/>
          <xdr:cNvCxnSpPr>
            <a:stCxn id="103" idx="2"/>
            <a:endCxn id="112" idx="0"/>
          </xdr:cNvCxnSpPr>
        </xdr:nvCxnSpPr>
        <xdr:spPr>
          <a:xfrm>
            <a:off x="5126925" y="3465675"/>
            <a:ext cx="438300" cy="628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25</xdr:col>
      <xdr:colOff>542925</xdr:colOff>
      <xdr:row>242</xdr:row>
      <xdr:rowOff>19050</xdr:rowOff>
    </xdr:from>
    <xdr:ext cx="485775" cy="638175"/>
    <xdr:grpSp>
      <xdr:nvGrpSpPr>
        <xdr:cNvPr id="2" name="Shape 2"/>
        <xdr:cNvGrpSpPr/>
      </xdr:nvGrpSpPr>
      <xdr:grpSpPr>
        <a:xfrm>
          <a:off x="5108025" y="3465675"/>
          <a:ext cx="476100" cy="628800"/>
          <a:chOff x="5108025" y="3465675"/>
          <a:chExt cx="476100" cy="628800"/>
        </a:xfrm>
      </xdr:grpSpPr>
      <xdr:cxnSp>
        <xdr:nvCxnSpPr>
          <xdr:cNvPr id="117" name="Shape 117"/>
          <xdr:cNvCxnSpPr>
            <a:stCxn id="104" idx="2"/>
            <a:endCxn id="112" idx="0"/>
          </xdr:cNvCxnSpPr>
        </xdr:nvCxnSpPr>
        <xdr:spPr>
          <a:xfrm flipH="1">
            <a:off x="5108025" y="3465675"/>
            <a:ext cx="476100" cy="628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495300</xdr:colOff>
      <xdr:row>241</xdr:row>
      <xdr:rowOff>0</xdr:rowOff>
    </xdr:from>
    <xdr:ext cx="47625" cy="514350"/>
    <xdr:grpSp>
      <xdr:nvGrpSpPr>
        <xdr:cNvPr id="2" name="Shape 2"/>
        <xdr:cNvGrpSpPr/>
      </xdr:nvGrpSpPr>
      <xdr:grpSpPr>
        <a:xfrm>
          <a:off x="5326950" y="3527588"/>
          <a:ext cx="38100" cy="504900"/>
          <a:chOff x="5326950" y="3527588"/>
          <a:chExt cx="38100" cy="504900"/>
        </a:xfrm>
      </xdr:grpSpPr>
      <xdr:cxnSp>
        <xdr:nvCxnSpPr>
          <xdr:cNvPr id="118" name="Shape 118"/>
          <xdr:cNvCxnSpPr>
            <a:stCxn id="99" idx="2"/>
            <a:endCxn id="113" idx="0"/>
          </xdr:cNvCxnSpPr>
        </xdr:nvCxnSpPr>
        <xdr:spPr>
          <a:xfrm flipH="1">
            <a:off x="5326950" y="3527588"/>
            <a:ext cx="38100" cy="504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18</xdr:col>
      <xdr:colOff>76200</xdr:colOff>
      <xdr:row>241</xdr:row>
      <xdr:rowOff>0</xdr:rowOff>
    </xdr:from>
    <xdr:ext cx="619125" cy="552450"/>
    <xdr:grpSp>
      <xdr:nvGrpSpPr>
        <xdr:cNvPr id="2" name="Shape 2"/>
        <xdr:cNvGrpSpPr/>
      </xdr:nvGrpSpPr>
      <xdr:grpSpPr>
        <a:xfrm>
          <a:off x="5041200" y="3503775"/>
          <a:ext cx="609600" cy="552600"/>
          <a:chOff x="5041200" y="3503775"/>
          <a:chExt cx="609600" cy="552600"/>
        </a:xfrm>
      </xdr:grpSpPr>
      <xdr:cxnSp>
        <xdr:nvCxnSpPr>
          <xdr:cNvPr id="119" name="Shape 119"/>
          <xdr:cNvCxnSpPr>
            <a:stCxn id="100" idx="2"/>
            <a:endCxn id="111" idx="0"/>
          </xdr:cNvCxnSpPr>
        </xdr:nvCxnSpPr>
        <xdr:spPr>
          <a:xfrm>
            <a:off x="5041200" y="3503775"/>
            <a:ext cx="609600" cy="552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19</xdr:col>
      <xdr:colOff>104775</xdr:colOff>
      <xdr:row>241</xdr:row>
      <xdr:rowOff>9525</xdr:rowOff>
    </xdr:from>
    <xdr:ext cx="542925" cy="542925"/>
    <xdr:grpSp>
      <xdr:nvGrpSpPr>
        <xdr:cNvPr id="2" name="Shape 2"/>
        <xdr:cNvGrpSpPr/>
      </xdr:nvGrpSpPr>
      <xdr:grpSpPr>
        <a:xfrm>
          <a:off x="5079300" y="3513300"/>
          <a:ext cx="533400" cy="533400"/>
          <a:chOff x="5079300" y="3513300"/>
          <a:chExt cx="533400" cy="533400"/>
        </a:xfrm>
      </xdr:grpSpPr>
      <xdr:cxnSp>
        <xdr:nvCxnSpPr>
          <xdr:cNvPr id="120" name="Shape 120"/>
          <xdr:cNvCxnSpPr>
            <a:stCxn id="101" idx="2"/>
            <a:endCxn id="111" idx="0"/>
          </xdr:cNvCxnSpPr>
        </xdr:nvCxnSpPr>
        <xdr:spPr>
          <a:xfrm flipH="1">
            <a:off x="5079300" y="3513300"/>
            <a:ext cx="533400" cy="533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18</xdr:col>
      <xdr:colOff>247650</xdr:colOff>
      <xdr:row>216</xdr:row>
      <xdr:rowOff>0</xdr:rowOff>
    </xdr:from>
    <xdr:ext cx="2257425" cy="1914525"/>
    <xdr:grpSp>
      <xdr:nvGrpSpPr>
        <xdr:cNvPr id="2" name="Shape 2"/>
        <xdr:cNvGrpSpPr/>
      </xdr:nvGrpSpPr>
      <xdr:grpSpPr>
        <a:xfrm>
          <a:off x="4222050" y="2827500"/>
          <a:ext cx="2247900" cy="1905000"/>
          <a:chOff x="4222050" y="2827500"/>
          <a:chExt cx="2247900" cy="1905000"/>
        </a:xfrm>
      </xdr:grpSpPr>
      <xdr:cxnSp>
        <xdr:nvCxnSpPr>
          <xdr:cNvPr id="121" name="Shape 121"/>
          <xdr:cNvCxnSpPr>
            <a:stCxn id="96" idx="4"/>
            <a:endCxn id="97" idx="0"/>
          </xdr:cNvCxnSpPr>
        </xdr:nvCxnSpPr>
        <xdr:spPr>
          <a:xfrm flipH="1">
            <a:off x="4222050" y="2827500"/>
            <a:ext cx="2247900" cy="1905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22</xdr:col>
      <xdr:colOff>161925</xdr:colOff>
      <xdr:row>216</xdr:row>
      <xdr:rowOff>0</xdr:rowOff>
    </xdr:from>
    <xdr:ext cx="1647825" cy="2009775"/>
    <xdr:grpSp>
      <xdr:nvGrpSpPr>
        <xdr:cNvPr id="2" name="Shape 2"/>
        <xdr:cNvGrpSpPr/>
      </xdr:nvGrpSpPr>
      <xdr:grpSpPr>
        <a:xfrm>
          <a:off x="4526850" y="2779875"/>
          <a:ext cx="1638300" cy="2000400"/>
          <a:chOff x="4526850" y="2779875"/>
          <a:chExt cx="1638300" cy="2000400"/>
        </a:xfrm>
      </xdr:grpSpPr>
      <xdr:cxnSp>
        <xdr:nvCxnSpPr>
          <xdr:cNvPr id="122" name="Shape 122"/>
          <xdr:cNvCxnSpPr>
            <a:stCxn id="96" idx="4"/>
            <a:endCxn id="98" idx="0"/>
          </xdr:cNvCxnSpPr>
        </xdr:nvCxnSpPr>
        <xdr:spPr>
          <a:xfrm>
            <a:off x="4526850" y="2779875"/>
            <a:ext cx="1638300" cy="2000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8.57"/>
    <col customWidth="1" min="3" max="5" width="8.71"/>
    <col customWidth="1" min="6" max="6" width="12.71"/>
    <col customWidth="1" min="7" max="7" width="8.71"/>
    <col customWidth="1" min="8" max="8" width="10.14"/>
    <col customWidth="1" min="9" max="9" width="11.14"/>
    <col customWidth="1" min="10" max="10" width="10.86"/>
    <col customWidth="1" min="11" max="11" width="11.0"/>
    <col customWidth="1" min="12" max="12" width="13.14"/>
    <col customWidth="1" min="13" max="13" width="8.43"/>
    <col customWidth="1" min="14" max="29" width="8.71"/>
    <col customWidth="1" min="30" max="30" width="9.71"/>
    <col customWidth="1" min="31" max="41" width="8.7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>
      <c r="A2" s="5">
        <v>1.0</v>
      </c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>
      <c r="A3" s="5">
        <v>2.0</v>
      </c>
      <c r="B3" s="6" t="s">
        <v>3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>
        <v>3.0</v>
      </c>
      <c r="B4" s="6" t="s">
        <v>4</v>
      </c>
      <c r="C4" s="3"/>
      <c r="D4" s="3"/>
      <c r="E4" s="3"/>
      <c r="F4" s="3"/>
      <c r="G4" s="3"/>
      <c r="H4" s="3"/>
      <c r="I4" s="3"/>
      <c r="J4" s="3"/>
      <c r="K4" s="3"/>
      <c r="L4" s="4"/>
    </row>
    <row r="5">
      <c r="A5" s="5">
        <v>4.0</v>
      </c>
      <c r="B5" s="6" t="s">
        <v>5</v>
      </c>
      <c r="C5" s="3"/>
      <c r="D5" s="3"/>
      <c r="E5" s="3"/>
      <c r="F5" s="3"/>
      <c r="G5" s="3"/>
      <c r="H5" s="3"/>
      <c r="I5" s="3"/>
      <c r="J5" s="3"/>
      <c r="K5" s="3"/>
      <c r="L5" s="4"/>
    </row>
    <row r="7">
      <c r="A7" s="7" t="s">
        <v>1</v>
      </c>
      <c r="B7" s="7" t="s">
        <v>6</v>
      </c>
      <c r="C7" s="2" t="s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</row>
    <row r="8">
      <c r="A8" s="8">
        <v>1.0</v>
      </c>
      <c r="B8" s="9" t="s">
        <v>8</v>
      </c>
      <c r="C8" s="6" t="s">
        <v>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>
      <c r="A9" s="10"/>
      <c r="B9" s="9" t="s">
        <v>10</v>
      </c>
      <c r="C9" s="6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</row>
    <row r="10">
      <c r="A10" s="10"/>
      <c r="B10" s="9" t="s">
        <v>12</v>
      </c>
      <c r="C10" s="11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</row>
    <row r="11">
      <c r="A11" s="10"/>
      <c r="B11" s="9" t="s">
        <v>14</v>
      </c>
      <c r="C11" s="11" t="s">
        <v>15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</row>
    <row r="12">
      <c r="A12" s="12"/>
      <c r="B12" s="9" t="s">
        <v>16</v>
      </c>
      <c r="C12" s="6" t="s">
        <v>17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</row>
    <row r="13">
      <c r="A13" s="8">
        <v>2.0</v>
      </c>
      <c r="B13" s="9" t="s">
        <v>8</v>
      </c>
      <c r="C13" s="6" t="s">
        <v>18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>
      <c r="A14" s="10"/>
      <c r="B14" s="9" t="s">
        <v>10</v>
      </c>
      <c r="C14" s="6" t="s">
        <v>18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</row>
    <row r="15">
      <c r="A15" s="10"/>
      <c r="B15" s="9" t="s">
        <v>12</v>
      </c>
      <c r="C15" s="11" t="s">
        <v>19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</row>
    <row r="16">
      <c r="A16" s="10"/>
      <c r="B16" s="9" t="s">
        <v>14</v>
      </c>
      <c r="C16" s="11" t="s">
        <v>20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</row>
    <row r="17">
      <c r="A17" s="12"/>
      <c r="B17" s="9" t="s">
        <v>16</v>
      </c>
      <c r="C17" s="6" t="s">
        <v>21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</row>
    <row r="18">
      <c r="A18" s="8">
        <v>3.0</v>
      </c>
      <c r="B18" s="9" t="s">
        <v>8</v>
      </c>
      <c r="C18" s="13" t="s">
        <v>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>
      <c r="A19" s="10"/>
      <c r="B19" s="9" t="s">
        <v>10</v>
      </c>
      <c r="C19" s="13" t="s">
        <v>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>
      <c r="A20" s="10"/>
      <c r="B20" s="9" t="s">
        <v>12</v>
      </c>
      <c r="C20" s="13" t="s">
        <v>22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ht="15.75" customHeight="1">
      <c r="A21" s="10"/>
      <c r="B21" s="9" t="s">
        <v>14</v>
      </c>
      <c r="C21" s="13" t="s">
        <v>23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ht="15.75" customHeight="1">
      <c r="A22" s="12"/>
      <c r="B22" s="9" t="s">
        <v>16</v>
      </c>
      <c r="C22" s="13" t="s">
        <v>24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</row>
    <row r="23" ht="15.75" customHeight="1">
      <c r="A23" s="8">
        <v>4.0</v>
      </c>
      <c r="B23" s="9" t="s">
        <v>8</v>
      </c>
      <c r="C23" s="6" t="s">
        <v>25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</row>
    <row r="24" ht="15.75" customHeight="1">
      <c r="A24" s="10"/>
      <c r="B24" s="9" t="s">
        <v>10</v>
      </c>
      <c r="C24" s="6" t="s">
        <v>26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</row>
    <row r="25" ht="15.75" customHeight="1">
      <c r="A25" s="10"/>
      <c r="B25" s="9" t="s">
        <v>12</v>
      </c>
      <c r="C25" s="6" t="s">
        <v>26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</row>
    <row r="26" ht="15.75" customHeight="1">
      <c r="A26" s="10"/>
      <c r="B26" s="9" t="s">
        <v>14</v>
      </c>
      <c r="C26" s="6" t="s">
        <v>27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</row>
    <row r="27" ht="15.75" customHeight="1">
      <c r="A27" s="12"/>
      <c r="B27" s="9" t="s">
        <v>16</v>
      </c>
      <c r="C27" s="6" t="s">
        <v>28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</row>
    <row r="28" ht="15.75" customHeight="1"/>
    <row r="29" ht="15.75" customHeight="1">
      <c r="A29" s="16" t="s">
        <v>0</v>
      </c>
      <c r="B29" s="17" t="s">
        <v>1</v>
      </c>
      <c r="C29" s="3"/>
      <c r="D29" s="3"/>
      <c r="E29" s="3"/>
      <c r="F29" s="3"/>
      <c r="G29" s="3"/>
      <c r="H29" s="3"/>
      <c r="I29" s="4"/>
    </row>
    <row r="30" ht="15.75" customHeight="1">
      <c r="A30" s="5">
        <v>1.0</v>
      </c>
      <c r="B30" s="6" t="s">
        <v>17</v>
      </c>
      <c r="C30" s="3"/>
      <c r="D30" s="3"/>
      <c r="E30" s="3"/>
      <c r="F30" s="3"/>
      <c r="G30" s="3"/>
      <c r="H30" s="3"/>
      <c r="I30" s="4"/>
    </row>
    <row r="31" ht="15.75" customHeight="1">
      <c r="A31" s="5">
        <v>2.0</v>
      </c>
      <c r="B31" s="6" t="s">
        <v>21</v>
      </c>
      <c r="C31" s="3"/>
      <c r="D31" s="3"/>
      <c r="E31" s="3"/>
      <c r="F31" s="3"/>
      <c r="G31" s="3"/>
      <c r="H31" s="3"/>
      <c r="I31" s="4"/>
    </row>
    <row r="32" ht="15.75" customHeight="1">
      <c r="A32" s="5">
        <v>3.0</v>
      </c>
      <c r="B32" s="6" t="s">
        <v>24</v>
      </c>
      <c r="C32" s="3"/>
      <c r="D32" s="3"/>
      <c r="E32" s="3"/>
      <c r="F32" s="3"/>
      <c r="G32" s="3"/>
      <c r="H32" s="3"/>
      <c r="I32" s="4"/>
    </row>
    <row r="33" ht="15.75" customHeight="1">
      <c r="A33" s="5">
        <v>4.0</v>
      </c>
      <c r="B33" s="6" t="s">
        <v>28</v>
      </c>
      <c r="C33" s="3"/>
      <c r="D33" s="3"/>
      <c r="E33" s="3"/>
      <c r="F33" s="3"/>
      <c r="G33" s="3"/>
      <c r="H33" s="3"/>
      <c r="I33" s="4"/>
    </row>
    <row r="34" ht="15.75" customHeight="1"/>
    <row r="35" ht="15.75" customHeight="1">
      <c r="A35" s="18" t="s">
        <v>0</v>
      </c>
      <c r="B35" s="18" t="s">
        <v>1</v>
      </c>
      <c r="C35" s="18" t="s">
        <v>29</v>
      </c>
      <c r="D35" s="18" t="s">
        <v>30</v>
      </c>
      <c r="F35" s="18" t="s">
        <v>0</v>
      </c>
      <c r="G35" s="18" t="s">
        <v>1</v>
      </c>
      <c r="H35" s="18" t="s">
        <v>29</v>
      </c>
      <c r="I35" s="19"/>
      <c r="J35" s="18" t="s">
        <v>0</v>
      </c>
      <c r="K35" s="18" t="s">
        <v>1</v>
      </c>
      <c r="L35" s="18" t="s">
        <v>29</v>
      </c>
      <c r="N35" s="18" t="s">
        <v>0</v>
      </c>
      <c r="O35" s="18" t="s">
        <v>1</v>
      </c>
      <c r="P35" s="18" t="s">
        <v>29</v>
      </c>
    </row>
    <row r="36" ht="15.75" customHeight="1">
      <c r="A36" s="20">
        <v>1.0</v>
      </c>
      <c r="B36" s="5" t="s">
        <v>31</v>
      </c>
      <c r="C36" s="5">
        <v>0.0</v>
      </c>
      <c r="D36" s="5" t="s">
        <v>32</v>
      </c>
      <c r="F36" s="21">
        <v>2.0</v>
      </c>
      <c r="G36" s="5" t="s">
        <v>33</v>
      </c>
      <c r="H36" s="5">
        <v>-3.0</v>
      </c>
      <c r="I36" s="22"/>
      <c r="J36" s="20">
        <v>3.0</v>
      </c>
      <c r="K36" s="5" t="s">
        <v>34</v>
      </c>
      <c r="L36" s="5">
        <v>2.0</v>
      </c>
      <c r="N36" s="20">
        <v>4.0</v>
      </c>
      <c r="O36" s="5" t="s">
        <v>35</v>
      </c>
      <c r="P36" s="5">
        <v>0.0</v>
      </c>
    </row>
    <row r="37" ht="15.75" customHeight="1">
      <c r="A37" s="10"/>
      <c r="B37" s="5" t="s">
        <v>36</v>
      </c>
      <c r="C37" s="5">
        <v>5.0</v>
      </c>
      <c r="D37" s="5" t="s">
        <v>37</v>
      </c>
      <c r="F37" s="23"/>
      <c r="G37" s="5" t="s">
        <v>38</v>
      </c>
      <c r="H37" s="5">
        <v>2.0</v>
      </c>
      <c r="I37" s="22"/>
      <c r="J37" s="10"/>
      <c r="K37" s="5" t="s">
        <v>39</v>
      </c>
      <c r="L37" s="5">
        <v>0.0</v>
      </c>
      <c r="N37" s="10"/>
      <c r="O37" s="5" t="s">
        <v>40</v>
      </c>
      <c r="P37" s="5">
        <v>0.0</v>
      </c>
    </row>
    <row r="38" ht="15.75" customHeight="1">
      <c r="A38" s="10"/>
      <c r="B38" s="5" t="s">
        <v>41</v>
      </c>
      <c r="C38" s="5">
        <v>0.0</v>
      </c>
      <c r="D38" s="5" t="s">
        <v>32</v>
      </c>
      <c r="F38" s="23"/>
      <c r="G38" s="5" t="s">
        <v>35</v>
      </c>
      <c r="H38" s="5">
        <v>0.0</v>
      </c>
      <c r="I38" s="22"/>
      <c r="J38" s="10"/>
      <c r="K38" s="5" t="s">
        <v>42</v>
      </c>
      <c r="L38" s="5">
        <v>-4.0</v>
      </c>
      <c r="N38" s="10"/>
      <c r="O38" s="5" t="s">
        <v>43</v>
      </c>
      <c r="P38" s="5">
        <v>3.0</v>
      </c>
    </row>
    <row r="39" ht="15.75" customHeight="1">
      <c r="A39" s="10"/>
      <c r="B39" s="5" t="s">
        <v>44</v>
      </c>
      <c r="C39" s="5">
        <v>0.0</v>
      </c>
      <c r="D39" s="5" t="s">
        <v>32</v>
      </c>
      <c r="F39" s="24"/>
      <c r="G39" s="5" t="s">
        <v>45</v>
      </c>
      <c r="H39" s="5">
        <v>3.0</v>
      </c>
      <c r="I39" s="22"/>
      <c r="J39" s="10"/>
      <c r="K39" s="5" t="s">
        <v>46</v>
      </c>
      <c r="L39" s="5">
        <v>0.0</v>
      </c>
      <c r="N39" s="12"/>
      <c r="O39" s="5" t="s">
        <v>47</v>
      </c>
      <c r="P39" s="5">
        <v>0.0</v>
      </c>
    </row>
    <row r="40" ht="15.75" customHeight="1">
      <c r="A40" s="10"/>
      <c r="B40" s="5" t="s">
        <v>48</v>
      </c>
      <c r="C40" s="5">
        <v>0.0</v>
      </c>
      <c r="D40" s="5" t="s">
        <v>32</v>
      </c>
      <c r="J40" s="10"/>
      <c r="K40" s="5" t="s">
        <v>49</v>
      </c>
      <c r="L40" s="5">
        <v>-5.0</v>
      </c>
    </row>
    <row r="41" ht="15.75" customHeight="1">
      <c r="A41" s="10"/>
      <c r="B41" s="5" t="s">
        <v>50</v>
      </c>
      <c r="C41" s="5">
        <v>-3.0</v>
      </c>
      <c r="D41" s="5" t="s">
        <v>51</v>
      </c>
      <c r="J41" s="10"/>
      <c r="K41" s="5" t="s">
        <v>52</v>
      </c>
      <c r="L41" s="5">
        <v>-5.0</v>
      </c>
    </row>
    <row r="42" ht="15.75" customHeight="1">
      <c r="A42" s="10"/>
      <c r="B42" s="5" t="s">
        <v>53</v>
      </c>
      <c r="C42" s="5">
        <v>3.0</v>
      </c>
      <c r="D42" s="5" t="s">
        <v>37</v>
      </c>
      <c r="J42" s="10"/>
      <c r="K42" s="5" t="s">
        <v>46</v>
      </c>
      <c r="L42" s="5">
        <v>0.0</v>
      </c>
    </row>
    <row r="43" ht="15.75" customHeight="1">
      <c r="A43" s="10"/>
      <c r="B43" s="5" t="s">
        <v>45</v>
      </c>
      <c r="C43" s="5">
        <v>3.0</v>
      </c>
      <c r="D43" s="5" t="s">
        <v>37</v>
      </c>
      <c r="J43" s="10"/>
      <c r="K43" s="5" t="s">
        <v>39</v>
      </c>
      <c r="L43" s="5">
        <v>0.0</v>
      </c>
    </row>
    <row r="44" ht="15.75" customHeight="1">
      <c r="A44" s="10"/>
      <c r="B44" s="5" t="s">
        <v>54</v>
      </c>
      <c r="C44" s="5">
        <v>0.0</v>
      </c>
      <c r="D44" s="5" t="s">
        <v>32</v>
      </c>
      <c r="J44" s="10"/>
      <c r="K44" s="5" t="s">
        <v>55</v>
      </c>
      <c r="L44" s="5">
        <v>4.0</v>
      </c>
    </row>
    <row r="45" ht="15.75" customHeight="1">
      <c r="A45" s="10"/>
      <c r="B45" s="5" t="s">
        <v>56</v>
      </c>
      <c r="C45" s="5">
        <v>4.0</v>
      </c>
      <c r="D45" s="5" t="s">
        <v>37</v>
      </c>
      <c r="J45" s="10"/>
      <c r="K45" s="5" t="s">
        <v>57</v>
      </c>
      <c r="L45" s="5">
        <v>3.0</v>
      </c>
    </row>
    <row r="46" ht="15.75" customHeight="1">
      <c r="A46" s="10"/>
      <c r="B46" s="5" t="s">
        <v>41</v>
      </c>
      <c r="C46" s="5">
        <v>0.0</v>
      </c>
      <c r="D46" s="5" t="s">
        <v>32</v>
      </c>
      <c r="J46" s="10"/>
      <c r="K46" s="5" t="s">
        <v>58</v>
      </c>
      <c r="L46" s="5">
        <v>0.0</v>
      </c>
    </row>
    <row r="47" ht="15.75" customHeight="1">
      <c r="A47" s="10"/>
      <c r="B47" s="5" t="s">
        <v>44</v>
      </c>
      <c r="C47" s="5">
        <v>0.0</v>
      </c>
      <c r="D47" s="5" t="s">
        <v>32</v>
      </c>
      <c r="J47" s="12"/>
      <c r="K47" s="5" t="s">
        <v>59</v>
      </c>
      <c r="L47" s="5">
        <v>0.0</v>
      </c>
    </row>
    <row r="48" ht="15.75" customHeight="1">
      <c r="A48" s="10"/>
      <c r="B48" s="5" t="s">
        <v>35</v>
      </c>
      <c r="C48" s="5">
        <v>0.0</v>
      </c>
      <c r="D48" s="5" t="s">
        <v>32</v>
      </c>
    </row>
    <row r="49" ht="15.75" customHeight="1">
      <c r="A49" s="10"/>
      <c r="B49" s="5" t="s">
        <v>48</v>
      </c>
      <c r="C49" s="5">
        <v>0.0</v>
      </c>
      <c r="D49" s="5" t="s">
        <v>32</v>
      </c>
    </row>
    <row r="50" ht="15.75" customHeight="1">
      <c r="A50" s="12"/>
      <c r="B50" s="5" t="s">
        <v>50</v>
      </c>
      <c r="C50" s="5">
        <v>-3.0</v>
      </c>
      <c r="D50" s="5" t="s">
        <v>51</v>
      </c>
    </row>
    <row r="51" ht="15.75" customHeight="1"/>
    <row r="52" ht="15.75" customHeight="1">
      <c r="A52" s="16" t="s">
        <v>0</v>
      </c>
      <c r="B52" s="17" t="s">
        <v>1</v>
      </c>
      <c r="C52" s="3"/>
      <c r="D52" s="3"/>
      <c r="E52" s="3"/>
      <c r="F52" s="3"/>
      <c r="G52" s="3"/>
      <c r="H52" s="3"/>
      <c r="I52" s="4"/>
      <c r="J52" s="16" t="s">
        <v>60</v>
      </c>
    </row>
    <row r="53" ht="15.75" customHeight="1">
      <c r="A53" s="5">
        <v>1.0</v>
      </c>
      <c r="B53" s="6" t="s">
        <v>61</v>
      </c>
      <c r="C53" s="3"/>
      <c r="D53" s="3"/>
      <c r="E53" s="3"/>
      <c r="F53" s="3"/>
      <c r="G53" s="3"/>
      <c r="H53" s="3"/>
      <c r="I53" s="4"/>
      <c r="J53" s="5">
        <v>15.0</v>
      </c>
    </row>
    <row r="54" ht="15.75" customHeight="1">
      <c r="A54" s="5">
        <v>2.0</v>
      </c>
      <c r="B54" s="6" t="s">
        <v>62</v>
      </c>
      <c r="C54" s="3"/>
      <c r="D54" s="3"/>
      <c r="E54" s="3"/>
      <c r="F54" s="3"/>
      <c r="G54" s="3"/>
      <c r="H54" s="3"/>
      <c r="I54" s="4"/>
      <c r="J54" s="5">
        <v>4.0</v>
      </c>
    </row>
    <row r="55" ht="15.75" customHeight="1">
      <c r="A55" s="5">
        <v>3.0</v>
      </c>
      <c r="B55" s="6" t="s">
        <v>63</v>
      </c>
      <c r="C55" s="3"/>
      <c r="D55" s="3"/>
      <c r="E55" s="3"/>
      <c r="F55" s="3"/>
      <c r="G55" s="3"/>
      <c r="H55" s="3"/>
      <c r="I55" s="4"/>
      <c r="J55" s="5">
        <v>12.0</v>
      </c>
    </row>
    <row r="56" ht="15.75" customHeight="1">
      <c r="A56" s="5">
        <v>4.0</v>
      </c>
      <c r="B56" s="6" t="s">
        <v>64</v>
      </c>
      <c r="C56" s="3"/>
      <c r="D56" s="3"/>
      <c r="E56" s="3"/>
      <c r="F56" s="3"/>
      <c r="G56" s="3"/>
      <c r="H56" s="3"/>
      <c r="I56" s="4"/>
      <c r="J56" s="5">
        <v>4.0</v>
      </c>
    </row>
    <row r="57" ht="15.75" customHeight="1"/>
    <row r="58" ht="15.75" customHeight="1">
      <c r="A58" s="25" t="s">
        <v>1</v>
      </c>
      <c r="B58" s="26" t="s">
        <v>65</v>
      </c>
      <c r="C58" s="26" t="s">
        <v>66</v>
      </c>
      <c r="D58" s="26" t="s">
        <v>67</v>
      </c>
      <c r="E58" s="26" t="s">
        <v>68</v>
      </c>
      <c r="F58" s="26" t="s">
        <v>69</v>
      </c>
      <c r="G58" s="27" t="s">
        <v>70</v>
      </c>
      <c r="H58" s="26" t="s">
        <v>71</v>
      </c>
      <c r="I58" s="26" t="s">
        <v>72</v>
      </c>
      <c r="J58" s="26" t="s">
        <v>73</v>
      </c>
      <c r="K58" s="26" t="s">
        <v>74</v>
      </c>
      <c r="L58" s="27" t="s">
        <v>75</v>
      </c>
      <c r="M58" s="26" t="s">
        <v>76</v>
      </c>
      <c r="N58" s="26" t="s">
        <v>77</v>
      </c>
      <c r="O58" s="26" t="s">
        <v>78</v>
      </c>
      <c r="P58" s="26" t="s">
        <v>79</v>
      </c>
    </row>
    <row r="59" ht="15.75" customHeight="1">
      <c r="A59" s="28">
        <v>1.0</v>
      </c>
      <c r="B59" s="29" t="s">
        <v>31</v>
      </c>
      <c r="C59" s="5">
        <v>1.0</v>
      </c>
      <c r="D59" s="5">
        <v>0.0</v>
      </c>
      <c r="E59" s="5">
        <v>0.0</v>
      </c>
      <c r="F59" s="5">
        <v>0.0</v>
      </c>
      <c r="G59" s="5">
        <f t="shared" ref="G59:G71" si="1">SUM(C59:F59)</f>
        <v>1</v>
      </c>
      <c r="H59" s="5">
        <f t="shared" ref="H59:H69" si="2">G59/$J$53</f>
        <v>0.06666666667</v>
      </c>
      <c r="I59" s="5">
        <v>0.0</v>
      </c>
      <c r="J59" s="5">
        <v>0.0</v>
      </c>
      <c r="K59" s="5">
        <v>0.0</v>
      </c>
      <c r="L59" s="5">
        <f t="shared" ref="L59:L84" si="3">LOG($A$56/G59)</f>
        <v>0.6020599913</v>
      </c>
      <c r="M59" s="5">
        <f t="shared" ref="M59:M69" si="4">H59*L59</f>
        <v>0.04013733276</v>
      </c>
      <c r="N59" s="5">
        <v>0.0</v>
      </c>
      <c r="O59" s="5">
        <v>0.0</v>
      </c>
      <c r="P59" s="5">
        <v>0.0</v>
      </c>
    </row>
    <row r="60" ht="15.75" customHeight="1">
      <c r="A60" s="23"/>
      <c r="B60" s="29" t="s">
        <v>36</v>
      </c>
      <c r="C60" s="5">
        <v>1.0</v>
      </c>
      <c r="D60" s="5">
        <v>0.0</v>
      </c>
      <c r="E60" s="5">
        <v>0.0</v>
      </c>
      <c r="F60" s="5">
        <v>0.0</v>
      </c>
      <c r="G60" s="5">
        <f t="shared" si="1"/>
        <v>1</v>
      </c>
      <c r="H60" s="5">
        <f t="shared" si="2"/>
        <v>0.06666666667</v>
      </c>
      <c r="I60" s="5">
        <v>0.0</v>
      </c>
      <c r="J60" s="5">
        <v>0.0</v>
      </c>
      <c r="K60" s="5">
        <v>0.0</v>
      </c>
      <c r="L60" s="5">
        <f t="shared" si="3"/>
        <v>0.6020599913</v>
      </c>
      <c r="M60" s="5">
        <f t="shared" si="4"/>
        <v>0.04013733276</v>
      </c>
      <c r="N60" s="5">
        <v>0.0</v>
      </c>
      <c r="O60" s="5">
        <v>0.0</v>
      </c>
      <c r="P60" s="5">
        <v>0.0</v>
      </c>
    </row>
    <row r="61" ht="15.75" customHeight="1">
      <c r="A61" s="23"/>
      <c r="B61" s="29" t="s">
        <v>41</v>
      </c>
      <c r="C61" s="5">
        <v>2.0</v>
      </c>
      <c r="D61" s="5">
        <v>0.0</v>
      </c>
      <c r="E61" s="5">
        <v>0.0</v>
      </c>
      <c r="F61" s="5">
        <v>0.0</v>
      </c>
      <c r="G61" s="5">
        <f t="shared" si="1"/>
        <v>2</v>
      </c>
      <c r="H61" s="5">
        <f t="shared" si="2"/>
        <v>0.1333333333</v>
      </c>
      <c r="I61" s="5">
        <v>0.0</v>
      </c>
      <c r="J61" s="5">
        <v>0.0</v>
      </c>
      <c r="K61" s="5">
        <v>0.0</v>
      </c>
      <c r="L61" s="5">
        <f t="shared" si="3"/>
        <v>0.3010299957</v>
      </c>
      <c r="M61" s="5">
        <f t="shared" si="4"/>
        <v>0.04013733276</v>
      </c>
      <c r="N61" s="5">
        <v>0.0</v>
      </c>
      <c r="O61" s="5">
        <v>0.0</v>
      </c>
      <c r="P61" s="5">
        <v>0.0</v>
      </c>
    </row>
    <row r="62" ht="15.75" customHeight="1">
      <c r="A62" s="30"/>
      <c r="B62" s="29" t="s">
        <v>44</v>
      </c>
      <c r="C62" s="5">
        <v>2.0</v>
      </c>
      <c r="D62" s="5">
        <v>0.0</v>
      </c>
      <c r="E62" s="5">
        <v>0.0</v>
      </c>
      <c r="F62" s="5">
        <v>0.0</v>
      </c>
      <c r="G62" s="5">
        <f t="shared" si="1"/>
        <v>2</v>
      </c>
      <c r="H62" s="5">
        <f t="shared" si="2"/>
        <v>0.1333333333</v>
      </c>
      <c r="I62" s="5">
        <v>0.0</v>
      </c>
      <c r="J62" s="5">
        <v>0.0</v>
      </c>
      <c r="K62" s="5">
        <v>0.0</v>
      </c>
      <c r="L62" s="5">
        <f t="shared" si="3"/>
        <v>0.3010299957</v>
      </c>
      <c r="M62" s="5">
        <f t="shared" si="4"/>
        <v>0.04013733276</v>
      </c>
      <c r="N62" s="5">
        <v>0.0</v>
      </c>
      <c r="O62" s="5">
        <v>0.0</v>
      </c>
      <c r="P62" s="5">
        <v>0.0</v>
      </c>
    </row>
    <row r="63" ht="15.75" customHeight="1">
      <c r="A63" s="23"/>
      <c r="B63" s="29" t="s">
        <v>48</v>
      </c>
      <c r="C63" s="5">
        <v>2.0</v>
      </c>
      <c r="D63" s="5">
        <v>0.0</v>
      </c>
      <c r="E63" s="5">
        <v>0.0</v>
      </c>
      <c r="F63" s="5">
        <v>0.0</v>
      </c>
      <c r="G63" s="5">
        <f t="shared" si="1"/>
        <v>2</v>
      </c>
      <c r="H63" s="5">
        <f t="shared" si="2"/>
        <v>0.1333333333</v>
      </c>
      <c r="I63" s="5">
        <v>0.0</v>
      </c>
      <c r="J63" s="5">
        <v>0.0</v>
      </c>
      <c r="K63" s="5">
        <v>0.0</v>
      </c>
      <c r="L63" s="5">
        <f t="shared" si="3"/>
        <v>0.3010299957</v>
      </c>
      <c r="M63" s="5">
        <f t="shared" si="4"/>
        <v>0.04013733276</v>
      </c>
      <c r="N63" s="5">
        <v>0.0</v>
      </c>
      <c r="O63" s="5">
        <v>0.0</v>
      </c>
      <c r="P63" s="5">
        <v>0.0</v>
      </c>
    </row>
    <row r="64" ht="15.75" customHeight="1">
      <c r="A64" s="23"/>
      <c r="B64" s="29" t="s">
        <v>50</v>
      </c>
      <c r="C64" s="5">
        <v>2.0</v>
      </c>
      <c r="D64" s="5">
        <v>0.0</v>
      </c>
      <c r="E64" s="5">
        <v>0.0</v>
      </c>
      <c r="F64" s="5">
        <v>0.0</v>
      </c>
      <c r="G64" s="5">
        <f t="shared" si="1"/>
        <v>2</v>
      </c>
      <c r="H64" s="5">
        <f t="shared" si="2"/>
        <v>0.1333333333</v>
      </c>
      <c r="I64" s="5">
        <v>0.0</v>
      </c>
      <c r="J64" s="5">
        <v>0.0</v>
      </c>
      <c r="K64" s="5">
        <v>0.0</v>
      </c>
      <c r="L64" s="5">
        <f t="shared" si="3"/>
        <v>0.3010299957</v>
      </c>
      <c r="M64" s="5">
        <f t="shared" si="4"/>
        <v>0.04013733276</v>
      </c>
      <c r="N64" s="5">
        <v>0.0</v>
      </c>
      <c r="O64" s="5">
        <v>0.0</v>
      </c>
      <c r="P64" s="5">
        <v>0.0</v>
      </c>
    </row>
    <row r="65" ht="15.75" customHeight="1">
      <c r="A65" s="23"/>
      <c r="B65" s="29" t="s">
        <v>53</v>
      </c>
      <c r="C65" s="5">
        <v>1.0</v>
      </c>
      <c r="D65" s="5">
        <v>0.0</v>
      </c>
      <c r="E65" s="5">
        <v>0.0</v>
      </c>
      <c r="F65" s="5">
        <v>0.0</v>
      </c>
      <c r="G65" s="5">
        <f t="shared" si="1"/>
        <v>1</v>
      </c>
      <c r="H65" s="5">
        <f t="shared" si="2"/>
        <v>0.06666666667</v>
      </c>
      <c r="I65" s="5">
        <v>0.0</v>
      </c>
      <c r="J65" s="5">
        <v>0.0</v>
      </c>
      <c r="K65" s="5">
        <v>0.0</v>
      </c>
      <c r="L65" s="5">
        <f t="shared" si="3"/>
        <v>0.6020599913</v>
      </c>
      <c r="M65" s="5">
        <f t="shared" si="4"/>
        <v>0.04013733276</v>
      </c>
      <c r="N65" s="5">
        <v>0.0</v>
      </c>
      <c r="O65" s="5">
        <v>0.0</v>
      </c>
      <c r="P65" s="5">
        <v>0.0</v>
      </c>
    </row>
    <row r="66" ht="15.75" customHeight="1">
      <c r="A66" s="23"/>
      <c r="B66" s="31" t="s">
        <v>45</v>
      </c>
      <c r="C66" s="5">
        <v>1.0</v>
      </c>
      <c r="D66" s="5">
        <v>1.0</v>
      </c>
      <c r="E66" s="5">
        <v>0.0</v>
      </c>
      <c r="F66" s="5">
        <v>0.0</v>
      </c>
      <c r="G66" s="5">
        <f t="shared" si="1"/>
        <v>2</v>
      </c>
      <c r="H66" s="5">
        <f t="shared" si="2"/>
        <v>0.1333333333</v>
      </c>
      <c r="I66" s="5">
        <f>G66/J54</f>
        <v>0.5</v>
      </c>
      <c r="J66" s="5">
        <v>0.0</v>
      </c>
      <c r="K66" s="5">
        <v>0.0</v>
      </c>
      <c r="L66" s="5">
        <f t="shared" si="3"/>
        <v>0.3010299957</v>
      </c>
      <c r="M66" s="5">
        <f t="shared" si="4"/>
        <v>0.04013733276</v>
      </c>
      <c r="N66" s="5">
        <f>I66*L66</f>
        <v>0.1505149978</v>
      </c>
      <c r="O66" s="5">
        <v>0.0</v>
      </c>
      <c r="P66" s="5">
        <v>0.0</v>
      </c>
    </row>
    <row r="67" ht="15.75" customHeight="1">
      <c r="A67" s="23"/>
      <c r="B67" s="29" t="s">
        <v>54</v>
      </c>
      <c r="C67" s="5">
        <v>1.0</v>
      </c>
      <c r="D67" s="5">
        <v>0.0</v>
      </c>
      <c r="E67" s="5">
        <v>0.0</v>
      </c>
      <c r="F67" s="5">
        <v>0.0</v>
      </c>
      <c r="G67" s="5">
        <f t="shared" si="1"/>
        <v>1</v>
      </c>
      <c r="H67" s="5">
        <f t="shared" si="2"/>
        <v>0.06666666667</v>
      </c>
      <c r="I67" s="5">
        <v>0.0</v>
      </c>
      <c r="J67" s="5">
        <v>0.0</v>
      </c>
      <c r="K67" s="5">
        <v>0.0</v>
      </c>
      <c r="L67" s="5">
        <f t="shared" si="3"/>
        <v>0.6020599913</v>
      </c>
      <c r="M67" s="5">
        <f t="shared" si="4"/>
        <v>0.04013733276</v>
      </c>
      <c r="N67" s="5">
        <v>0.0</v>
      </c>
      <c r="O67" s="5">
        <v>0.0</v>
      </c>
      <c r="P67" s="5">
        <v>0.0</v>
      </c>
    </row>
    <row r="68" ht="15.75" customHeight="1">
      <c r="A68" s="24"/>
      <c r="B68" s="31" t="s">
        <v>56</v>
      </c>
      <c r="C68" s="5">
        <v>1.0</v>
      </c>
      <c r="D68" s="5">
        <v>1.0</v>
      </c>
      <c r="E68" s="5">
        <v>0.0</v>
      </c>
      <c r="F68" s="5">
        <v>0.0</v>
      </c>
      <c r="G68" s="5">
        <f t="shared" si="1"/>
        <v>2</v>
      </c>
      <c r="H68" s="5">
        <f t="shared" si="2"/>
        <v>0.1333333333</v>
      </c>
      <c r="I68" s="5">
        <f>G68/J54</f>
        <v>0.5</v>
      </c>
      <c r="J68" s="5">
        <v>0.0</v>
      </c>
      <c r="K68" s="5">
        <v>0.0</v>
      </c>
      <c r="L68" s="5">
        <f t="shared" si="3"/>
        <v>0.3010299957</v>
      </c>
      <c r="M68" s="5">
        <f t="shared" si="4"/>
        <v>0.04013733276</v>
      </c>
      <c r="N68" s="5">
        <f t="shared" ref="N68:N71" si="5">I68*L68</f>
        <v>0.1505149978</v>
      </c>
      <c r="O68" s="5">
        <v>0.0</v>
      </c>
      <c r="P68" s="5">
        <v>0.0</v>
      </c>
    </row>
    <row r="69" ht="15.75" customHeight="1">
      <c r="A69" s="32"/>
      <c r="B69" s="31" t="s">
        <v>35</v>
      </c>
      <c r="C69" s="5">
        <v>1.0</v>
      </c>
      <c r="D69" s="5">
        <v>1.0</v>
      </c>
      <c r="E69" s="5">
        <v>0.0</v>
      </c>
      <c r="F69" s="5">
        <v>1.0</v>
      </c>
      <c r="G69" s="5">
        <f t="shared" si="1"/>
        <v>3</v>
      </c>
      <c r="H69" s="5">
        <f t="shared" si="2"/>
        <v>0.2</v>
      </c>
      <c r="I69" s="5">
        <f>G69/J54</f>
        <v>0.75</v>
      </c>
      <c r="J69" s="5">
        <v>0.0</v>
      </c>
      <c r="K69" s="5">
        <f>G69/J56</f>
        <v>0.75</v>
      </c>
      <c r="L69" s="5">
        <f t="shared" si="3"/>
        <v>0.1249387366</v>
      </c>
      <c r="M69" s="5">
        <f t="shared" si="4"/>
        <v>0.02498774732</v>
      </c>
      <c r="N69" s="5">
        <f t="shared" si="5"/>
        <v>0.09370405246</v>
      </c>
      <c r="O69" s="5">
        <v>0.0</v>
      </c>
      <c r="P69" s="5">
        <f>K69*L69</f>
        <v>0.09370405246</v>
      </c>
    </row>
    <row r="70" ht="15.75" customHeight="1">
      <c r="A70" s="20">
        <v>2.0</v>
      </c>
      <c r="B70" s="33" t="s">
        <v>33</v>
      </c>
      <c r="C70" s="5">
        <v>0.0</v>
      </c>
      <c r="D70" s="5">
        <v>1.0</v>
      </c>
      <c r="E70" s="5">
        <v>0.0</v>
      </c>
      <c r="F70" s="5">
        <v>0.0</v>
      </c>
      <c r="G70" s="5">
        <f t="shared" si="1"/>
        <v>1</v>
      </c>
      <c r="H70" s="5">
        <v>0.0</v>
      </c>
      <c r="I70" s="5">
        <f>G70/J54</f>
        <v>0.25</v>
      </c>
      <c r="J70" s="5">
        <v>0.0</v>
      </c>
      <c r="K70" s="5">
        <v>0.0</v>
      </c>
      <c r="L70" s="5">
        <f t="shared" si="3"/>
        <v>0.6020599913</v>
      </c>
      <c r="M70" s="5">
        <v>0.0</v>
      </c>
      <c r="N70" s="5">
        <f t="shared" si="5"/>
        <v>0.1505149978</v>
      </c>
      <c r="O70" s="5">
        <v>0.0</v>
      </c>
      <c r="P70" s="5">
        <v>0.0</v>
      </c>
    </row>
    <row r="71" ht="15.75" customHeight="1">
      <c r="A71" s="12"/>
      <c r="B71" s="33" t="s">
        <v>38</v>
      </c>
      <c r="C71" s="5">
        <v>0.0</v>
      </c>
      <c r="D71" s="5">
        <v>1.0</v>
      </c>
      <c r="E71" s="5">
        <v>0.0</v>
      </c>
      <c r="F71" s="5">
        <v>0.0</v>
      </c>
      <c r="G71" s="5">
        <f t="shared" si="1"/>
        <v>1</v>
      </c>
      <c r="H71" s="5">
        <v>0.0</v>
      </c>
      <c r="I71" s="5">
        <f>G71/J56</f>
        <v>0.25</v>
      </c>
      <c r="J71" s="5">
        <v>0.0</v>
      </c>
      <c r="K71" s="5">
        <v>0.0</v>
      </c>
      <c r="L71" s="5">
        <f t="shared" si="3"/>
        <v>0.6020599913</v>
      </c>
      <c r="M71" s="5">
        <v>0.0</v>
      </c>
      <c r="N71" s="5">
        <f t="shared" si="5"/>
        <v>0.1505149978</v>
      </c>
      <c r="O71" s="5">
        <v>0.0</v>
      </c>
      <c r="P71" s="5">
        <v>0.0</v>
      </c>
    </row>
    <row r="72" ht="15.75" customHeight="1">
      <c r="A72" s="20">
        <v>3.0</v>
      </c>
      <c r="B72" s="34" t="s">
        <v>34</v>
      </c>
      <c r="C72" s="5">
        <v>0.0</v>
      </c>
      <c r="D72" s="5">
        <v>0.0</v>
      </c>
      <c r="E72" s="5">
        <v>0.0</v>
      </c>
      <c r="F72" s="5">
        <v>0.0</v>
      </c>
      <c r="G72" s="5">
        <v>1.0</v>
      </c>
      <c r="H72" s="5">
        <v>0.0</v>
      </c>
      <c r="I72" s="5">
        <v>0.0</v>
      </c>
      <c r="J72" s="5">
        <f t="shared" ref="J72:J81" si="6">G72/$J$55</f>
        <v>0.08333333333</v>
      </c>
      <c r="K72" s="5">
        <v>0.0</v>
      </c>
      <c r="L72" s="5">
        <f t="shared" si="3"/>
        <v>0.6020599913</v>
      </c>
      <c r="M72" s="5">
        <v>0.0</v>
      </c>
      <c r="N72" s="5">
        <v>0.0</v>
      </c>
      <c r="O72" s="5">
        <f t="shared" ref="O72:O81" si="7">J72*L72</f>
        <v>0.05017166594</v>
      </c>
      <c r="P72" s="5">
        <v>0.0</v>
      </c>
    </row>
    <row r="73" ht="15.75" customHeight="1">
      <c r="A73" s="10"/>
      <c r="B73" s="34" t="s">
        <v>39</v>
      </c>
      <c r="C73" s="5">
        <v>0.0</v>
      </c>
      <c r="D73" s="5">
        <v>0.0</v>
      </c>
      <c r="E73" s="5">
        <v>2.0</v>
      </c>
      <c r="F73" s="5">
        <v>0.0</v>
      </c>
      <c r="G73" s="5">
        <f t="shared" ref="G73:G84" si="8">SUM(C73:F73)</f>
        <v>2</v>
      </c>
      <c r="H73" s="5">
        <v>0.0</v>
      </c>
      <c r="I73" s="5">
        <v>0.0</v>
      </c>
      <c r="J73" s="5">
        <f t="shared" si="6"/>
        <v>0.1666666667</v>
      </c>
      <c r="K73" s="5">
        <v>0.0</v>
      </c>
      <c r="L73" s="5">
        <f t="shared" si="3"/>
        <v>0.3010299957</v>
      </c>
      <c r="M73" s="5">
        <v>0.0</v>
      </c>
      <c r="N73" s="5">
        <v>0.0</v>
      </c>
      <c r="O73" s="5">
        <f t="shared" si="7"/>
        <v>0.05017166594</v>
      </c>
      <c r="P73" s="5">
        <v>0.0</v>
      </c>
    </row>
    <row r="74" ht="15.75" customHeight="1">
      <c r="A74" s="10"/>
      <c r="B74" s="34" t="s">
        <v>42</v>
      </c>
      <c r="C74" s="5">
        <v>0.0</v>
      </c>
      <c r="D74" s="5">
        <v>0.0</v>
      </c>
      <c r="E74" s="5">
        <v>1.0</v>
      </c>
      <c r="F74" s="5">
        <v>0.0</v>
      </c>
      <c r="G74" s="5">
        <f t="shared" si="8"/>
        <v>1</v>
      </c>
      <c r="H74" s="5">
        <v>0.0</v>
      </c>
      <c r="I74" s="5">
        <v>0.0</v>
      </c>
      <c r="J74" s="5">
        <f t="shared" si="6"/>
        <v>0.08333333333</v>
      </c>
      <c r="K74" s="5">
        <v>0.0</v>
      </c>
      <c r="L74" s="5">
        <f t="shared" si="3"/>
        <v>0.6020599913</v>
      </c>
      <c r="M74" s="5">
        <v>0.0</v>
      </c>
      <c r="N74" s="5">
        <v>0.0</v>
      </c>
      <c r="O74" s="5">
        <f t="shared" si="7"/>
        <v>0.05017166594</v>
      </c>
      <c r="P74" s="5">
        <v>0.0</v>
      </c>
    </row>
    <row r="75" ht="15.75" customHeight="1">
      <c r="A75" s="10"/>
      <c r="B75" s="34" t="s">
        <v>46</v>
      </c>
      <c r="C75" s="5">
        <v>0.0</v>
      </c>
      <c r="D75" s="5">
        <v>0.0</v>
      </c>
      <c r="E75" s="5">
        <v>2.0</v>
      </c>
      <c r="F75" s="5">
        <v>0.0</v>
      </c>
      <c r="G75" s="5">
        <f t="shared" si="8"/>
        <v>2</v>
      </c>
      <c r="H75" s="5">
        <v>0.0</v>
      </c>
      <c r="I75" s="5">
        <v>0.0</v>
      </c>
      <c r="J75" s="5">
        <f t="shared" si="6"/>
        <v>0.1666666667</v>
      </c>
      <c r="K75" s="5">
        <v>0.0</v>
      </c>
      <c r="L75" s="5">
        <f t="shared" si="3"/>
        <v>0.3010299957</v>
      </c>
      <c r="M75" s="5">
        <v>0.0</v>
      </c>
      <c r="N75" s="5">
        <v>0.0</v>
      </c>
      <c r="O75" s="5">
        <f t="shared" si="7"/>
        <v>0.05017166594</v>
      </c>
      <c r="P75" s="5">
        <v>0.0</v>
      </c>
    </row>
    <row r="76" ht="15.75" customHeight="1">
      <c r="A76" s="10"/>
      <c r="B76" s="34" t="s">
        <v>49</v>
      </c>
      <c r="C76" s="5">
        <v>0.0</v>
      </c>
      <c r="D76" s="5">
        <v>0.0</v>
      </c>
      <c r="E76" s="5">
        <v>1.0</v>
      </c>
      <c r="F76" s="5">
        <v>0.0</v>
      </c>
      <c r="G76" s="5">
        <f t="shared" si="8"/>
        <v>1</v>
      </c>
      <c r="H76" s="5">
        <v>0.0</v>
      </c>
      <c r="I76" s="5">
        <v>0.0</v>
      </c>
      <c r="J76" s="5">
        <f t="shared" si="6"/>
        <v>0.08333333333</v>
      </c>
      <c r="K76" s="5">
        <v>0.0</v>
      </c>
      <c r="L76" s="5">
        <f t="shared" si="3"/>
        <v>0.6020599913</v>
      </c>
      <c r="M76" s="5">
        <v>0.0</v>
      </c>
      <c r="N76" s="5">
        <v>0.0</v>
      </c>
      <c r="O76" s="5">
        <f t="shared" si="7"/>
        <v>0.05017166594</v>
      </c>
      <c r="P76" s="5">
        <v>0.0</v>
      </c>
    </row>
    <row r="77" ht="15.75" customHeight="1">
      <c r="A77" s="10"/>
      <c r="B77" s="34" t="s">
        <v>52</v>
      </c>
      <c r="C77" s="5">
        <v>0.0</v>
      </c>
      <c r="D77" s="5">
        <v>0.0</v>
      </c>
      <c r="E77" s="5">
        <v>1.0</v>
      </c>
      <c r="F77" s="5">
        <v>0.0</v>
      </c>
      <c r="G77" s="5">
        <f t="shared" si="8"/>
        <v>1</v>
      </c>
      <c r="H77" s="5">
        <v>0.0</v>
      </c>
      <c r="I77" s="5">
        <v>0.0</v>
      </c>
      <c r="J77" s="5">
        <f t="shared" si="6"/>
        <v>0.08333333333</v>
      </c>
      <c r="K77" s="5">
        <v>0.0</v>
      </c>
      <c r="L77" s="5">
        <f t="shared" si="3"/>
        <v>0.6020599913</v>
      </c>
      <c r="M77" s="5">
        <v>0.0</v>
      </c>
      <c r="N77" s="5">
        <v>0.0</v>
      </c>
      <c r="O77" s="5">
        <f t="shared" si="7"/>
        <v>0.05017166594</v>
      </c>
      <c r="P77" s="5">
        <v>0.0</v>
      </c>
    </row>
    <row r="78" ht="15.75" customHeight="1">
      <c r="A78" s="10"/>
      <c r="B78" s="34" t="s">
        <v>55</v>
      </c>
      <c r="C78" s="5">
        <v>0.0</v>
      </c>
      <c r="D78" s="5">
        <v>0.0</v>
      </c>
      <c r="E78" s="5">
        <v>1.0</v>
      </c>
      <c r="F78" s="5">
        <v>0.0</v>
      </c>
      <c r="G78" s="5">
        <f t="shared" si="8"/>
        <v>1</v>
      </c>
      <c r="H78" s="5">
        <v>0.0</v>
      </c>
      <c r="I78" s="5">
        <v>0.0</v>
      </c>
      <c r="J78" s="5">
        <f t="shared" si="6"/>
        <v>0.08333333333</v>
      </c>
      <c r="K78" s="5">
        <v>0.0</v>
      </c>
      <c r="L78" s="5">
        <f t="shared" si="3"/>
        <v>0.6020599913</v>
      </c>
      <c r="M78" s="5">
        <v>0.0</v>
      </c>
      <c r="N78" s="5">
        <v>0.0</v>
      </c>
      <c r="O78" s="5">
        <f t="shared" si="7"/>
        <v>0.05017166594</v>
      </c>
      <c r="P78" s="5">
        <v>0.0</v>
      </c>
    </row>
    <row r="79" ht="15.75" customHeight="1">
      <c r="A79" s="10"/>
      <c r="B79" s="34" t="s">
        <v>57</v>
      </c>
      <c r="C79" s="5">
        <v>0.0</v>
      </c>
      <c r="D79" s="5">
        <v>0.0</v>
      </c>
      <c r="E79" s="5">
        <v>1.0</v>
      </c>
      <c r="F79" s="5">
        <v>0.0</v>
      </c>
      <c r="G79" s="5">
        <f t="shared" si="8"/>
        <v>1</v>
      </c>
      <c r="H79" s="5">
        <v>0.0</v>
      </c>
      <c r="I79" s="5">
        <v>0.0</v>
      </c>
      <c r="J79" s="5">
        <f t="shared" si="6"/>
        <v>0.08333333333</v>
      </c>
      <c r="K79" s="5">
        <v>0.0</v>
      </c>
      <c r="L79" s="5">
        <f t="shared" si="3"/>
        <v>0.6020599913</v>
      </c>
      <c r="M79" s="5">
        <v>0.0</v>
      </c>
      <c r="N79" s="5">
        <v>0.0</v>
      </c>
      <c r="O79" s="5">
        <f t="shared" si="7"/>
        <v>0.05017166594</v>
      </c>
      <c r="P79" s="5">
        <v>0.0</v>
      </c>
    </row>
    <row r="80" ht="15.75" customHeight="1">
      <c r="A80" s="10"/>
      <c r="B80" s="34" t="s">
        <v>58</v>
      </c>
      <c r="C80" s="5">
        <v>0.0</v>
      </c>
      <c r="D80" s="5">
        <v>0.0</v>
      </c>
      <c r="E80" s="5">
        <v>1.0</v>
      </c>
      <c r="F80" s="5">
        <v>0.0</v>
      </c>
      <c r="G80" s="5">
        <f t="shared" si="8"/>
        <v>1</v>
      </c>
      <c r="H80" s="5">
        <v>0.0</v>
      </c>
      <c r="I80" s="5">
        <v>0.0</v>
      </c>
      <c r="J80" s="5">
        <f t="shared" si="6"/>
        <v>0.08333333333</v>
      </c>
      <c r="K80" s="5">
        <v>0.0</v>
      </c>
      <c r="L80" s="5">
        <f t="shared" si="3"/>
        <v>0.6020599913</v>
      </c>
      <c r="M80" s="5">
        <v>0.0</v>
      </c>
      <c r="N80" s="5">
        <v>0.0</v>
      </c>
      <c r="O80" s="5">
        <f t="shared" si="7"/>
        <v>0.05017166594</v>
      </c>
      <c r="P80" s="5">
        <v>0.0</v>
      </c>
    </row>
    <row r="81" ht="15.75" customHeight="1">
      <c r="A81" s="12"/>
      <c r="B81" s="34" t="s">
        <v>59</v>
      </c>
      <c r="C81" s="5">
        <v>0.0</v>
      </c>
      <c r="D81" s="5">
        <v>0.0</v>
      </c>
      <c r="E81" s="5">
        <v>1.0</v>
      </c>
      <c r="F81" s="5">
        <v>0.0</v>
      </c>
      <c r="G81" s="5">
        <f t="shared" si="8"/>
        <v>1</v>
      </c>
      <c r="H81" s="5">
        <v>0.0</v>
      </c>
      <c r="I81" s="5">
        <v>0.0</v>
      </c>
      <c r="J81" s="5">
        <f t="shared" si="6"/>
        <v>0.08333333333</v>
      </c>
      <c r="K81" s="5">
        <v>0.0</v>
      </c>
      <c r="L81" s="5">
        <f t="shared" si="3"/>
        <v>0.6020599913</v>
      </c>
      <c r="M81" s="5">
        <v>0.0</v>
      </c>
      <c r="N81" s="5">
        <v>0.0</v>
      </c>
      <c r="O81" s="5">
        <f t="shared" si="7"/>
        <v>0.05017166594</v>
      </c>
      <c r="P81" s="5">
        <v>0.0</v>
      </c>
    </row>
    <row r="82" ht="15.75" customHeight="1">
      <c r="A82" s="20">
        <v>4.0</v>
      </c>
      <c r="B82" s="35" t="s">
        <v>40</v>
      </c>
      <c r="C82" s="5">
        <v>0.0</v>
      </c>
      <c r="D82" s="5">
        <v>0.0</v>
      </c>
      <c r="E82" s="5">
        <v>0.0</v>
      </c>
      <c r="F82" s="5">
        <v>1.0</v>
      </c>
      <c r="G82" s="5">
        <f t="shared" si="8"/>
        <v>1</v>
      </c>
      <c r="H82" s="5">
        <v>0.0</v>
      </c>
      <c r="I82" s="5">
        <v>0.0</v>
      </c>
      <c r="J82" s="5">
        <v>0.0</v>
      </c>
      <c r="K82" s="5">
        <f t="shared" ref="K82:K84" si="9">G82/$J$56</f>
        <v>0.25</v>
      </c>
      <c r="L82" s="5">
        <f t="shared" si="3"/>
        <v>0.6020599913</v>
      </c>
      <c r="M82" s="5">
        <v>0.0</v>
      </c>
      <c r="N82" s="5">
        <v>0.0</v>
      </c>
      <c r="O82" s="5">
        <v>0.0</v>
      </c>
      <c r="P82" s="5">
        <f t="shared" ref="P82:P84" si="10">K82*L82</f>
        <v>0.1505149978</v>
      </c>
    </row>
    <row r="83" ht="15.75" customHeight="1">
      <c r="A83" s="10"/>
      <c r="B83" s="35" t="s">
        <v>43</v>
      </c>
      <c r="C83" s="5">
        <v>0.0</v>
      </c>
      <c r="D83" s="5">
        <v>0.0</v>
      </c>
      <c r="E83" s="5">
        <v>0.0</v>
      </c>
      <c r="F83" s="5">
        <v>1.0</v>
      </c>
      <c r="G83" s="5">
        <f t="shared" si="8"/>
        <v>1</v>
      </c>
      <c r="H83" s="5">
        <v>0.0</v>
      </c>
      <c r="I83" s="5">
        <v>0.0</v>
      </c>
      <c r="J83" s="5">
        <v>0.0</v>
      </c>
      <c r="K83" s="5">
        <f t="shared" si="9"/>
        <v>0.25</v>
      </c>
      <c r="L83" s="5">
        <f t="shared" si="3"/>
        <v>0.6020599913</v>
      </c>
      <c r="M83" s="5">
        <v>0.0</v>
      </c>
      <c r="N83" s="5">
        <v>0.0</v>
      </c>
      <c r="O83" s="5">
        <v>0.0</v>
      </c>
      <c r="P83" s="5">
        <f t="shared" si="10"/>
        <v>0.1505149978</v>
      </c>
    </row>
    <row r="84" ht="15.75" customHeight="1">
      <c r="A84" s="12"/>
      <c r="B84" s="35" t="s">
        <v>47</v>
      </c>
      <c r="C84" s="5">
        <v>0.0</v>
      </c>
      <c r="D84" s="5">
        <v>0.0</v>
      </c>
      <c r="E84" s="5">
        <v>0.0</v>
      </c>
      <c r="F84" s="5">
        <v>1.0</v>
      </c>
      <c r="G84" s="5">
        <f t="shared" si="8"/>
        <v>1</v>
      </c>
      <c r="H84" s="5">
        <v>0.0</v>
      </c>
      <c r="I84" s="5">
        <v>0.0</v>
      </c>
      <c r="J84" s="5">
        <v>0.0</v>
      </c>
      <c r="K84" s="5">
        <f t="shared" si="9"/>
        <v>0.25</v>
      </c>
      <c r="L84" s="5">
        <f t="shared" si="3"/>
        <v>0.6020599913</v>
      </c>
      <c r="M84" s="5">
        <v>0.0</v>
      </c>
      <c r="N84" s="5">
        <v>0.0</v>
      </c>
      <c r="O84" s="5">
        <v>0.0</v>
      </c>
      <c r="P84" s="5">
        <f t="shared" si="10"/>
        <v>0.1505149978</v>
      </c>
    </row>
    <row r="85" ht="15.75" customHeight="1"/>
    <row r="86" ht="15.75" customHeight="1"/>
    <row r="87" ht="15.75" customHeight="1"/>
    <row r="88" ht="15.75" customHeight="1">
      <c r="O88" s="36" t="s">
        <v>80</v>
      </c>
      <c r="P88" s="3"/>
      <c r="Q88" s="3"/>
      <c r="R88" s="3"/>
      <c r="S88" s="4"/>
      <c r="AC88" s="36" t="s">
        <v>81</v>
      </c>
      <c r="AD88" s="3"/>
      <c r="AE88" s="3"/>
      <c r="AF88" s="3"/>
      <c r="AG88" s="4"/>
    </row>
    <row r="89" ht="15.75" customHeight="1">
      <c r="A89" s="16" t="s">
        <v>82</v>
      </c>
      <c r="B89" s="18" t="s">
        <v>1</v>
      </c>
      <c r="C89" s="18" t="s">
        <v>83</v>
      </c>
      <c r="D89" s="18" t="s">
        <v>29</v>
      </c>
      <c r="E89" s="18" t="s">
        <v>84</v>
      </c>
      <c r="O89" s="16" t="s">
        <v>0</v>
      </c>
      <c r="P89" s="18" t="s">
        <v>1</v>
      </c>
      <c r="Q89" s="18" t="s">
        <v>83</v>
      </c>
      <c r="R89" s="18" t="s">
        <v>29</v>
      </c>
      <c r="S89" s="18" t="s">
        <v>84</v>
      </c>
      <c r="AC89" s="16" t="s">
        <v>0</v>
      </c>
      <c r="AD89" s="18" t="s">
        <v>1</v>
      </c>
      <c r="AE89" s="18" t="s">
        <v>83</v>
      </c>
      <c r="AF89" s="18" t="s">
        <v>29</v>
      </c>
      <c r="AG89" s="18" t="s">
        <v>84</v>
      </c>
    </row>
    <row r="90" ht="15.75" customHeight="1">
      <c r="A90" s="20">
        <v>15.0</v>
      </c>
      <c r="B90" s="29" t="s">
        <v>31</v>
      </c>
      <c r="C90" s="29">
        <v>0.04013733275519749</v>
      </c>
      <c r="D90" s="29">
        <v>0.0</v>
      </c>
      <c r="E90" s="5" t="s">
        <v>32</v>
      </c>
      <c r="O90" s="29">
        <v>1.0</v>
      </c>
      <c r="P90" s="29" t="s">
        <v>41</v>
      </c>
      <c r="Q90" s="29">
        <v>0.04013733275519749</v>
      </c>
      <c r="R90" s="29">
        <v>0.0</v>
      </c>
      <c r="S90" s="5" t="s">
        <v>32</v>
      </c>
      <c r="AC90" s="29">
        <v>1.0</v>
      </c>
      <c r="AD90" s="33" t="s">
        <v>33</v>
      </c>
      <c r="AE90" s="33">
        <v>0.1505149978319906</v>
      </c>
      <c r="AF90" s="33">
        <v>-3.0</v>
      </c>
      <c r="AG90" s="5" t="s">
        <v>51</v>
      </c>
    </row>
    <row r="91" ht="15.75" customHeight="1">
      <c r="A91" s="10"/>
      <c r="B91" s="29" t="s">
        <v>36</v>
      </c>
      <c r="C91" s="29">
        <v>0.04013733275519749</v>
      </c>
      <c r="D91" s="29">
        <v>5.0</v>
      </c>
      <c r="E91" s="5" t="s">
        <v>37</v>
      </c>
      <c r="G91" s="36" t="s">
        <v>85</v>
      </c>
      <c r="H91" s="3"/>
      <c r="I91" s="3"/>
      <c r="J91" s="3"/>
      <c r="K91" s="3"/>
      <c r="L91" s="3"/>
      <c r="M91" s="4"/>
      <c r="O91" s="29">
        <v>2.0</v>
      </c>
      <c r="P91" s="29" t="s">
        <v>44</v>
      </c>
      <c r="Q91" s="29">
        <v>0.04013733275519749</v>
      </c>
      <c r="R91" s="29">
        <v>0.0</v>
      </c>
      <c r="S91" s="5" t="s">
        <v>32</v>
      </c>
      <c r="U91" s="36" t="s">
        <v>86</v>
      </c>
      <c r="V91" s="3"/>
      <c r="W91" s="3"/>
      <c r="X91" s="3"/>
      <c r="Y91" s="3"/>
      <c r="Z91" s="3"/>
      <c r="AA91" s="4"/>
      <c r="AC91" s="29">
        <v>2.0</v>
      </c>
      <c r="AD91" s="33" t="s">
        <v>38</v>
      </c>
      <c r="AE91" s="33">
        <v>0.1505149978319906</v>
      </c>
      <c r="AF91" s="33">
        <v>2.0</v>
      </c>
      <c r="AG91" s="5" t="s">
        <v>37</v>
      </c>
    </row>
    <row r="92" ht="15.75" customHeight="1">
      <c r="A92" s="10"/>
      <c r="B92" s="29" t="s">
        <v>41</v>
      </c>
      <c r="C92" s="29">
        <v>0.04013733275519749</v>
      </c>
      <c r="D92" s="29">
        <v>0.0</v>
      </c>
      <c r="E92" s="5" t="s">
        <v>32</v>
      </c>
      <c r="G92" s="16" t="s">
        <v>87</v>
      </c>
      <c r="H92" s="16" t="s">
        <v>88</v>
      </c>
      <c r="I92" s="16" t="s">
        <v>89</v>
      </c>
      <c r="J92" s="16" t="s">
        <v>56</v>
      </c>
      <c r="K92" s="16" t="s">
        <v>90</v>
      </c>
      <c r="L92" s="16" t="s">
        <v>91</v>
      </c>
      <c r="M92" s="16" t="s">
        <v>92</v>
      </c>
      <c r="O92" s="29">
        <v>3.0</v>
      </c>
      <c r="P92" s="33" t="s">
        <v>33</v>
      </c>
      <c r="Q92" s="33">
        <v>0.1505149978319906</v>
      </c>
      <c r="R92" s="33">
        <v>-3.0</v>
      </c>
      <c r="S92" s="5" t="s">
        <v>51</v>
      </c>
      <c r="U92" s="16" t="s">
        <v>87</v>
      </c>
      <c r="V92" s="16" t="s">
        <v>88</v>
      </c>
      <c r="W92" s="16" t="s">
        <v>89</v>
      </c>
      <c r="X92" s="16" t="s">
        <v>56</v>
      </c>
      <c r="Y92" s="16" t="s">
        <v>90</v>
      </c>
      <c r="Z92" s="16" t="s">
        <v>91</v>
      </c>
      <c r="AA92" s="16" t="s">
        <v>92</v>
      </c>
      <c r="AC92" s="29">
        <v>3.0</v>
      </c>
      <c r="AD92" s="33" t="s">
        <v>35</v>
      </c>
      <c r="AE92" s="33">
        <v>0.09370405245622496</v>
      </c>
      <c r="AF92" s="33">
        <v>0.0</v>
      </c>
      <c r="AG92" s="5" t="s">
        <v>32</v>
      </c>
    </row>
    <row r="93" ht="15.75" customHeight="1">
      <c r="A93" s="10"/>
      <c r="B93" s="29" t="s">
        <v>44</v>
      </c>
      <c r="C93" s="29">
        <v>0.04013733275519749</v>
      </c>
      <c r="D93" s="29">
        <v>0.0</v>
      </c>
      <c r="E93" s="5" t="s">
        <v>32</v>
      </c>
      <c r="G93" s="37" t="s">
        <v>93</v>
      </c>
      <c r="I93" s="5">
        <f>SUM(A90:A124)</f>
        <v>35</v>
      </c>
      <c r="J93" s="5">
        <f>COUNTIF(E90:E124, "Positif")</f>
        <v>11</v>
      </c>
      <c r="K93" s="5">
        <f>COUNTIFS(E90:E124, "Negatif") + COUNTIFS(E90:E124, "Netral")</f>
        <v>24</v>
      </c>
      <c r="L93" s="5">
        <f t="shared" ref="L93:L104" si="11"> -((J93/I93) * (LOG(J93/I93) / LOG(2))) - ((K93/I93) * (LOG(K93/I93) / LOG(2)))</f>
        <v>0.8980587935</v>
      </c>
      <c r="M93" s="5"/>
      <c r="O93" s="29">
        <v>4.0</v>
      </c>
      <c r="P93" s="33" t="s">
        <v>38</v>
      </c>
      <c r="Q93" s="33">
        <v>0.1505149978319906</v>
      </c>
      <c r="R93" s="33">
        <v>2.0</v>
      </c>
      <c r="S93" s="5" t="s">
        <v>37</v>
      </c>
      <c r="U93" s="37" t="s">
        <v>93</v>
      </c>
      <c r="W93" s="5">
        <v>35.0</v>
      </c>
      <c r="X93" s="5">
        <f>COUNTIF(S90:S124, "Positif")</f>
        <v>11</v>
      </c>
      <c r="Y93" s="5">
        <f>COUNTIFS(S90:S124, "Negatif") + COUNTIFS(S90:S124, "Netral")</f>
        <v>24</v>
      </c>
      <c r="Z93" s="5">
        <f t="shared" ref="Z93:Z98" si="12"> -((X93/W93) * (LOG(X93/W93) / LOG(2))) - ((Y93/W93) * (LOG(Y93/W93) / LOG(2)))</f>
        <v>0.8980587935</v>
      </c>
      <c r="AA93" s="5"/>
      <c r="AC93" s="29">
        <v>4.0</v>
      </c>
      <c r="AD93" s="33" t="s">
        <v>45</v>
      </c>
      <c r="AE93" s="33">
        <v>0.1505149978319906</v>
      </c>
      <c r="AF93" s="33">
        <v>3.0</v>
      </c>
      <c r="AG93" s="5" t="s">
        <v>37</v>
      </c>
      <c r="AI93" s="36" t="s">
        <v>94</v>
      </c>
      <c r="AJ93" s="3"/>
      <c r="AK93" s="3"/>
      <c r="AL93" s="3"/>
      <c r="AM93" s="3"/>
      <c r="AN93" s="3"/>
      <c r="AO93" s="4"/>
    </row>
    <row r="94" ht="15.75" customHeight="1">
      <c r="A94" s="10"/>
      <c r="B94" s="29" t="s">
        <v>48</v>
      </c>
      <c r="C94" s="29">
        <v>0.04013733275519749</v>
      </c>
      <c r="D94" s="29">
        <v>0.0</v>
      </c>
      <c r="E94" s="5" t="s">
        <v>32</v>
      </c>
      <c r="G94" s="37">
        <v>1.0</v>
      </c>
      <c r="H94" s="5" t="s">
        <v>37</v>
      </c>
      <c r="I94" s="5">
        <f t="shared" ref="I94:I105" si="13">J94+K94</f>
        <v>15</v>
      </c>
      <c r="J94" s="5">
        <f>COUNTIF(E90:E104, "positif")</f>
        <v>4</v>
      </c>
      <c r="K94" s="5">
        <f>COUNTIFS(E90:E104, "Negatif") + COUNTIFS(E90:E104, "Netral")</f>
        <v>11</v>
      </c>
      <c r="L94" s="5">
        <f t="shared" si="11"/>
        <v>0.8366407419</v>
      </c>
      <c r="M94" s="5"/>
      <c r="O94" s="29">
        <v>5.0</v>
      </c>
      <c r="P94" s="34" t="s">
        <v>34</v>
      </c>
      <c r="Q94" s="34">
        <v>0.050171665943996864</v>
      </c>
      <c r="R94" s="34">
        <v>2.0</v>
      </c>
      <c r="S94" s="5" t="s">
        <v>37</v>
      </c>
      <c r="U94" s="37">
        <v>1.0</v>
      </c>
      <c r="V94" s="5" t="s">
        <v>37</v>
      </c>
      <c r="W94" s="5">
        <f t="shared" ref="W94:W102" si="14">X94+Y94</f>
        <v>15</v>
      </c>
      <c r="X94" s="5">
        <f>COUNTIF(S90:S104, "positif")</f>
        <v>5</v>
      </c>
      <c r="Y94" s="5">
        <f>COUNTIFS(S90:S104, "Negatif") + COUNTIFS(S90:S104, "Netral")</f>
        <v>10</v>
      </c>
      <c r="Z94" s="5">
        <f t="shared" si="12"/>
        <v>0.9182958341</v>
      </c>
      <c r="AA94" s="5"/>
      <c r="AC94" s="29">
        <v>5.0</v>
      </c>
      <c r="AD94" s="35" t="s">
        <v>35</v>
      </c>
      <c r="AE94" s="35">
        <v>0.09370405245622496</v>
      </c>
      <c r="AF94" s="35">
        <v>0.0</v>
      </c>
      <c r="AG94" s="5" t="s">
        <v>32</v>
      </c>
      <c r="AI94" s="16" t="s">
        <v>87</v>
      </c>
      <c r="AJ94" s="16" t="s">
        <v>88</v>
      </c>
      <c r="AK94" s="16" t="s">
        <v>89</v>
      </c>
      <c r="AL94" s="16" t="s">
        <v>56</v>
      </c>
      <c r="AM94" s="16" t="s">
        <v>90</v>
      </c>
      <c r="AN94" s="16" t="s">
        <v>91</v>
      </c>
      <c r="AO94" s="16" t="s">
        <v>92</v>
      </c>
    </row>
    <row r="95" ht="15.75" customHeight="1">
      <c r="A95" s="10"/>
      <c r="B95" s="29" t="s">
        <v>50</v>
      </c>
      <c r="C95" s="29">
        <v>0.04013733275519749</v>
      </c>
      <c r="D95" s="29">
        <v>-3.0</v>
      </c>
      <c r="E95" s="5" t="s">
        <v>51</v>
      </c>
      <c r="G95" s="37"/>
      <c r="H95" s="5" t="s">
        <v>32</v>
      </c>
      <c r="I95" s="5">
        <f t="shared" si="13"/>
        <v>15</v>
      </c>
      <c r="J95" s="5">
        <f>COUNTIF(E90:E104, "Netral")</f>
        <v>9</v>
      </c>
      <c r="K95" s="5">
        <f>COUNTIFS(E90:E104, "Negatif") + COUNTIFS(E90:E104, "Positif")</f>
        <v>6</v>
      </c>
      <c r="L95" s="5">
        <f t="shared" si="11"/>
        <v>0.9709505945</v>
      </c>
      <c r="M95" s="5">
        <f> $L$93 - ((I94 / $I$93) * L94) - ((I95 / $I$93) * L95) - ((I96 / $I$93) * L96)</f>
        <v>-0.1194129964</v>
      </c>
      <c r="O95" s="29">
        <v>6.0</v>
      </c>
      <c r="P95" s="34" t="s">
        <v>39</v>
      </c>
      <c r="Q95" s="34">
        <v>0.050171665943996864</v>
      </c>
      <c r="R95" s="34">
        <v>0.0</v>
      </c>
      <c r="S95" s="5" t="s">
        <v>32</v>
      </c>
      <c r="U95" s="37"/>
      <c r="V95" s="5" t="s">
        <v>32</v>
      </c>
      <c r="W95" s="5">
        <f t="shared" si="14"/>
        <v>15</v>
      </c>
      <c r="X95" s="5">
        <f>COUNTIF(S90:S104, "Netral")</f>
        <v>6</v>
      </c>
      <c r="Y95" s="5">
        <f>COUNTIFS(S90:S104, "Negatif") + COUNTIFS(S90:S104, "Positif")</f>
        <v>9</v>
      </c>
      <c r="Z95" s="5">
        <f t="shared" si="12"/>
        <v>0.9709505945</v>
      </c>
      <c r="AA95" s="5">
        <f> $L$93 - ((W94 / $I$93) * Z94) - ((W95 / $I$93) * Z95) - ((W96 / $I$93) * Z96)</f>
        <v>-0.2701785653</v>
      </c>
      <c r="AC95" s="29">
        <v>6.0</v>
      </c>
      <c r="AD95" s="35" t="s">
        <v>40</v>
      </c>
      <c r="AE95" s="35">
        <v>0.1505149978319906</v>
      </c>
      <c r="AF95" s="35">
        <v>0.0</v>
      </c>
      <c r="AG95" s="5" t="s">
        <v>32</v>
      </c>
      <c r="AI95" s="37" t="s">
        <v>93</v>
      </c>
      <c r="AK95" s="5">
        <v>35.0</v>
      </c>
      <c r="AL95" s="5">
        <f>COUNTIF(AG90:AG124, "Positif")</f>
        <v>11</v>
      </c>
      <c r="AM95" s="5">
        <f>COUNTIFS(AG90:AG124, "Negatif") + COUNTIFS(AG90:AG124, "Netral")</f>
        <v>24</v>
      </c>
      <c r="AN95" s="5">
        <f t="shared" ref="AN95:AN101" si="15"> -((AL95/AK95) * (LOG(AL95/AK95) / LOG(2))) - ((AM95/AK95) * (LOG(AM95/AK95) / LOG(2)))</f>
        <v>0.8980587935</v>
      </c>
      <c r="AO95" s="5"/>
    </row>
    <row r="96" ht="15.75" customHeight="1">
      <c r="A96" s="10"/>
      <c r="B96" s="29" t="s">
        <v>53</v>
      </c>
      <c r="C96" s="29">
        <v>0.04013733275519749</v>
      </c>
      <c r="D96" s="29">
        <v>3.0</v>
      </c>
      <c r="E96" s="5" t="s">
        <v>37</v>
      </c>
      <c r="G96" s="37"/>
      <c r="H96" s="5" t="s">
        <v>51</v>
      </c>
      <c r="I96" s="5">
        <f t="shared" si="13"/>
        <v>15</v>
      </c>
      <c r="J96" s="5">
        <f>COUNTIF(E90:E104, "negatif")</f>
        <v>2</v>
      </c>
      <c r="K96" s="5">
        <f>COUNTIFS(E90:E104, "Positif") + COUNTIFS(E90:E104, "Netral")</f>
        <v>13</v>
      </c>
      <c r="L96" s="5">
        <f t="shared" si="11"/>
        <v>0.5665095066</v>
      </c>
      <c r="M96" s="5"/>
      <c r="O96" s="29">
        <v>7.0</v>
      </c>
      <c r="P96" s="34" t="s">
        <v>42</v>
      </c>
      <c r="Q96" s="34">
        <v>0.050171665943996864</v>
      </c>
      <c r="R96" s="34">
        <v>-4.0</v>
      </c>
      <c r="S96" s="5" t="s">
        <v>51</v>
      </c>
      <c r="U96" s="37"/>
      <c r="V96" s="5" t="s">
        <v>51</v>
      </c>
      <c r="W96" s="5">
        <f t="shared" si="14"/>
        <v>15</v>
      </c>
      <c r="X96" s="5">
        <f>COUNTIF(S90:S104, "negatif")</f>
        <v>4</v>
      </c>
      <c r="Y96" s="5">
        <f>COUNTIFS(S90:S104, "Positif") + COUNTIFS(S90:S104, "Netral")</f>
        <v>11</v>
      </c>
      <c r="Z96" s="5">
        <f t="shared" si="12"/>
        <v>0.8366407419</v>
      </c>
      <c r="AA96" s="5"/>
      <c r="AC96" s="29">
        <v>7.0</v>
      </c>
      <c r="AD96" s="35" t="s">
        <v>43</v>
      </c>
      <c r="AE96" s="35">
        <v>0.1505149978319906</v>
      </c>
      <c r="AF96" s="35">
        <v>3.0</v>
      </c>
      <c r="AG96" s="5" t="s">
        <v>37</v>
      </c>
      <c r="AI96" s="37">
        <v>1.0</v>
      </c>
      <c r="AJ96" s="5" t="s">
        <v>37</v>
      </c>
      <c r="AK96" s="5">
        <f t="shared" ref="AK96:AK101" si="16">AL96+AM96</f>
        <v>15</v>
      </c>
      <c r="AL96" s="5">
        <f>COUNTIF(AG90:AG104, "positif")</f>
        <v>5</v>
      </c>
      <c r="AM96" s="5">
        <f>COUNTIFS(AG90:AG104, "Negatif") + COUNTIFS(AG90:AG104, "Netral")</f>
        <v>10</v>
      </c>
      <c r="AN96" s="5">
        <f t="shared" si="15"/>
        <v>0.9182958341</v>
      </c>
      <c r="AO96" s="5"/>
    </row>
    <row r="97" ht="15.75" customHeight="1">
      <c r="A97" s="10"/>
      <c r="B97" s="29" t="s">
        <v>45</v>
      </c>
      <c r="C97" s="29">
        <v>0.04013733275519749</v>
      </c>
      <c r="D97" s="29">
        <v>3.0</v>
      </c>
      <c r="E97" s="5" t="s">
        <v>37</v>
      </c>
      <c r="G97" s="37">
        <v>2.0</v>
      </c>
      <c r="H97" s="5" t="s">
        <v>37</v>
      </c>
      <c r="I97" s="5">
        <f t="shared" si="13"/>
        <v>4</v>
      </c>
      <c r="J97" s="5">
        <f>COUNTIF(E105:E108, "positif")</f>
        <v>2</v>
      </c>
      <c r="K97" s="5">
        <f>COUNTIFS(E105:E108, "Negatif") + COUNTIFS(E105:E108, "Netral")</f>
        <v>2</v>
      </c>
      <c r="L97" s="5">
        <f t="shared" si="11"/>
        <v>1</v>
      </c>
      <c r="M97" s="5"/>
      <c r="O97" s="29">
        <v>8.0</v>
      </c>
      <c r="P97" s="33" t="s">
        <v>35</v>
      </c>
      <c r="Q97" s="33">
        <v>0.09370405245622496</v>
      </c>
      <c r="R97" s="33">
        <v>0.0</v>
      </c>
      <c r="S97" s="5" t="s">
        <v>32</v>
      </c>
      <c r="U97" s="38">
        <v>2.0</v>
      </c>
      <c r="V97" s="5" t="s">
        <v>37</v>
      </c>
      <c r="W97" s="5">
        <f t="shared" si="14"/>
        <v>4</v>
      </c>
      <c r="X97" s="5">
        <f>COUNTIF(S105:S108, "positif")</f>
        <v>1</v>
      </c>
      <c r="Y97" s="5">
        <f>COUNTIFS(S105:S108, "Negatif") + COUNTIFS(S105:S108, "Netral")</f>
        <v>3</v>
      </c>
      <c r="Z97" s="5">
        <f t="shared" si="12"/>
        <v>0.8112781245</v>
      </c>
      <c r="AA97" s="5"/>
      <c r="AC97" s="29">
        <v>8.0</v>
      </c>
      <c r="AD97" s="35" t="s">
        <v>47</v>
      </c>
      <c r="AE97" s="35">
        <v>0.1505149978319906</v>
      </c>
      <c r="AF97" s="35">
        <v>0.0</v>
      </c>
      <c r="AG97" s="5" t="s">
        <v>32</v>
      </c>
      <c r="AI97" s="37"/>
      <c r="AJ97" s="5" t="s">
        <v>32</v>
      </c>
      <c r="AK97" s="5">
        <f t="shared" si="16"/>
        <v>35</v>
      </c>
      <c r="AL97" s="5">
        <f>COUNTIF(AG90:AG124, "Netral")</f>
        <v>18</v>
      </c>
      <c r="AM97" s="5">
        <f>COUNTIFS(AG90:AG124, "Negatif") + COUNTIFS(AG90:AG124, "Positif")</f>
        <v>17</v>
      </c>
      <c r="AN97" s="5">
        <f t="shared" si="15"/>
        <v>0.9994110647</v>
      </c>
      <c r="AO97" s="5">
        <f> $L$93 - ((AK96 / $I$93) * AN96) - ((AK97 / $I$93) * AN97) - ((AK98 / $I$93) * AN98)</f>
        <v>-0.8534679467</v>
      </c>
    </row>
    <row r="98" ht="15.75" customHeight="1">
      <c r="A98" s="10"/>
      <c r="B98" s="29" t="s">
        <v>54</v>
      </c>
      <c r="C98" s="29">
        <v>0.04013733275519749</v>
      </c>
      <c r="D98" s="29">
        <v>0.0</v>
      </c>
      <c r="E98" s="5" t="s">
        <v>32</v>
      </c>
      <c r="G98" s="37"/>
      <c r="H98" s="5" t="s">
        <v>32</v>
      </c>
      <c r="I98" s="5">
        <f t="shared" si="13"/>
        <v>4</v>
      </c>
      <c r="J98" s="5">
        <f>COUNTIF(E105:E108, "Netral")</f>
        <v>1</v>
      </c>
      <c r="K98" s="5">
        <f>COUNTIFS(E105:E108, "Negatif") + COUNTIFS(E105:E108, "Positif")</f>
        <v>3</v>
      </c>
      <c r="L98" s="5">
        <f t="shared" si="11"/>
        <v>0.8112781245</v>
      </c>
      <c r="M98" s="5">
        <f> $L$93 - ((I97 / $I$93) * L97) - ((I98 / $I$93) * L98) - ((I99 / $I$93) * L99)</f>
        <v>0.5983380793</v>
      </c>
      <c r="O98" s="29">
        <v>9.0</v>
      </c>
      <c r="P98" s="33" t="s">
        <v>45</v>
      </c>
      <c r="Q98" s="33">
        <v>0.1505149978319906</v>
      </c>
      <c r="R98" s="33">
        <v>3.0</v>
      </c>
      <c r="S98" s="5" t="s">
        <v>37</v>
      </c>
      <c r="U98" s="37"/>
      <c r="V98" s="5" t="s">
        <v>32</v>
      </c>
      <c r="W98" s="5">
        <f t="shared" si="14"/>
        <v>4</v>
      </c>
      <c r="X98" s="5">
        <f>COUNTIF(S105:S108, "Netral")</f>
        <v>3</v>
      </c>
      <c r="Y98" s="5">
        <f>COUNTIFS(S105:S108, "Negatif") + COUNTIFS(S105:S108, "Positif")</f>
        <v>1</v>
      </c>
      <c r="Z98" s="5">
        <f t="shared" si="12"/>
        <v>0.8112781245</v>
      </c>
      <c r="AA98" s="5">
        <f> $L$93 - ((W97 / $I$93) * Z97) - ((W98 / $I$93) * Z98) - ((W99 / $I$93) * Z99)</f>
        <v>0.7126237936</v>
      </c>
      <c r="AC98" s="29">
        <v>9.0</v>
      </c>
      <c r="AD98" s="34" t="s">
        <v>34</v>
      </c>
      <c r="AE98" s="34">
        <v>0.050171665943996864</v>
      </c>
      <c r="AF98" s="34">
        <v>2.0</v>
      </c>
      <c r="AG98" s="5" t="s">
        <v>37</v>
      </c>
      <c r="AI98" s="37"/>
      <c r="AJ98" s="5" t="s">
        <v>51</v>
      </c>
      <c r="AK98" s="5">
        <f t="shared" si="16"/>
        <v>15</v>
      </c>
      <c r="AL98" s="5">
        <f>COUNTIF(AG90:AG104, "negatif")</f>
        <v>4</v>
      </c>
      <c r="AM98" s="5">
        <f>COUNTIFS(AG90:AG104, "Positif") + COUNTIFS(AG90:AG104, "Netral")</f>
        <v>11</v>
      </c>
      <c r="AN98" s="5">
        <f t="shared" si="15"/>
        <v>0.8366407419</v>
      </c>
      <c r="AO98" s="5"/>
    </row>
    <row r="99" ht="15.75" customHeight="1">
      <c r="A99" s="10"/>
      <c r="B99" s="29" t="s">
        <v>56</v>
      </c>
      <c r="C99" s="29">
        <v>0.04013733275519749</v>
      </c>
      <c r="D99" s="29">
        <v>4.0</v>
      </c>
      <c r="E99" s="5" t="s">
        <v>37</v>
      </c>
      <c r="G99" s="37"/>
      <c r="H99" s="5" t="s">
        <v>51</v>
      </c>
      <c r="I99" s="5">
        <f t="shared" si="13"/>
        <v>4</v>
      </c>
      <c r="J99" s="5">
        <f>COUNTIF(E105:E108, "Negatif")</f>
        <v>1</v>
      </c>
      <c r="K99" s="5">
        <f>COUNTIFS(E105:E108, "Positif") + COUNTIFS(E105:E108, "Netral")</f>
        <v>3</v>
      </c>
      <c r="L99" s="5">
        <f t="shared" si="11"/>
        <v>0.8112781245</v>
      </c>
      <c r="M99" s="5"/>
      <c r="O99" s="29">
        <v>10.0</v>
      </c>
      <c r="P99" s="34" t="s">
        <v>46</v>
      </c>
      <c r="Q99" s="34">
        <v>0.050171665943996864</v>
      </c>
      <c r="R99" s="34">
        <v>0.0</v>
      </c>
      <c r="S99" s="5" t="s">
        <v>37</v>
      </c>
      <c r="U99" s="37"/>
      <c r="V99" s="39" t="s">
        <v>51</v>
      </c>
      <c r="W99" s="39">
        <f t="shared" si="14"/>
        <v>4</v>
      </c>
      <c r="X99" s="39">
        <f>COUNTIF(S105:S108, "Negatif")</f>
        <v>0</v>
      </c>
      <c r="Y99" s="39">
        <f>COUNTIFS(S105:S108, "Positif") + COUNTIFS(S105:S108, "Netral")</f>
        <v>4</v>
      </c>
      <c r="Z99" s="39">
        <f>IF(OR(X99=0, W99=0), 0, -((X99/W99) * LOG(X99/W99, 2))) - IF(OR(Y99=0, W99=0), 0, ((Y99/W99) * LOG(Y99/W99, 2)))</f>
        <v>0</v>
      </c>
      <c r="AA99" s="5"/>
      <c r="AC99" s="29">
        <v>10.0</v>
      </c>
      <c r="AD99" s="34" t="s">
        <v>39</v>
      </c>
      <c r="AE99" s="34">
        <v>0.050171665943996864</v>
      </c>
      <c r="AF99" s="34">
        <v>0.0</v>
      </c>
      <c r="AG99" s="5" t="s">
        <v>32</v>
      </c>
      <c r="AI99" s="37">
        <v>3.0</v>
      </c>
      <c r="AJ99" s="5" t="s">
        <v>37</v>
      </c>
      <c r="AK99" s="5">
        <f t="shared" si="16"/>
        <v>12</v>
      </c>
      <c r="AL99" s="5">
        <f>COUNTIF(AG109:AG120, "positif")</f>
        <v>3</v>
      </c>
      <c r="AM99" s="5">
        <f>COUNTIFS(AG109:AG120, "Negatif") + COUNTIFS(AG109:AG120, "Netral")</f>
        <v>9</v>
      </c>
      <c r="AN99" s="5">
        <f t="shared" si="15"/>
        <v>0.8112781245</v>
      </c>
      <c r="AO99" s="5"/>
    </row>
    <row r="100" ht="15.75" customHeight="1">
      <c r="A100" s="10"/>
      <c r="B100" s="29" t="s">
        <v>41</v>
      </c>
      <c r="C100" s="29">
        <v>0.04013733275519749</v>
      </c>
      <c r="D100" s="29">
        <v>0.0</v>
      </c>
      <c r="E100" s="5" t="s">
        <v>32</v>
      </c>
      <c r="G100" s="37">
        <v>3.0</v>
      </c>
      <c r="H100" s="5" t="s">
        <v>37</v>
      </c>
      <c r="I100" s="5">
        <f t="shared" si="13"/>
        <v>12</v>
      </c>
      <c r="J100" s="5">
        <f>COUNTIF(E109:E120, "positif")</f>
        <v>4</v>
      </c>
      <c r="K100" s="5">
        <f>COUNTIFS(E109:E120, "Negatif") + COUNTIFS(E109:E120, "Netral")</f>
        <v>8</v>
      </c>
      <c r="L100" s="5">
        <f t="shared" si="11"/>
        <v>0.9182958341</v>
      </c>
      <c r="M100" s="5"/>
      <c r="O100" s="29">
        <v>11.0</v>
      </c>
      <c r="P100" s="34" t="s">
        <v>49</v>
      </c>
      <c r="Q100" s="34">
        <v>0.050171665943996864</v>
      </c>
      <c r="R100" s="34">
        <v>-5.0</v>
      </c>
      <c r="S100" s="5" t="s">
        <v>51</v>
      </c>
      <c r="U100" s="37">
        <v>3.0</v>
      </c>
      <c r="V100" s="5" t="s">
        <v>37</v>
      </c>
      <c r="W100" s="5">
        <f t="shared" si="14"/>
        <v>12</v>
      </c>
      <c r="X100" s="5">
        <f>COUNTIF(S109:S120, "positif")</f>
        <v>4</v>
      </c>
      <c r="Y100" s="5">
        <f>COUNTIFS(S109:S120, "Negatif") + COUNTIFS(S109:S120, "Netral")</f>
        <v>8</v>
      </c>
      <c r="Z100" s="5">
        <f t="shared" ref="Z100:Z102" si="17"> -((X100/W100) * (LOG(X100/W100) / LOG(2))) - ((Y100/W100) * (LOG(Y100/W100) / LOG(2)))</f>
        <v>0.9182958341</v>
      </c>
      <c r="AA100" s="5"/>
      <c r="AC100" s="29">
        <v>11.0</v>
      </c>
      <c r="AD100" s="34" t="s">
        <v>42</v>
      </c>
      <c r="AE100" s="34">
        <v>0.050171665943996864</v>
      </c>
      <c r="AF100" s="34">
        <v>-4.0</v>
      </c>
      <c r="AG100" s="5" t="s">
        <v>51</v>
      </c>
      <c r="AI100" s="37"/>
      <c r="AJ100" s="5" t="s">
        <v>32</v>
      </c>
      <c r="AK100" s="5">
        <f t="shared" si="16"/>
        <v>13</v>
      </c>
      <c r="AL100" s="5">
        <f>COUNTIF(AG109:AG120, "Netral")</f>
        <v>7</v>
      </c>
      <c r="AM100" s="5">
        <f>COUNTIFS(AG111:AG122, "Negatif") + COUNTIFS(AG111:AG122, "Positif")</f>
        <v>6</v>
      </c>
      <c r="AN100" s="5">
        <f t="shared" si="15"/>
        <v>0.9957274521</v>
      </c>
      <c r="AO100" s="5">
        <f> $L$93 - ((AK99 / $I$93) * AN99) - ((AK100 / $I$93) * AN100) - ((AK101 / $I$93) * AN101)</f>
        <v>0.03508116023</v>
      </c>
    </row>
    <row r="101" ht="15.75" customHeight="1">
      <c r="A101" s="10"/>
      <c r="B101" s="29" t="s">
        <v>44</v>
      </c>
      <c r="C101" s="29">
        <v>0.04013733275519749</v>
      </c>
      <c r="D101" s="29">
        <v>0.0</v>
      </c>
      <c r="E101" s="5" t="s">
        <v>32</v>
      </c>
      <c r="G101" s="37"/>
      <c r="H101" s="5" t="s">
        <v>32</v>
      </c>
      <c r="I101" s="5">
        <f t="shared" si="13"/>
        <v>12</v>
      </c>
      <c r="J101" s="5">
        <f>COUNTIF(E109:E120, "Netral")</f>
        <v>5</v>
      </c>
      <c r="K101" s="5">
        <f>COUNTIFS(E109:E120, "Negatif") + COUNTIFS(E109:E120, "Positif")</f>
        <v>7</v>
      </c>
      <c r="L101" s="5">
        <f t="shared" si="11"/>
        <v>0.9798687567</v>
      </c>
      <c r="M101" s="5">
        <f> $L$93 - ((I100 / $I$93) * L100) - ((I101 / $I$93) * L101) - ((I102 / $I$93) * L102)</f>
        <v>-0.03089299461</v>
      </c>
      <c r="O101" s="29">
        <v>12.0</v>
      </c>
      <c r="P101" s="34" t="s">
        <v>52</v>
      </c>
      <c r="Q101" s="34">
        <v>0.050171665943996864</v>
      </c>
      <c r="R101" s="34">
        <v>-5.0</v>
      </c>
      <c r="S101" s="5" t="s">
        <v>51</v>
      </c>
      <c r="U101" s="37"/>
      <c r="V101" s="5" t="s">
        <v>32</v>
      </c>
      <c r="W101" s="5">
        <f t="shared" si="14"/>
        <v>12</v>
      </c>
      <c r="X101" s="5">
        <f>COUNTIF(S109:S120, "Netral")</f>
        <v>7</v>
      </c>
      <c r="Y101" s="5">
        <f>COUNTIFS(S109:S120, "Negatif") + COUNTIFS(S109:S120, "Positif")</f>
        <v>5</v>
      </c>
      <c r="Z101" s="5">
        <f t="shared" si="17"/>
        <v>0.9798687567</v>
      </c>
      <c r="AA101" s="5">
        <f> $L$93 - ((W100 / $I$93) * Z100) - ((W101 / $I$93) * Z101) - ((W102 / $I$93) * Z102)</f>
        <v>0.1132607642</v>
      </c>
      <c r="AC101" s="29">
        <v>12.0</v>
      </c>
      <c r="AD101" s="34" t="s">
        <v>46</v>
      </c>
      <c r="AE101" s="34">
        <v>0.050171665943996864</v>
      </c>
      <c r="AF101" s="34">
        <v>0.0</v>
      </c>
      <c r="AG101" s="5" t="s">
        <v>37</v>
      </c>
      <c r="AI101" s="37"/>
      <c r="AJ101" s="5" t="s">
        <v>51</v>
      </c>
      <c r="AK101" s="5">
        <f t="shared" si="16"/>
        <v>11</v>
      </c>
      <c r="AL101" s="5">
        <f>COUNTIF(AG109:AG120, "negatif")</f>
        <v>2</v>
      </c>
      <c r="AM101" s="5">
        <f>COUNTIFS(AG109:AG120, "Negatif") + COUNTIFS(AG109:AG120, "Netral")</f>
        <v>9</v>
      </c>
      <c r="AN101" s="5">
        <f t="shared" si="15"/>
        <v>0.6840384356</v>
      </c>
      <c r="AO101" s="5"/>
    </row>
    <row r="102" ht="15.75" customHeight="1">
      <c r="A102" s="10"/>
      <c r="B102" s="29" t="s">
        <v>35</v>
      </c>
      <c r="C102" s="29">
        <v>0.024987747321659988</v>
      </c>
      <c r="D102" s="29">
        <v>0.0</v>
      </c>
      <c r="E102" s="5" t="s">
        <v>32</v>
      </c>
      <c r="G102" s="37"/>
      <c r="H102" s="5" t="s">
        <v>51</v>
      </c>
      <c r="I102" s="5">
        <f t="shared" si="13"/>
        <v>12</v>
      </c>
      <c r="J102" s="5">
        <f>COUNTIF(E109:E120, "negatif")</f>
        <v>3</v>
      </c>
      <c r="K102" s="5">
        <f>COUNTIFS(E111:E122, "Negatif") + COUNTIFS(E111:E122, "Netral")</f>
        <v>9</v>
      </c>
      <c r="L102" s="5">
        <f t="shared" si="11"/>
        <v>0.8112781245</v>
      </c>
      <c r="M102" s="5"/>
      <c r="O102" s="29">
        <v>13.0</v>
      </c>
      <c r="P102" s="34" t="s">
        <v>46</v>
      </c>
      <c r="Q102" s="34">
        <v>0.050171665943996864</v>
      </c>
      <c r="R102" s="34">
        <v>0.0</v>
      </c>
      <c r="S102" s="5" t="s">
        <v>32</v>
      </c>
      <c r="U102" s="37"/>
      <c r="V102" s="5" t="s">
        <v>51</v>
      </c>
      <c r="W102" s="5">
        <f t="shared" si="14"/>
        <v>10</v>
      </c>
      <c r="X102" s="5">
        <f>COUNTIF(S109:S120, "negatif")</f>
        <v>1</v>
      </c>
      <c r="Y102" s="5">
        <f>COUNTIFS(S111:S122, "Negatif") + COUNTIFS(S111:S122, "Netral")</f>
        <v>9</v>
      </c>
      <c r="Z102" s="5">
        <f t="shared" si="17"/>
        <v>0.4689955936</v>
      </c>
      <c r="AA102" s="5"/>
      <c r="AC102" s="29">
        <v>13.0</v>
      </c>
      <c r="AD102" s="34" t="s">
        <v>49</v>
      </c>
      <c r="AE102" s="34">
        <v>0.050171665943996864</v>
      </c>
      <c r="AF102" s="34">
        <v>-5.0</v>
      </c>
      <c r="AG102" s="5" t="s">
        <v>51</v>
      </c>
    </row>
    <row r="103" ht="15.75" customHeight="1">
      <c r="A103" s="10"/>
      <c r="B103" s="29" t="s">
        <v>48</v>
      </c>
      <c r="C103" s="29">
        <v>0.04013733275519749</v>
      </c>
      <c r="D103" s="29">
        <v>0.0</v>
      </c>
      <c r="E103" s="5" t="s">
        <v>32</v>
      </c>
      <c r="G103" s="38">
        <v>4.0</v>
      </c>
      <c r="H103" s="5" t="s">
        <v>37</v>
      </c>
      <c r="I103" s="5">
        <f t="shared" si="13"/>
        <v>5</v>
      </c>
      <c r="J103" s="5">
        <f>COUNTIF(E121:E124, "positif")</f>
        <v>1</v>
      </c>
      <c r="K103" s="5">
        <f>COUNTIFS(E121:E124, "Positif") + COUNTIFS(E121:E124, "Netral")</f>
        <v>4</v>
      </c>
      <c r="L103" s="5">
        <f t="shared" si="11"/>
        <v>0.7219280949</v>
      </c>
      <c r="M103" s="5"/>
      <c r="O103" s="29">
        <v>14.0</v>
      </c>
      <c r="P103" s="34" t="s">
        <v>39</v>
      </c>
      <c r="Q103" s="34">
        <v>0.050171665943996864</v>
      </c>
      <c r="R103" s="34">
        <v>0.0</v>
      </c>
      <c r="S103" s="5" t="s">
        <v>32</v>
      </c>
      <c r="AC103" s="29">
        <v>14.0</v>
      </c>
      <c r="AD103" s="34" t="s">
        <v>52</v>
      </c>
      <c r="AE103" s="34">
        <v>0.050171665943996864</v>
      </c>
      <c r="AF103" s="34">
        <v>-5.0</v>
      </c>
      <c r="AG103" s="5" t="s">
        <v>51</v>
      </c>
    </row>
    <row r="104" ht="15.75" customHeight="1">
      <c r="A104" s="12"/>
      <c r="B104" s="29" t="s">
        <v>50</v>
      </c>
      <c r="C104" s="29">
        <v>0.04013733275519749</v>
      </c>
      <c r="D104" s="29">
        <v>-3.0</v>
      </c>
      <c r="E104" s="5" t="s">
        <v>51</v>
      </c>
      <c r="G104" s="37"/>
      <c r="H104" s="5" t="s">
        <v>32</v>
      </c>
      <c r="I104" s="5">
        <f t="shared" si="13"/>
        <v>4</v>
      </c>
      <c r="J104" s="5">
        <f>COUNTIF(E121:E124, "netral")</f>
        <v>3</v>
      </c>
      <c r="K104" s="5">
        <f>COUNTIFS(E121:E124, "Positif") + COUNTIFS(E121:E124, "Negatif")</f>
        <v>1</v>
      </c>
      <c r="L104" s="5">
        <f t="shared" si="11"/>
        <v>0.8112781245</v>
      </c>
      <c r="M104" s="5">
        <f> $L$93 - ((I103 / $I$93) * L103) - ((I104 / $I$93) * L104) - ((I105 / $I$93) * L105)</f>
        <v>0.7022087085</v>
      </c>
      <c r="O104" s="29">
        <v>15.0</v>
      </c>
      <c r="P104" s="34" t="s">
        <v>55</v>
      </c>
      <c r="Q104" s="34">
        <v>0.050171665943996864</v>
      </c>
      <c r="R104" s="34">
        <v>4.0</v>
      </c>
      <c r="S104" s="5" t="s">
        <v>37</v>
      </c>
      <c r="AC104" s="29">
        <v>15.0</v>
      </c>
      <c r="AD104" s="34" t="s">
        <v>46</v>
      </c>
      <c r="AE104" s="34">
        <v>0.050171665943996864</v>
      </c>
      <c r="AF104" s="34">
        <v>0.0</v>
      </c>
      <c r="AG104" s="5" t="s">
        <v>32</v>
      </c>
    </row>
    <row r="105" ht="15.75" customHeight="1">
      <c r="A105" s="20">
        <v>4.0</v>
      </c>
      <c r="B105" s="33" t="s">
        <v>33</v>
      </c>
      <c r="C105" s="33">
        <v>0.1505149978319906</v>
      </c>
      <c r="D105" s="33">
        <v>-3.0</v>
      </c>
      <c r="E105" s="5" t="s">
        <v>51</v>
      </c>
      <c r="G105" s="5"/>
      <c r="H105" s="39" t="s">
        <v>51</v>
      </c>
      <c r="I105" s="39">
        <f t="shared" si="13"/>
        <v>4</v>
      </c>
      <c r="J105" s="39">
        <f>COUNTIF(E121:E124, "Negatif")</f>
        <v>0</v>
      </c>
      <c r="K105" s="39">
        <f>COUNTIFS(E121:E124, "Positif") + COUNTIFS(E121:E124, "Netral")</f>
        <v>4</v>
      </c>
      <c r="L105" s="39">
        <f>IF(J105=0, 0, -(J105/I105) * LOG(J105/I105, 2)) + IF(K105=0, 0, -(K105/I105) * LOG(K105/I105, 2))</f>
        <v>0</v>
      </c>
      <c r="M105" s="5"/>
      <c r="O105" s="33">
        <v>16.0</v>
      </c>
      <c r="P105" s="34" t="s">
        <v>57</v>
      </c>
      <c r="Q105" s="34">
        <v>0.050171665943996864</v>
      </c>
      <c r="R105" s="34">
        <v>3.0</v>
      </c>
      <c r="S105" s="5" t="s">
        <v>37</v>
      </c>
      <c r="AC105" s="33">
        <v>16.0</v>
      </c>
      <c r="AD105" s="29" t="s">
        <v>31</v>
      </c>
      <c r="AE105" s="29">
        <v>0.04013733275519749</v>
      </c>
      <c r="AF105" s="29">
        <v>0.0</v>
      </c>
      <c r="AG105" s="5" t="s">
        <v>32</v>
      </c>
    </row>
    <row r="106" ht="15.75" customHeight="1">
      <c r="A106" s="10"/>
      <c r="B106" s="33" t="s">
        <v>38</v>
      </c>
      <c r="C106" s="33">
        <v>0.1505149978319906</v>
      </c>
      <c r="D106" s="33">
        <v>2.0</v>
      </c>
      <c r="E106" s="5" t="s">
        <v>37</v>
      </c>
      <c r="O106" s="33">
        <v>17.0</v>
      </c>
      <c r="P106" s="34" t="s">
        <v>58</v>
      </c>
      <c r="Q106" s="34">
        <v>0.050171665943996864</v>
      </c>
      <c r="R106" s="34">
        <v>0.0</v>
      </c>
      <c r="S106" s="5" t="s">
        <v>32</v>
      </c>
      <c r="AC106" s="33">
        <v>17.0</v>
      </c>
      <c r="AD106" s="29" t="s">
        <v>36</v>
      </c>
      <c r="AE106" s="29">
        <v>0.04013733275519749</v>
      </c>
      <c r="AF106" s="29">
        <v>5.0</v>
      </c>
      <c r="AG106" s="5" t="s">
        <v>37</v>
      </c>
    </row>
    <row r="107" ht="15.75" customHeight="1">
      <c r="A107" s="10"/>
      <c r="B107" s="33" t="s">
        <v>35</v>
      </c>
      <c r="C107" s="33">
        <v>0.09370405245622496</v>
      </c>
      <c r="D107" s="33">
        <v>0.0</v>
      </c>
      <c r="E107" s="5" t="s">
        <v>32</v>
      </c>
      <c r="O107" s="33">
        <v>18.0</v>
      </c>
      <c r="P107" s="34" t="s">
        <v>59</v>
      </c>
      <c r="Q107" s="34">
        <v>0.050171665943996864</v>
      </c>
      <c r="R107" s="34">
        <v>0.0</v>
      </c>
      <c r="S107" s="5" t="s">
        <v>32</v>
      </c>
      <c r="AC107" s="33">
        <v>18.0</v>
      </c>
      <c r="AD107" s="29" t="s">
        <v>41</v>
      </c>
      <c r="AE107" s="29">
        <v>0.04013733275519749</v>
      </c>
      <c r="AF107" s="29">
        <v>0.0</v>
      </c>
      <c r="AG107" s="5" t="s">
        <v>32</v>
      </c>
    </row>
    <row r="108" ht="15.75" customHeight="1">
      <c r="A108" s="12"/>
      <c r="B108" s="33" t="s">
        <v>45</v>
      </c>
      <c r="C108" s="33">
        <v>0.1505149978319906</v>
      </c>
      <c r="D108" s="33">
        <v>3.0</v>
      </c>
      <c r="E108" s="5" t="s">
        <v>37</v>
      </c>
      <c r="O108" s="33">
        <v>19.0</v>
      </c>
      <c r="P108" s="29" t="s">
        <v>31</v>
      </c>
      <c r="Q108" s="29">
        <v>0.04013733275519749</v>
      </c>
      <c r="R108" s="29">
        <v>0.0</v>
      </c>
      <c r="S108" s="5" t="s">
        <v>32</v>
      </c>
      <c r="AC108" s="33">
        <v>19.0</v>
      </c>
      <c r="AD108" s="29" t="s">
        <v>44</v>
      </c>
      <c r="AE108" s="29">
        <v>0.04013733275519749</v>
      </c>
      <c r="AF108" s="29">
        <v>0.0</v>
      </c>
      <c r="AG108" s="5" t="s">
        <v>32</v>
      </c>
    </row>
    <row r="109" ht="15.75" customHeight="1">
      <c r="A109" s="20">
        <v>12.0</v>
      </c>
      <c r="B109" s="34" t="s">
        <v>34</v>
      </c>
      <c r="C109" s="34">
        <v>0.050171665943996864</v>
      </c>
      <c r="D109" s="34">
        <v>2.0</v>
      </c>
      <c r="E109" s="5" t="s">
        <v>37</v>
      </c>
      <c r="O109" s="34">
        <v>20.0</v>
      </c>
      <c r="P109" s="29" t="s">
        <v>36</v>
      </c>
      <c r="Q109" s="29">
        <v>0.04013733275519749</v>
      </c>
      <c r="R109" s="29">
        <v>5.0</v>
      </c>
      <c r="S109" s="5" t="s">
        <v>37</v>
      </c>
      <c r="AC109" s="34">
        <v>20.0</v>
      </c>
      <c r="AD109" s="29" t="s">
        <v>48</v>
      </c>
      <c r="AE109" s="29">
        <v>0.04013733275519749</v>
      </c>
      <c r="AF109" s="29">
        <v>0.0</v>
      </c>
      <c r="AG109" s="5" t="s">
        <v>32</v>
      </c>
    </row>
    <row r="110" ht="15.75" customHeight="1">
      <c r="A110" s="10"/>
      <c r="B110" s="34" t="s">
        <v>39</v>
      </c>
      <c r="C110" s="34">
        <v>0.050171665943996864</v>
      </c>
      <c r="D110" s="34">
        <v>0.0</v>
      </c>
      <c r="E110" s="5" t="s">
        <v>32</v>
      </c>
      <c r="O110" s="34">
        <v>21.0</v>
      </c>
      <c r="P110" s="35" t="s">
        <v>35</v>
      </c>
      <c r="Q110" s="35">
        <v>0.09370405245622496</v>
      </c>
      <c r="R110" s="35">
        <v>0.0</v>
      </c>
      <c r="S110" s="5" t="s">
        <v>32</v>
      </c>
      <c r="AC110" s="34">
        <v>21.0</v>
      </c>
      <c r="AD110" s="29" t="s">
        <v>50</v>
      </c>
      <c r="AE110" s="29">
        <v>0.04013733275519749</v>
      </c>
      <c r="AF110" s="29">
        <v>-3.0</v>
      </c>
      <c r="AG110" s="5" t="s">
        <v>51</v>
      </c>
    </row>
    <row r="111" ht="15.75" customHeight="1">
      <c r="A111" s="10"/>
      <c r="B111" s="34" t="s">
        <v>42</v>
      </c>
      <c r="C111" s="34">
        <v>0.050171665943996864</v>
      </c>
      <c r="D111" s="34">
        <v>-4.0</v>
      </c>
      <c r="E111" s="5" t="s">
        <v>51</v>
      </c>
      <c r="O111" s="34">
        <v>22.0</v>
      </c>
      <c r="P111" s="35" t="s">
        <v>40</v>
      </c>
      <c r="Q111" s="35">
        <v>0.1505149978319906</v>
      </c>
      <c r="R111" s="35">
        <v>0.0</v>
      </c>
      <c r="S111" s="5" t="s">
        <v>32</v>
      </c>
      <c r="AC111" s="34">
        <v>22.0</v>
      </c>
      <c r="AD111" s="29" t="s">
        <v>53</v>
      </c>
      <c r="AE111" s="29">
        <v>0.04013733275519749</v>
      </c>
      <c r="AF111" s="29">
        <v>3.0</v>
      </c>
      <c r="AG111" s="5" t="s">
        <v>37</v>
      </c>
    </row>
    <row r="112" ht="15.75" customHeight="1">
      <c r="A112" s="10"/>
      <c r="B112" s="34" t="s">
        <v>46</v>
      </c>
      <c r="C112" s="34">
        <v>0.050171665943996864</v>
      </c>
      <c r="D112" s="34">
        <v>0.0</v>
      </c>
      <c r="E112" s="5" t="s">
        <v>37</v>
      </c>
      <c r="O112" s="34">
        <v>23.0</v>
      </c>
      <c r="P112" s="29" t="s">
        <v>48</v>
      </c>
      <c r="Q112" s="29">
        <v>0.04013733275519749</v>
      </c>
      <c r="R112" s="29">
        <v>0.0</v>
      </c>
      <c r="S112" s="5" t="s">
        <v>32</v>
      </c>
      <c r="AC112" s="34">
        <v>23.0</v>
      </c>
      <c r="AD112" s="29" t="s">
        <v>45</v>
      </c>
      <c r="AE112" s="29">
        <v>0.04013733275519749</v>
      </c>
      <c r="AF112" s="29">
        <v>3.0</v>
      </c>
      <c r="AG112" s="5" t="s">
        <v>37</v>
      </c>
    </row>
    <row r="113" ht="15.75" customHeight="1">
      <c r="A113" s="10"/>
      <c r="B113" s="34" t="s">
        <v>49</v>
      </c>
      <c r="C113" s="34">
        <v>0.050171665943996864</v>
      </c>
      <c r="D113" s="34">
        <v>-5.0</v>
      </c>
      <c r="E113" s="5" t="s">
        <v>51</v>
      </c>
      <c r="O113" s="34">
        <v>24.0</v>
      </c>
      <c r="P113" s="29" t="s">
        <v>50</v>
      </c>
      <c r="Q113" s="29">
        <v>0.04013733275519749</v>
      </c>
      <c r="R113" s="29">
        <v>-3.0</v>
      </c>
      <c r="S113" s="5" t="s">
        <v>51</v>
      </c>
      <c r="AC113" s="34">
        <v>24.0</v>
      </c>
      <c r="AD113" s="29" t="s">
        <v>54</v>
      </c>
      <c r="AE113" s="29">
        <v>0.04013733275519749</v>
      </c>
      <c r="AF113" s="29">
        <v>0.0</v>
      </c>
      <c r="AG113" s="5" t="s">
        <v>32</v>
      </c>
    </row>
    <row r="114" ht="15.75" customHeight="1">
      <c r="A114" s="10"/>
      <c r="B114" s="34" t="s">
        <v>52</v>
      </c>
      <c r="C114" s="34">
        <v>0.050171665943996864</v>
      </c>
      <c r="D114" s="34">
        <v>-5.0</v>
      </c>
      <c r="E114" s="5" t="s">
        <v>51</v>
      </c>
      <c r="O114" s="34">
        <v>25.0</v>
      </c>
      <c r="P114" s="29" t="s">
        <v>53</v>
      </c>
      <c r="Q114" s="29">
        <v>0.04013733275519749</v>
      </c>
      <c r="R114" s="29">
        <v>3.0</v>
      </c>
      <c r="S114" s="5" t="s">
        <v>37</v>
      </c>
      <c r="AC114" s="34">
        <v>25.0</v>
      </c>
      <c r="AD114" s="29" t="s">
        <v>56</v>
      </c>
      <c r="AE114" s="29">
        <v>0.04013733275519749</v>
      </c>
      <c r="AF114" s="29">
        <v>4.0</v>
      </c>
      <c r="AG114" s="5" t="s">
        <v>37</v>
      </c>
    </row>
    <row r="115" ht="15.75" customHeight="1">
      <c r="A115" s="10"/>
      <c r="B115" s="34" t="s">
        <v>46</v>
      </c>
      <c r="C115" s="34">
        <v>0.050171665943996864</v>
      </c>
      <c r="D115" s="34">
        <v>0.0</v>
      </c>
      <c r="E115" s="5" t="s">
        <v>32</v>
      </c>
      <c r="O115" s="34">
        <v>26.0</v>
      </c>
      <c r="P115" s="29" t="s">
        <v>45</v>
      </c>
      <c r="Q115" s="29">
        <v>0.04013733275519749</v>
      </c>
      <c r="R115" s="29">
        <v>3.0</v>
      </c>
      <c r="S115" s="5" t="s">
        <v>37</v>
      </c>
      <c r="AC115" s="34">
        <v>26.0</v>
      </c>
      <c r="AD115" s="29" t="s">
        <v>41</v>
      </c>
      <c r="AE115" s="29">
        <v>0.04013733275519749</v>
      </c>
      <c r="AF115" s="29">
        <v>0.0</v>
      </c>
      <c r="AG115" s="5" t="s">
        <v>32</v>
      </c>
    </row>
    <row r="116" ht="15.75" customHeight="1">
      <c r="A116" s="10"/>
      <c r="B116" s="34" t="s">
        <v>39</v>
      </c>
      <c r="C116" s="34">
        <v>0.050171665943996864</v>
      </c>
      <c r="D116" s="34">
        <v>0.0</v>
      </c>
      <c r="E116" s="5" t="s">
        <v>32</v>
      </c>
      <c r="O116" s="34">
        <v>27.0</v>
      </c>
      <c r="P116" s="29" t="s">
        <v>54</v>
      </c>
      <c r="Q116" s="29">
        <v>0.04013733275519749</v>
      </c>
      <c r="R116" s="29">
        <v>0.0</v>
      </c>
      <c r="S116" s="5" t="s">
        <v>32</v>
      </c>
      <c r="AC116" s="34">
        <v>27.0</v>
      </c>
      <c r="AD116" s="29" t="s">
        <v>44</v>
      </c>
      <c r="AE116" s="29">
        <v>0.04013733275519749</v>
      </c>
      <c r="AF116" s="29">
        <v>0.0</v>
      </c>
      <c r="AG116" s="5" t="s">
        <v>32</v>
      </c>
    </row>
    <row r="117" ht="15.75" customHeight="1">
      <c r="A117" s="10"/>
      <c r="B117" s="34" t="s">
        <v>55</v>
      </c>
      <c r="C117" s="34">
        <v>0.050171665943996864</v>
      </c>
      <c r="D117" s="34">
        <v>4.0</v>
      </c>
      <c r="E117" s="5" t="s">
        <v>37</v>
      </c>
      <c r="O117" s="34">
        <v>28.0</v>
      </c>
      <c r="P117" s="29" t="s">
        <v>56</v>
      </c>
      <c r="Q117" s="29">
        <v>0.04013733275519749</v>
      </c>
      <c r="R117" s="29">
        <v>4.0</v>
      </c>
      <c r="S117" s="5" t="s">
        <v>37</v>
      </c>
      <c r="AC117" s="34">
        <v>28.0</v>
      </c>
      <c r="AD117" s="29" t="s">
        <v>35</v>
      </c>
      <c r="AE117" s="29">
        <v>0.024987747321659988</v>
      </c>
      <c r="AF117" s="29">
        <v>0.0</v>
      </c>
      <c r="AG117" s="5" t="s">
        <v>32</v>
      </c>
    </row>
    <row r="118" ht="15.75" customHeight="1">
      <c r="A118" s="10"/>
      <c r="B118" s="34" t="s">
        <v>57</v>
      </c>
      <c r="C118" s="34">
        <v>0.050171665943996864</v>
      </c>
      <c r="D118" s="34">
        <v>3.0</v>
      </c>
      <c r="E118" s="5" t="s">
        <v>37</v>
      </c>
      <c r="O118" s="34">
        <v>29.0</v>
      </c>
      <c r="P118" s="29" t="s">
        <v>41</v>
      </c>
      <c r="Q118" s="29">
        <v>0.04013733275519749</v>
      </c>
      <c r="R118" s="29">
        <v>0.0</v>
      </c>
      <c r="S118" s="5" t="s">
        <v>32</v>
      </c>
      <c r="AC118" s="34">
        <v>29.0</v>
      </c>
      <c r="AD118" s="29" t="s">
        <v>48</v>
      </c>
      <c r="AE118" s="29">
        <v>0.04013733275519749</v>
      </c>
      <c r="AF118" s="29">
        <v>0.0</v>
      </c>
      <c r="AG118" s="5" t="s">
        <v>32</v>
      </c>
    </row>
    <row r="119" ht="15.75" customHeight="1">
      <c r="A119" s="10"/>
      <c r="B119" s="34" t="s">
        <v>58</v>
      </c>
      <c r="C119" s="34">
        <v>0.050171665943996864</v>
      </c>
      <c r="D119" s="34">
        <v>0.0</v>
      </c>
      <c r="E119" s="5" t="s">
        <v>32</v>
      </c>
      <c r="O119" s="34">
        <v>30.0</v>
      </c>
      <c r="P119" s="29" t="s">
        <v>44</v>
      </c>
      <c r="Q119" s="29">
        <v>0.04013733275519749</v>
      </c>
      <c r="R119" s="29">
        <v>0.0</v>
      </c>
      <c r="S119" s="5" t="s">
        <v>32</v>
      </c>
      <c r="AC119" s="34">
        <v>30.0</v>
      </c>
      <c r="AD119" s="29" t="s">
        <v>50</v>
      </c>
      <c r="AE119" s="29">
        <v>0.04013733275519749</v>
      </c>
      <c r="AF119" s="29">
        <v>-3.0</v>
      </c>
      <c r="AG119" s="5" t="s">
        <v>51</v>
      </c>
    </row>
    <row r="120" ht="15.75" customHeight="1">
      <c r="A120" s="12"/>
      <c r="B120" s="34" t="s">
        <v>59</v>
      </c>
      <c r="C120" s="34">
        <v>0.050171665943996864</v>
      </c>
      <c r="D120" s="34">
        <v>0.0</v>
      </c>
      <c r="E120" s="5" t="s">
        <v>32</v>
      </c>
      <c r="O120" s="34">
        <v>31.0</v>
      </c>
      <c r="P120" s="29" t="s">
        <v>35</v>
      </c>
      <c r="Q120" s="29">
        <v>0.024987747321659988</v>
      </c>
      <c r="R120" s="29">
        <v>0.0</v>
      </c>
      <c r="S120" s="5" t="s">
        <v>32</v>
      </c>
      <c r="AC120" s="34">
        <v>31.0</v>
      </c>
      <c r="AD120" s="34" t="s">
        <v>39</v>
      </c>
      <c r="AE120" s="34">
        <v>0.050171665943996864</v>
      </c>
      <c r="AF120" s="34">
        <v>0.0</v>
      </c>
      <c r="AG120" s="5" t="s">
        <v>32</v>
      </c>
    </row>
    <row r="121" ht="15.75" customHeight="1">
      <c r="A121" s="20">
        <v>4.0</v>
      </c>
      <c r="B121" s="35" t="s">
        <v>35</v>
      </c>
      <c r="C121" s="35">
        <v>0.09370405245622496</v>
      </c>
      <c r="D121" s="35">
        <v>0.0</v>
      </c>
      <c r="E121" s="5" t="s">
        <v>32</v>
      </c>
      <c r="O121" s="35">
        <v>32.0</v>
      </c>
      <c r="P121" s="29" t="s">
        <v>48</v>
      </c>
      <c r="Q121" s="29">
        <v>0.04013733275519749</v>
      </c>
      <c r="R121" s="29">
        <v>0.0</v>
      </c>
      <c r="S121" s="5" t="s">
        <v>32</v>
      </c>
      <c r="AC121" s="35">
        <v>32.0</v>
      </c>
      <c r="AD121" s="34" t="s">
        <v>55</v>
      </c>
      <c r="AE121" s="34">
        <v>0.050171665943996864</v>
      </c>
      <c r="AF121" s="34">
        <v>4.0</v>
      </c>
      <c r="AG121" s="5" t="s">
        <v>37</v>
      </c>
    </row>
    <row r="122" ht="15.75" customHeight="1">
      <c r="A122" s="10"/>
      <c r="B122" s="35" t="s">
        <v>40</v>
      </c>
      <c r="C122" s="35">
        <v>0.1505149978319906</v>
      </c>
      <c r="D122" s="35">
        <v>0.0</v>
      </c>
      <c r="E122" s="5" t="s">
        <v>32</v>
      </c>
      <c r="O122" s="35">
        <v>33.0</v>
      </c>
      <c r="P122" s="29" t="s">
        <v>50</v>
      </c>
      <c r="Q122" s="29">
        <v>0.04013733275519749</v>
      </c>
      <c r="R122" s="29">
        <v>-3.0</v>
      </c>
      <c r="S122" s="5" t="s">
        <v>51</v>
      </c>
      <c r="AC122" s="35">
        <v>33.0</v>
      </c>
      <c r="AD122" s="34" t="s">
        <v>57</v>
      </c>
      <c r="AE122" s="34">
        <v>0.050171665943996864</v>
      </c>
      <c r="AF122" s="34">
        <v>3.0</v>
      </c>
      <c r="AG122" s="5" t="s">
        <v>37</v>
      </c>
    </row>
    <row r="123" ht="15.75" customHeight="1">
      <c r="A123" s="10"/>
      <c r="B123" s="35" t="s">
        <v>43</v>
      </c>
      <c r="C123" s="35">
        <v>0.1505149978319906</v>
      </c>
      <c r="D123" s="35">
        <v>3.0</v>
      </c>
      <c r="E123" s="5" t="s">
        <v>37</v>
      </c>
      <c r="O123" s="35">
        <v>34.0</v>
      </c>
      <c r="P123" s="35" t="s">
        <v>43</v>
      </c>
      <c r="Q123" s="35">
        <v>0.1505149978319906</v>
      </c>
      <c r="R123" s="35">
        <v>3.0</v>
      </c>
      <c r="S123" s="5" t="s">
        <v>37</v>
      </c>
      <c r="AC123" s="35">
        <v>34.0</v>
      </c>
      <c r="AD123" s="34" t="s">
        <v>58</v>
      </c>
      <c r="AE123" s="34">
        <v>0.050171665943996864</v>
      </c>
      <c r="AF123" s="34">
        <v>0.0</v>
      </c>
      <c r="AG123" s="5" t="s">
        <v>32</v>
      </c>
    </row>
    <row r="124" ht="15.75" customHeight="1">
      <c r="A124" s="12"/>
      <c r="B124" s="35" t="s">
        <v>47</v>
      </c>
      <c r="C124" s="35">
        <v>0.1505149978319906</v>
      </c>
      <c r="D124" s="35">
        <v>0.0</v>
      </c>
      <c r="E124" s="5" t="s">
        <v>32</v>
      </c>
      <c r="O124" s="35">
        <v>35.0</v>
      </c>
      <c r="P124" s="35" t="s">
        <v>47</v>
      </c>
      <c r="Q124" s="35">
        <v>0.1505149978319906</v>
      </c>
      <c r="R124" s="35">
        <v>0.0</v>
      </c>
      <c r="S124" s="5" t="s">
        <v>32</v>
      </c>
      <c r="AC124" s="35">
        <v>35.0</v>
      </c>
      <c r="AD124" s="34" t="s">
        <v>59</v>
      </c>
      <c r="AE124" s="34">
        <v>0.050171665943996864</v>
      </c>
      <c r="AF124" s="34">
        <v>0.0</v>
      </c>
      <c r="AG124" s="5" t="s">
        <v>32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A82:A84"/>
    <mergeCell ref="A90:A104"/>
    <mergeCell ref="A105:A108"/>
    <mergeCell ref="A109:A120"/>
    <mergeCell ref="A121:A124"/>
    <mergeCell ref="A8:A12"/>
    <mergeCell ref="A13:A17"/>
    <mergeCell ref="A18:A22"/>
    <mergeCell ref="A23:A27"/>
    <mergeCell ref="A36:A50"/>
    <mergeCell ref="A70:A71"/>
    <mergeCell ref="A72:A81"/>
    <mergeCell ref="C8:Q8"/>
    <mergeCell ref="C9:Q9"/>
    <mergeCell ref="C10:Q10"/>
    <mergeCell ref="C11:Q11"/>
    <mergeCell ref="B1:L1"/>
    <mergeCell ref="B2:L2"/>
    <mergeCell ref="B3:L3"/>
    <mergeCell ref="B4:L4"/>
    <mergeCell ref="B5:L5"/>
    <mergeCell ref="C7:Q7"/>
    <mergeCell ref="C12:Q12"/>
    <mergeCell ref="C13:Q13"/>
    <mergeCell ref="C14:Q14"/>
    <mergeCell ref="C15:Q15"/>
    <mergeCell ref="C16:Q16"/>
    <mergeCell ref="C17:Q17"/>
    <mergeCell ref="C23:Q23"/>
    <mergeCell ref="C24:Q24"/>
    <mergeCell ref="C25:Q25"/>
    <mergeCell ref="C26:Q26"/>
    <mergeCell ref="C27:Q27"/>
    <mergeCell ref="B29:I29"/>
    <mergeCell ref="B30:I30"/>
    <mergeCell ref="B31:I31"/>
    <mergeCell ref="B32:I32"/>
    <mergeCell ref="N36:N39"/>
    <mergeCell ref="O88:S88"/>
    <mergeCell ref="AC88:AG88"/>
    <mergeCell ref="G91:M91"/>
    <mergeCell ref="U91:AA91"/>
    <mergeCell ref="AI93:AO93"/>
    <mergeCell ref="B33:I33"/>
    <mergeCell ref="J36:J47"/>
    <mergeCell ref="B52:I52"/>
    <mergeCell ref="B53:I53"/>
    <mergeCell ref="B54:I54"/>
    <mergeCell ref="B55:I55"/>
    <mergeCell ref="B56:I5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2024-12-12T13:17:42Z</dcterms:created>
  <dc:creator>Dea Kurniasih</dc:creator>
</cp:coreProperties>
</file>