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35" windowHeight="13350" activeTab="2"/>
  </bookViews>
  <sheets>
    <sheet name=".NET XXE Unit Test Cases" sheetId="1" r:id="rId1"/>
    <sheet name="Fortify Results" sheetId="2" r:id="rId2"/>
    <sheet name="Contrast Results" sheetId="3" r:id="rId3"/>
  </sheets>
  <calcPr calcId="145621"/>
</workbook>
</file>

<file path=xl/calcChain.xml><?xml version="1.0" encoding="utf-8"?>
<calcChain xmlns="http://schemas.openxmlformats.org/spreadsheetml/2006/main">
  <c r="E39" i="3" l="1"/>
  <c r="D39" i="3"/>
  <c r="C39" i="3"/>
  <c r="B39" i="3"/>
  <c r="H38" i="3"/>
  <c r="G38" i="3"/>
  <c r="I38" i="3" s="1"/>
  <c r="F38" i="3"/>
  <c r="H37" i="3"/>
  <c r="G37" i="3"/>
  <c r="I37" i="3" s="1"/>
  <c r="F37" i="3"/>
  <c r="H36" i="3"/>
  <c r="G36" i="3"/>
  <c r="I36" i="3" s="1"/>
  <c r="F36" i="3"/>
  <c r="H35" i="3"/>
  <c r="G35" i="3"/>
  <c r="I35" i="3" s="1"/>
  <c r="F35" i="3"/>
  <c r="H34" i="3"/>
  <c r="G34" i="3"/>
  <c r="I34" i="3" s="1"/>
  <c r="F34" i="3"/>
  <c r="H33" i="3"/>
  <c r="G33" i="3"/>
  <c r="I33" i="3" s="1"/>
  <c r="F33" i="3"/>
  <c r="H32" i="3"/>
  <c r="G32" i="3"/>
  <c r="I32" i="3" s="1"/>
  <c r="F32" i="3"/>
  <c r="H31" i="3"/>
  <c r="G31" i="3"/>
  <c r="I31" i="3" s="1"/>
  <c r="F31" i="3"/>
  <c r="E11" i="3"/>
  <c r="D11" i="3"/>
  <c r="C11" i="3"/>
  <c r="B11" i="3"/>
  <c r="H10" i="3"/>
  <c r="G10" i="3"/>
  <c r="I10" i="3" s="1"/>
  <c r="F10" i="3"/>
  <c r="H9" i="3"/>
  <c r="G9" i="3"/>
  <c r="F9" i="3"/>
  <c r="H8" i="3"/>
  <c r="G8" i="3"/>
  <c r="I8" i="3" s="1"/>
  <c r="F8" i="3"/>
  <c r="H7" i="3"/>
  <c r="G7" i="3"/>
  <c r="I7" i="3" s="1"/>
  <c r="F7" i="3"/>
  <c r="H6" i="3"/>
  <c r="G6" i="3"/>
  <c r="F6" i="3"/>
  <c r="H5" i="3"/>
  <c r="G5" i="3"/>
  <c r="F5" i="3"/>
  <c r="H4" i="3"/>
  <c r="G4" i="3"/>
  <c r="I4" i="3" s="1"/>
  <c r="F4" i="3"/>
  <c r="H3" i="3"/>
  <c r="G3" i="3"/>
  <c r="I3" i="3" s="1"/>
  <c r="F3" i="3"/>
  <c r="E39" i="2"/>
  <c r="D39" i="2"/>
  <c r="C39" i="2"/>
  <c r="B39" i="2"/>
  <c r="H38" i="2"/>
  <c r="G38" i="2"/>
  <c r="I38" i="2" s="1"/>
  <c r="F38" i="2"/>
  <c r="H37" i="2"/>
  <c r="G37" i="2"/>
  <c r="I37" i="2" s="1"/>
  <c r="F37" i="2"/>
  <c r="H36" i="2"/>
  <c r="G36" i="2"/>
  <c r="I36" i="2" s="1"/>
  <c r="F36" i="2"/>
  <c r="H35" i="2"/>
  <c r="G35" i="2"/>
  <c r="I35" i="2" s="1"/>
  <c r="F35" i="2"/>
  <c r="H34" i="2"/>
  <c r="G34" i="2"/>
  <c r="I34" i="2" s="1"/>
  <c r="F34" i="2"/>
  <c r="H33" i="2"/>
  <c r="G33" i="2"/>
  <c r="I33" i="2" s="1"/>
  <c r="F33" i="2"/>
  <c r="H32" i="2"/>
  <c r="G32" i="2"/>
  <c r="I32" i="2" s="1"/>
  <c r="F32" i="2"/>
  <c r="H31" i="2"/>
  <c r="G31" i="2"/>
  <c r="I31" i="2" s="1"/>
  <c r="F31" i="2"/>
  <c r="G3" i="2"/>
  <c r="G4" i="2"/>
  <c r="G5" i="2"/>
  <c r="G6" i="2"/>
  <c r="G7" i="2"/>
  <c r="G8" i="2"/>
  <c r="G9" i="2"/>
  <c r="G10" i="2"/>
  <c r="H11" i="3" l="1"/>
  <c r="I6" i="3"/>
  <c r="F11" i="3"/>
  <c r="I5" i="3"/>
  <c r="I9" i="3"/>
  <c r="H39" i="3"/>
  <c r="F39" i="3"/>
  <c r="I11" i="3"/>
  <c r="I39" i="3"/>
  <c r="G11" i="3"/>
  <c r="G39" i="3"/>
  <c r="H39" i="2"/>
  <c r="F39" i="2"/>
  <c r="I39" i="2"/>
  <c r="G39" i="2"/>
  <c r="H10" i="2"/>
  <c r="F10" i="2"/>
  <c r="C11" i="2"/>
  <c r="D11" i="2"/>
  <c r="E11" i="2"/>
  <c r="B11" i="2"/>
  <c r="H4" i="2"/>
  <c r="H5" i="2"/>
  <c r="H6" i="2"/>
  <c r="H7" i="2"/>
  <c r="H8" i="2"/>
  <c r="H9" i="2"/>
  <c r="H3" i="2"/>
  <c r="F4" i="2"/>
  <c r="F5" i="2"/>
  <c r="F7" i="2"/>
  <c r="F6" i="2"/>
  <c r="F8" i="2"/>
  <c r="F9" i="2"/>
  <c r="F3" i="2"/>
  <c r="I3" i="2" l="1"/>
  <c r="I9" i="2"/>
  <c r="I8" i="2"/>
  <c r="I10" i="2"/>
  <c r="I7" i="2"/>
  <c r="I6" i="2"/>
  <c r="I5" i="2"/>
  <c r="I4" i="2"/>
  <c r="I11" i="2" s="1"/>
  <c r="H11" i="2"/>
  <c r="G11" i="2"/>
  <c r="F11" i="2"/>
</calcChain>
</file>

<file path=xl/sharedStrings.xml><?xml version="1.0" encoding="utf-8"?>
<sst xmlns="http://schemas.openxmlformats.org/spreadsheetml/2006/main" count="199" uniqueCount="78">
  <si>
    <t>XXE Tests</t>
  </si>
  <si>
    <t>XML Parser</t>
  </si>
  <si>
    <t>Test Description</t>
  </si>
  <si>
    <t>Unsafe</t>
  </si>
  <si>
    <t>Safe</t>
  </si>
  <si>
    <t>Test Tag</t>
  </si>
  <si>
    <t>Safety in 4.5.1 and lower</t>
  </si>
  <si>
    <t>Safety in 4.5.2 and up</t>
  </si>
  <si>
    <r>
      <t>System.Xml.</t>
    </r>
    <r>
      <rPr>
        <b/>
        <sz val="11"/>
        <color theme="1"/>
        <rFont val="Calibri"/>
        <family val="2"/>
        <scheme val="minor"/>
      </rPr>
      <t>XmlDictionaryReader</t>
    </r>
  </si>
  <si>
    <r>
      <t>System.Xml.</t>
    </r>
    <r>
      <rPr>
        <b/>
        <sz val="11"/>
        <color theme="1"/>
        <rFont val="Calibri"/>
        <family val="2"/>
        <scheme val="minor"/>
      </rPr>
      <t>Linq</t>
    </r>
  </si>
  <si>
    <r>
      <t>System.Xml.</t>
    </r>
    <r>
      <rPr>
        <b/>
        <sz val="11"/>
        <color theme="1"/>
        <rFont val="Calibri"/>
        <family val="2"/>
        <scheme val="minor"/>
      </rPr>
      <t>XmlDocument</t>
    </r>
  </si>
  <si>
    <r>
      <t>System.Xml.</t>
    </r>
    <r>
      <rPr>
        <b/>
        <sz val="11"/>
        <color theme="1"/>
        <rFont val="Calibri"/>
        <family val="2"/>
        <scheme val="minor"/>
      </rPr>
      <t>XmlReader</t>
    </r>
  </si>
  <si>
    <r>
      <t>System.Xml.</t>
    </r>
    <r>
      <rPr>
        <b/>
        <sz val="11"/>
        <color theme="1"/>
        <rFont val="Calibri"/>
        <family val="2"/>
        <scheme val="minor"/>
      </rPr>
      <t>XmlNodeReader</t>
    </r>
  </si>
  <si>
    <r>
      <t>System.Xml.</t>
    </r>
    <r>
      <rPr>
        <b/>
        <sz val="11"/>
        <color theme="1"/>
        <rFont val="Calibri"/>
        <family val="2"/>
        <scheme val="minor"/>
      </rPr>
      <t>XmlTextReader</t>
    </r>
  </si>
  <si>
    <r>
      <t>System.Xml.XPath.</t>
    </r>
    <r>
      <rPr>
        <b/>
        <sz val="11"/>
        <color theme="1"/>
        <rFont val="Calibri"/>
        <family val="2"/>
        <scheme val="minor"/>
      </rPr>
      <t>XPathNavigator</t>
    </r>
  </si>
  <si>
    <r>
      <t>System.Xml.Xsl.</t>
    </r>
    <r>
      <rPr>
        <b/>
        <sz val="11"/>
        <color theme="1"/>
        <rFont val="Calibri"/>
        <family val="2"/>
        <scheme val="minor"/>
      </rPr>
      <t>XslCompiledTransform</t>
    </r>
  </si>
  <si>
    <t>linqxelementsafe</t>
  </si>
  <si>
    <t>linqxdocumentsafe</t>
  </si>
  <si>
    <t>linqxdocumentunsafe</t>
  </si>
  <si>
    <t>xmldictionaryreadersafe</t>
  </si>
  <si>
    <t>xmldictionaryreaderunsafe</t>
  </si>
  <si>
    <t>xmldocumentsafe452</t>
  </si>
  <si>
    <t>xmldocumentsafe</t>
  </si>
  <si>
    <t>xmldocumentunsafe</t>
  </si>
  <si>
    <t>xmlreadersafe</t>
  </si>
  <si>
    <t>xmlreaderunsafe</t>
  </si>
  <si>
    <t>xmlnodereadersafe</t>
  </si>
  <si>
    <t>xmlnodereadersafexmlreader</t>
  </si>
  <si>
    <t>xmltextreadersafe452</t>
  </si>
  <si>
    <t>xmltextreadersafe</t>
  </si>
  <si>
    <t>xmltextreaderunsafe</t>
  </si>
  <si>
    <t>xpathnavigatorsafe452</t>
  </si>
  <si>
    <t>xpathnavigatorsafe</t>
  </si>
  <si>
    <t>xslcompiledtransformsafe</t>
  </si>
  <si>
    <t>xslcompiledtransformunsafe</t>
  </si>
  <si>
    <t>Test Title</t>
  </si>
  <si>
    <t>XElement: Safe by Default Example</t>
  </si>
  <si>
    <t>XDocument: Safe by Default Example</t>
  </si>
  <si>
    <t>XDocument: Unsafe when Providing an Unsafe XML Parser Example</t>
  </si>
  <si>
    <t>Safe by Default Example</t>
  </si>
  <si>
    <t>Unsafe when Providing an Unsafe XML Parser Example</t>
  </si>
  <si>
    <t>Unsafe by Default in Current .NET Version (4.5.1 and lower) Example
or
Safe by Default in Current .NET Version (4.5.2 and above) Example</t>
  </si>
  <si>
    <t>Safe when Setting the XmlResolver to null Example</t>
  </si>
  <si>
    <t>Unsafe when Resolving Entities Manually Example</t>
  </si>
  <si>
    <t>Safe when Wrapping in an Unsafe XmlReader Example</t>
  </si>
  <si>
    <t>Safe when Providing a Safe XML Parser Example</t>
  </si>
  <si>
    <t>Safe when Prohibiting DTDs Example</t>
  </si>
  <si>
    <t>Proves that XElement is safe by default</t>
  </si>
  <si>
    <t>Proves that XDocument is safe by default</t>
  </si>
  <si>
    <t>Proves that giving XmlDocument an unsafe XML parser makes it unsafe as well</t>
  </si>
  <si>
    <t>Proves that XmlDictionaryReader is safe by default</t>
  </si>
  <si>
    <t>Proves that giving XmlDictionaryReader an unsafe XML parser makes it unsafe as well</t>
  </si>
  <si>
    <t>Proves that XmlDocument is unsafe by default, or safe by default in .NET versions 4.5.2 and up</t>
  </si>
  <si>
    <t>Proves that setting the XmlDocument's XmlResolver to null make the XmlDocument safe</t>
  </si>
  <si>
    <t>Proves that creating a nonnull XmlResolver for the XmlDocument to use makes the XmlDocument unsafe</t>
  </si>
  <si>
    <t>Proves that XmlReader is safe by default</t>
  </si>
  <si>
    <t>Proves that XmlNodeReader is safe by default</t>
  </si>
  <si>
    <t>Proves that creating a nonnull XmlResolver for the XmlReaderSettings that the XmlReader uses makes the XmlReader unsafe</t>
  </si>
  <si>
    <t>Proves that XmlNodeReader is safe even when wrapped in an unsafe XmlReader</t>
  </si>
  <si>
    <t>Proves that XmlTextReader is unsafe by default, or safe by default in .NET versions 4.5.2 and up</t>
  </si>
  <si>
    <t>Proves that setting the XmlTextReader's DtdProcessing property to Prohibit makes the XmlTextReader safe</t>
  </si>
  <si>
    <t>Proves that creating a nonnull XmlResolver for the XmlTextReader to use makes the XmlTextReader unsafe</t>
  </si>
  <si>
    <t>Proves that XPathNavigator is unsafe by default, or safe by default in .NET versions 4.5.2 and up</t>
  </si>
  <si>
    <t>Proves that XPathNavigator is safe when provided with a safe XML parser</t>
  </si>
  <si>
    <t>Proves that XslCompiledTransform is safe by default</t>
  </si>
  <si>
    <t>Proves that XslCompiledTransform is unsafe when provided with an unsafe XML parser</t>
  </si>
  <si>
    <t>True Positive</t>
  </si>
  <si>
    <t>False Negative</t>
  </si>
  <si>
    <t>True Negative</t>
  </si>
  <si>
    <t>False Positive</t>
  </si>
  <si>
    <t>Total</t>
  </si>
  <si>
    <t>True Posistive Rate</t>
  </si>
  <si>
    <t>False Positive Rate</t>
  </si>
  <si>
    <t>Score</t>
  </si>
  <si>
    <t>XML External Entity (XXE) Injection (.NET 4.5.1)</t>
  </si>
  <si>
    <t>XML External Entity (XXE) Injection (.NET 4.5.2)</t>
  </si>
  <si>
    <t>Fortify had the same results for running in Fortify 16.20 and 17.10, 
as well as analyzing the solution in .NET 4.5.1 and 4.5.2 (positives and negatives are different, however)</t>
  </si>
  <si>
    <t>Contrast did not detect anthing .NET 4.5.1 and 4.5.2 (positives and negatives are different, however)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</si>
</sst>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1" fillId="0" borderId="2" xfId="1" applyBorder="1"/>
    <xf numFmtId="0" fontId="1" fillId="0" borderId="2" xfId="1" applyNumberFormat="1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2" borderId="3" xfId="0" applyFont="1" applyFill="1" applyBorder="1"/>
    <xf numFmtId="0" fontId="0" fillId="2" borderId="4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Total" xfId="1" builtinId="25"/>
  </cellStyles>
  <dxfs count="23"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Results'!$H$11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'Fortify Results'!$G$11</c:f>
              <c:numCache>
                <c:formatCode>General</c:formatCode>
                <c:ptCount val="1"/>
                <c:pt idx="0">
                  <c:v>0.875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22976"/>
        <c:axId val="79223552"/>
      </c:scatterChart>
      <c:valAx>
        <c:axId val="79222976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23552"/>
        <c:crosses val="autoZero"/>
        <c:crossBetween val="midCat"/>
        <c:majorUnit val="0.1"/>
      </c:valAx>
      <c:valAx>
        <c:axId val="7922355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2297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Results'!$H$39</c:f>
              <c:numCache>
                <c:formatCode>General</c:formatCode>
                <c:ptCount val="1"/>
                <c:pt idx="0">
                  <c:v>0.1875</c:v>
                </c:pt>
              </c:numCache>
            </c:numRef>
          </c:xVal>
          <c:yVal>
            <c:numRef>
              <c:f>'Fortify Results'!$G$39</c:f>
              <c:numCache>
                <c:formatCode>General</c:formatCode>
                <c:ptCount val="1"/>
                <c:pt idx="0">
                  <c:v>0.875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6000"/>
        <c:axId val="91016576"/>
      </c:scatterChart>
      <c:valAx>
        <c:axId val="91016000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016576"/>
        <c:crosses val="autoZero"/>
        <c:crossBetween val="midCat"/>
        <c:majorUnit val="0.1"/>
      </c:valAx>
      <c:valAx>
        <c:axId val="910165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01600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Results'!$H$11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Results'!$G$11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9920"/>
        <c:axId val="109530496"/>
      </c:scatterChart>
      <c:valAx>
        <c:axId val="109529920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530496"/>
        <c:crosses val="autoZero"/>
        <c:crossBetween val="midCat"/>
        <c:majorUnit val="0.1"/>
      </c:valAx>
      <c:valAx>
        <c:axId val="10953049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52992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Results'!$H$39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Results'!$G$39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2800"/>
        <c:axId val="109533376"/>
      </c:scatterChart>
      <c:valAx>
        <c:axId val="109532800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533376"/>
        <c:crosses val="autoZero"/>
        <c:crossBetween val="midCat"/>
        <c:majorUnit val="0.1"/>
      </c:valAx>
      <c:valAx>
        <c:axId val="1095333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53280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47625</xdr:rowOff>
    </xdr:from>
    <xdr:to>
      <xdr:col>1</xdr:col>
      <xdr:colOff>791172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40</xdr:row>
      <xdr:rowOff>47625</xdr:rowOff>
    </xdr:from>
    <xdr:to>
      <xdr:col>1</xdr:col>
      <xdr:colOff>791172</xdr:colOff>
      <xdr:row>54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47625</xdr:rowOff>
    </xdr:from>
    <xdr:to>
      <xdr:col>1</xdr:col>
      <xdr:colOff>791172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40</xdr:row>
      <xdr:rowOff>47625</xdr:rowOff>
    </xdr:from>
    <xdr:to>
      <xdr:col>1</xdr:col>
      <xdr:colOff>791172</xdr:colOff>
      <xdr:row>54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20" totalsRowShown="0" headerRowDxfId="22">
  <autoFilter ref="A1:G20"/>
  <tableColumns count="7">
    <tableColumn id="1" name="XXE Tests"/>
    <tableColumn id="2" name="XML Parser"/>
    <tableColumn id="7" name="Test Title"/>
    <tableColumn id="3" name="Test Tag"/>
    <tableColumn id="4" name="Safety in 4.5.1 and lower"/>
    <tableColumn id="5" name="Safety in 4.5.2 and up" dataDxfId="21"/>
    <tableColumn id="6" name="Test Descrip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I11" totalsRowShown="0" tableBorderDxfId="19">
  <autoFilter ref="A2:I11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18"/>
    <tableColumn id="8" name="False Positive Rate" dataDxfId="17"/>
    <tableColumn id="9" name="Score" dataDxfId="1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27" displayName="Table27" ref="A30:I39" totalsRowShown="0" tableBorderDxfId="15">
  <autoFilter ref="A30:I39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14"/>
    <tableColumn id="8" name="False Positive Rate" dataDxfId="13"/>
    <tableColumn id="9" name="Score" dataDxfId="1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28" displayName="Table28" ref="A2:I11" totalsRowShown="0" tableBorderDxfId="7">
  <autoFilter ref="A2:I11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6"/>
    <tableColumn id="8" name="False Positive Rate" dataDxfId="5"/>
    <tableColumn id="9" name="Score" dataDxfId="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8" name="Table279" displayName="Table279" ref="A30:I39" totalsRowShown="0" tableBorderDxfId="3">
  <autoFilter ref="A30:I39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2"/>
    <tableColumn id="8" name="False Positive Rate" dataDxfId="1"/>
    <tableColumn id="9" name="Sco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topLeftCell="B1" zoomScaleNormal="100" workbookViewId="0">
      <pane ySplit="1" topLeftCell="A2" activePane="bottomLeft" state="frozen"/>
      <selection pane="bottomLeft" activeCell="F31" sqref="F31"/>
    </sheetView>
  </sheetViews>
  <sheetFormatPr defaultRowHeight="15" x14ac:dyDescent="0.25"/>
  <cols>
    <col min="1" max="1" width="11.5703125" bestFit="1" customWidth="1"/>
    <col min="2" max="2" width="36.140625" bestFit="1" customWidth="1"/>
    <col min="3" max="3" width="61.7109375" bestFit="1" customWidth="1"/>
    <col min="4" max="4" width="28.140625" style="2" bestFit="1" customWidth="1"/>
    <col min="5" max="5" width="25.28515625" bestFit="1" customWidth="1"/>
    <col min="6" max="6" width="22.28515625" style="5" bestFit="1" customWidth="1"/>
    <col min="7" max="7" width="117.28515625" style="1" bestFit="1" customWidth="1"/>
  </cols>
  <sheetData>
    <row r="1" spans="1:7" x14ac:dyDescent="0.25">
      <c r="A1" s="5" t="s">
        <v>0</v>
      </c>
      <c r="B1" s="5" t="s">
        <v>1</v>
      </c>
      <c r="C1" s="5" t="s">
        <v>35</v>
      </c>
      <c r="D1" s="5" t="s">
        <v>5</v>
      </c>
      <c r="E1" s="5" t="s">
        <v>6</v>
      </c>
      <c r="F1" s="5" t="s">
        <v>7</v>
      </c>
      <c r="G1" s="1" t="s">
        <v>2</v>
      </c>
    </row>
    <row r="2" spans="1:7" x14ac:dyDescent="0.25">
      <c r="A2" s="2">
        <v>1</v>
      </c>
      <c r="B2" s="2" t="s">
        <v>9</v>
      </c>
      <c r="C2" s="2" t="s">
        <v>36</v>
      </c>
      <c r="D2" s="2" t="s">
        <v>16</v>
      </c>
      <c r="E2" s="2" t="s">
        <v>4</v>
      </c>
      <c r="F2" s="2" t="s">
        <v>4</v>
      </c>
      <c r="G2" s="1" t="s">
        <v>47</v>
      </c>
    </row>
    <row r="3" spans="1:7" x14ac:dyDescent="0.25">
      <c r="A3" s="2">
        <v>2</v>
      </c>
      <c r="B3" s="2" t="s">
        <v>9</v>
      </c>
      <c r="C3" s="2" t="s">
        <v>37</v>
      </c>
      <c r="D3" s="2" t="s">
        <v>17</v>
      </c>
      <c r="E3" s="2" t="s">
        <v>4</v>
      </c>
      <c r="F3" s="2" t="s">
        <v>4</v>
      </c>
      <c r="G3" s="1" t="s">
        <v>48</v>
      </c>
    </row>
    <row r="4" spans="1:7" x14ac:dyDescent="0.25">
      <c r="A4" s="2">
        <v>3</v>
      </c>
      <c r="B4" s="2" t="s">
        <v>9</v>
      </c>
      <c r="C4" s="2" t="s">
        <v>38</v>
      </c>
      <c r="D4" s="2" t="s">
        <v>18</v>
      </c>
      <c r="E4" s="2" t="s">
        <v>3</v>
      </c>
      <c r="F4" s="2" t="s">
        <v>3</v>
      </c>
      <c r="G4" s="1" t="s">
        <v>49</v>
      </c>
    </row>
    <row r="5" spans="1:7" x14ac:dyDescent="0.25">
      <c r="A5" s="2">
        <v>4</v>
      </c>
      <c r="B5" s="2" t="s">
        <v>8</v>
      </c>
      <c r="C5" s="2" t="s">
        <v>39</v>
      </c>
      <c r="D5" s="2" t="s">
        <v>19</v>
      </c>
      <c r="E5" s="2" t="s">
        <v>4</v>
      </c>
      <c r="F5" s="2" t="s">
        <v>4</v>
      </c>
      <c r="G5" s="1" t="s">
        <v>50</v>
      </c>
    </row>
    <row r="6" spans="1:7" x14ac:dyDescent="0.25">
      <c r="A6" s="2">
        <v>5</v>
      </c>
      <c r="B6" s="2" t="s">
        <v>8</v>
      </c>
      <c r="C6" s="2" t="s">
        <v>40</v>
      </c>
      <c r="D6" s="2" t="s">
        <v>20</v>
      </c>
      <c r="E6" s="2" t="s">
        <v>3</v>
      </c>
      <c r="F6" s="2" t="s">
        <v>3</v>
      </c>
      <c r="G6" s="1" t="s">
        <v>51</v>
      </c>
    </row>
    <row r="7" spans="1:7" ht="60" x14ac:dyDescent="0.25">
      <c r="A7" s="2">
        <v>6</v>
      </c>
      <c r="B7" s="2" t="s">
        <v>10</v>
      </c>
      <c r="C7" s="5" t="s">
        <v>41</v>
      </c>
      <c r="D7" s="2" t="s">
        <v>21</v>
      </c>
      <c r="E7" s="2" t="s">
        <v>3</v>
      </c>
      <c r="F7" s="5" t="s">
        <v>4</v>
      </c>
      <c r="G7" s="1" t="s">
        <v>52</v>
      </c>
    </row>
    <row r="8" spans="1:7" x14ac:dyDescent="0.25">
      <c r="A8" s="2">
        <v>7</v>
      </c>
      <c r="B8" s="2" t="s">
        <v>10</v>
      </c>
      <c r="C8" s="2" t="s">
        <v>42</v>
      </c>
      <c r="D8" s="2" t="s">
        <v>22</v>
      </c>
      <c r="E8" s="5" t="s">
        <v>4</v>
      </c>
      <c r="F8" s="5" t="s">
        <v>4</v>
      </c>
      <c r="G8" s="1" t="s">
        <v>53</v>
      </c>
    </row>
    <row r="9" spans="1:7" x14ac:dyDescent="0.25">
      <c r="A9" s="2">
        <v>8</v>
      </c>
      <c r="B9" s="2" t="s">
        <v>10</v>
      </c>
      <c r="C9" s="2" t="s">
        <v>43</v>
      </c>
      <c r="D9" s="2" t="s">
        <v>23</v>
      </c>
      <c r="E9" s="2" t="s">
        <v>3</v>
      </c>
      <c r="F9" s="2" t="s">
        <v>3</v>
      </c>
      <c r="G9" s="1" t="s">
        <v>54</v>
      </c>
    </row>
    <row r="10" spans="1:7" x14ac:dyDescent="0.25">
      <c r="A10" s="2">
        <v>9</v>
      </c>
      <c r="B10" s="2" t="s">
        <v>11</v>
      </c>
      <c r="C10" s="2" t="s">
        <v>39</v>
      </c>
      <c r="D10" s="2" t="s">
        <v>24</v>
      </c>
      <c r="E10" s="2" t="s">
        <v>4</v>
      </c>
      <c r="F10" s="2" t="s">
        <v>4</v>
      </c>
      <c r="G10" s="1" t="s">
        <v>55</v>
      </c>
    </row>
    <row r="11" spans="1:7" x14ac:dyDescent="0.25">
      <c r="A11" s="2">
        <v>10</v>
      </c>
      <c r="B11" s="2" t="s">
        <v>11</v>
      </c>
      <c r="C11" s="2" t="s">
        <v>43</v>
      </c>
      <c r="D11" s="2" t="s">
        <v>25</v>
      </c>
      <c r="E11" s="2" t="s">
        <v>3</v>
      </c>
      <c r="F11" s="2" t="s">
        <v>3</v>
      </c>
      <c r="G11" s="1" t="s">
        <v>57</v>
      </c>
    </row>
    <row r="12" spans="1:7" x14ac:dyDescent="0.25">
      <c r="A12" s="2">
        <v>11</v>
      </c>
      <c r="B12" s="3" t="s">
        <v>12</v>
      </c>
      <c r="C12" s="3" t="s">
        <v>39</v>
      </c>
      <c r="D12" s="2" t="s">
        <v>26</v>
      </c>
      <c r="E12" s="2" t="s">
        <v>4</v>
      </c>
      <c r="F12" s="2" t="s">
        <v>4</v>
      </c>
      <c r="G12" s="1" t="s">
        <v>56</v>
      </c>
    </row>
    <row r="13" spans="1:7" x14ac:dyDescent="0.25">
      <c r="A13" s="2">
        <v>12</v>
      </c>
      <c r="B13" s="3" t="s">
        <v>12</v>
      </c>
      <c r="C13" s="3" t="s">
        <v>44</v>
      </c>
      <c r="D13" s="2" t="s">
        <v>27</v>
      </c>
      <c r="E13" s="2" t="s">
        <v>4</v>
      </c>
      <c r="F13" s="2" t="s">
        <v>4</v>
      </c>
      <c r="G13" s="1" t="s">
        <v>58</v>
      </c>
    </row>
    <row r="14" spans="1:7" ht="60" x14ac:dyDescent="0.25">
      <c r="A14" s="2">
        <v>13</v>
      </c>
      <c r="B14" s="3" t="s">
        <v>13</v>
      </c>
      <c r="C14" s="7" t="s">
        <v>41</v>
      </c>
      <c r="D14" s="2" t="s">
        <v>28</v>
      </c>
      <c r="E14" s="2" t="s">
        <v>3</v>
      </c>
      <c r="F14" s="5" t="s">
        <v>4</v>
      </c>
      <c r="G14" s="1" t="s">
        <v>59</v>
      </c>
    </row>
    <row r="15" spans="1:7" x14ac:dyDescent="0.25">
      <c r="A15" s="2">
        <v>14</v>
      </c>
      <c r="B15" s="3" t="s">
        <v>13</v>
      </c>
      <c r="C15" s="3" t="s">
        <v>46</v>
      </c>
      <c r="D15" s="2" t="s">
        <v>29</v>
      </c>
      <c r="E15" s="5" t="s">
        <v>4</v>
      </c>
      <c r="F15" s="5" t="s">
        <v>4</v>
      </c>
      <c r="G15" s="1" t="s">
        <v>60</v>
      </c>
    </row>
    <row r="16" spans="1:7" x14ac:dyDescent="0.25">
      <c r="A16" s="2">
        <v>15</v>
      </c>
      <c r="B16" s="3" t="s">
        <v>13</v>
      </c>
      <c r="C16" s="3" t="s">
        <v>43</v>
      </c>
      <c r="D16" s="2" t="s">
        <v>30</v>
      </c>
      <c r="E16" s="2" t="s">
        <v>3</v>
      </c>
      <c r="F16" s="2" t="s">
        <v>3</v>
      </c>
      <c r="G16" s="1" t="s">
        <v>61</v>
      </c>
    </row>
    <row r="17" spans="1:7" ht="60" x14ac:dyDescent="0.25">
      <c r="A17" s="2">
        <v>16</v>
      </c>
      <c r="B17" s="3" t="s">
        <v>14</v>
      </c>
      <c r="C17" s="7" t="s">
        <v>41</v>
      </c>
      <c r="D17" s="2" t="s">
        <v>31</v>
      </c>
      <c r="E17" s="2" t="s">
        <v>3</v>
      </c>
      <c r="F17" s="5" t="s">
        <v>4</v>
      </c>
      <c r="G17" s="1" t="s">
        <v>62</v>
      </c>
    </row>
    <row r="18" spans="1:7" x14ac:dyDescent="0.25">
      <c r="A18" s="2">
        <v>17</v>
      </c>
      <c r="B18" s="3" t="s">
        <v>14</v>
      </c>
      <c r="C18" s="3" t="s">
        <v>45</v>
      </c>
      <c r="D18" s="2" t="s">
        <v>32</v>
      </c>
      <c r="E18" s="5" t="s">
        <v>4</v>
      </c>
      <c r="F18" s="5" t="s">
        <v>4</v>
      </c>
      <c r="G18" s="1" t="s">
        <v>63</v>
      </c>
    </row>
    <row r="19" spans="1:7" x14ac:dyDescent="0.25">
      <c r="A19" s="2">
        <v>18</v>
      </c>
      <c r="B19" s="3" t="s">
        <v>15</v>
      </c>
      <c r="C19" s="3" t="s">
        <v>39</v>
      </c>
      <c r="D19" s="2" t="s">
        <v>33</v>
      </c>
      <c r="E19" s="5" t="s">
        <v>4</v>
      </c>
      <c r="F19" s="5" t="s">
        <v>4</v>
      </c>
      <c r="G19" s="1" t="s">
        <v>64</v>
      </c>
    </row>
    <row r="20" spans="1:7" x14ac:dyDescent="0.25">
      <c r="A20" s="2">
        <v>19</v>
      </c>
      <c r="B20" s="3" t="s">
        <v>15</v>
      </c>
      <c r="C20" s="3" t="s">
        <v>40</v>
      </c>
      <c r="D20" s="2" t="s">
        <v>34</v>
      </c>
      <c r="E20" s="2" t="s">
        <v>3</v>
      </c>
      <c r="F20" s="2" t="s">
        <v>3</v>
      </c>
      <c r="G20" s="1" t="s">
        <v>65</v>
      </c>
    </row>
    <row r="21" spans="1:7" x14ac:dyDescent="0.25">
      <c r="A21" s="2"/>
      <c r="B21" s="3"/>
      <c r="C21" s="2"/>
      <c r="E21" s="4"/>
      <c r="F21" s="6"/>
    </row>
    <row r="22" spans="1:7" x14ac:dyDescent="0.25">
      <c r="A22" s="2"/>
      <c r="B22" s="3"/>
      <c r="C22" s="2"/>
      <c r="E22" s="4"/>
      <c r="F22" s="6"/>
    </row>
    <row r="23" spans="1:7" x14ac:dyDescent="0.25">
      <c r="A23" s="2"/>
      <c r="B23" s="3"/>
      <c r="C23" s="2"/>
      <c r="E23" s="4"/>
      <c r="F23" s="6"/>
    </row>
    <row r="24" spans="1:7" x14ac:dyDescent="0.25">
      <c r="A24" s="2"/>
      <c r="B24" s="3"/>
      <c r="C24" s="2"/>
      <c r="E24" s="2"/>
    </row>
    <row r="25" spans="1:7" x14ac:dyDescent="0.25">
      <c r="A25" s="2"/>
      <c r="B25" s="3"/>
      <c r="C25" s="2"/>
      <c r="E25" s="2"/>
    </row>
    <row r="26" spans="1:7" x14ac:dyDescent="0.25">
      <c r="A26" s="2"/>
      <c r="B26" s="3"/>
      <c r="C26" s="2"/>
      <c r="E26" s="2"/>
    </row>
    <row r="27" spans="1:7" x14ac:dyDescent="0.25">
      <c r="A27" s="2"/>
      <c r="B27" s="3"/>
      <c r="C27" s="2"/>
      <c r="E27" s="2"/>
    </row>
    <row r="28" spans="1:7" x14ac:dyDescent="0.25">
      <c r="A28" s="2"/>
      <c r="B28" s="3"/>
      <c r="C28" s="2"/>
      <c r="E28" s="2"/>
    </row>
    <row r="29" spans="1:7" x14ac:dyDescent="0.25">
      <c r="A29" s="2"/>
      <c r="B29" s="3"/>
      <c r="C29" s="2"/>
      <c r="E29" s="2"/>
    </row>
    <row r="30" spans="1:7" x14ac:dyDescent="0.25">
      <c r="A30" s="2"/>
      <c r="B30" s="3"/>
      <c r="C30" s="2"/>
      <c r="E30" s="2"/>
    </row>
    <row r="31" spans="1:7" x14ac:dyDescent="0.25">
      <c r="A31" s="2"/>
      <c r="B31" s="3"/>
      <c r="C31" s="2"/>
      <c r="E31" s="2"/>
    </row>
    <row r="32" spans="1:7" x14ac:dyDescent="0.25">
      <c r="A32" s="2"/>
      <c r="B32" s="3"/>
      <c r="C32" s="2"/>
      <c r="E32" s="2"/>
    </row>
    <row r="33" spans="1:5" x14ac:dyDescent="0.25">
      <c r="A33" s="2"/>
      <c r="B33" s="3"/>
      <c r="C33" s="2"/>
      <c r="E33" s="2"/>
    </row>
    <row r="34" spans="1:5" x14ac:dyDescent="0.25">
      <c r="A34" s="2"/>
      <c r="B34" s="3"/>
      <c r="C34" s="2"/>
      <c r="E34" s="2"/>
    </row>
    <row r="35" spans="1:5" x14ac:dyDescent="0.25">
      <c r="A35" s="2"/>
      <c r="B35" s="3"/>
      <c r="C35" s="2"/>
      <c r="E35" s="2"/>
    </row>
    <row r="36" spans="1:5" x14ac:dyDescent="0.25">
      <c r="A36" s="2"/>
      <c r="B36" s="3"/>
      <c r="C36" s="2"/>
      <c r="E36" s="2"/>
    </row>
    <row r="37" spans="1:5" x14ac:dyDescent="0.25">
      <c r="A37" s="2"/>
      <c r="B37" s="3"/>
      <c r="C37" s="2"/>
      <c r="E37" s="2"/>
    </row>
    <row r="38" spans="1:5" x14ac:dyDescent="0.25">
      <c r="A38" s="2"/>
      <c r="B38" s="3"/>
      <c r="C38" s="2"/>
      <c r="E38" s="2"/>
    </row>
    <row r="39" spans="1:5" x14ac:dyDescent="0.25">
      <c r="A39" s="2"/>
      <c r="B39" s="3"/>
      <c r="C39" s="2"/>
      <c r="E39" s="2"/>
    </row>
  </sheetData>
  <conditionalFormatting sqref="F2:F6 F9:F10 E11:F13 F16 E2:E20 F20">
    <cfRule type="containsText" dxfId="11" priority="3" operator="containsText" text="Safe">
      <formula>NOT(ISERROR(SEARCH("Safe",E2)))</formula>
    </cfRule>
    <cfRule type="containsText" dxfId="10" priority="4" operator="containsText" text="Safe">
      <formula>NOT(ISERROR(SEARCH("Safe",E2)))</formula>
    </cfRule>
  </conditionalFormatting>
  <conditionalFormatting sqref="E2:F20">
    <cfRule type="containsText" dxfId="9" priority="1" operator="containsText" text="Unsafe">
      <formula>NOT(ISERROR(SEARCH("Unsafe",E2)))</formula>
    </cfRule>
    <cfRule type="containsText" dxfId="8" priority="2" operator="containsText" text="Safe">
      <formula>NOT(ISERROR(SEARCH("Safe",E2)))</formula>
    </cfRule>
  </conditionalFormatting>
  <pageMargins left="0.7" right="0.7" top="0.75" bottom="0.75" header="0.3" footer="0.3"/>
  <pageSetup scale="40" fitToHeight="0" orientation="landscape" verticalDpi="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selection activeCell="K55" sqref="A1:K55"/>
    </sheetView>
  </sheetViews>
  <sheetFormatPr defaultRowHeight="15" x14ac:dyDescent="0.25"/>
  <cols>
    <col min="1" max="1" width="36.140625" bestFit="1" customWidth="1"/>
    <col min="2" max="2" width="14.7109375" customWidth="1"/>
    <col min="3" max="3" width="16.140625" customWidth="1"/>
    <col min="4" max="4" width="15.5703125" customWidth="1"/>
    <col min="5" max="5" width="15.28515625" customWidth="1"/>
    <col min="6" max="6" width="7.5703125" customWidth="1"/>
    <col min="7" max="7" width="20" customWidth="1"/>
    <col min="8" max="8" width="19.7109375" customWidth="1"/>
    <col min="9" max="9" width="12" bestFit="1" customWidth="1"/>
    <col min="11" max="11" width="23.5703125" bestFit="1" customWidth="1"/>
  </cols>
  <sheetData>
    <row r="1" spans="1:11" x14ac:dyDescent="0.25">
      <c r="A1" s="14" t="s">
        <v>74</v>
      </c>
      <c r="B1" s="14"/>
      <c r="C1" s="14"/>
      <c r="D1" s="14"/>
      <c r="E1" s="14"/>
      <c r="F1" s="14"/>
      <c r="G1" s="14"/>
      <c r="H1" s="14"/>
      <c r="I1" s="14"/>
    </row>
    <row r="2" spans="1:11" x14ac:dyDescent="0.25">
      <c r="A2" s="11" t="s">
        <v>1</v>
      </c>
      <c r="B2" s="11" t="s">
        <v>66</v>
      </c>
      <c r="C2" s="11" t="s">
        <v>67</v>
      </c>
      <c r="D2" s="11" t="s">
        <v>68</v>
      </c>
      <c r="E2" s="11" t="s">
        <v>69</v>
      </c>
      <c r="F2" s="11" t="s">
        <v>70</v>
      </c>
      <c r="G2" s="11" t="s">
        <v>71</v>
      </c>
      <c r="H2" s="11" t="s">
        <v>72</v>
      </c>
      <c r="I2" s="11" t="s">
        <v>73</v>
      </c>
      <c r="K2" s="17" t="s">
        <v>76</v>
      </c>
    </row>
    <row r="3" spans="1:11" x14ac:dyDescent="0.25">
      <c r="A3" s="11" t="s">
        <v>9</v>
      </c>
      <c r="B3" s="11">
        <v>1</v>
      </c>
      <c r="C3" s="11"/>
      <c r="D3" s="11">
        <v>2</v>
      </c>
      <c r="E3" s="11"/>
      <c r="F3" s="11">
        <f>SUM(Table2[[#This Row],[True Positive]:[False Positive]])</f>
        <v>3</v>
      </c>
      <c r="G3" s="13">
        <f>IF(Table2[[#This Row],[True Positive]]+Table2[[#This Row],[False Negative]]=0,0,Table2[[#This Row],[True Positive]]/(Table2[[#This Row],[True Positive]]+Table2[[#This Row],[False Negative]]))</f>
        <v>1</v>
      </c>
      <c r="H3" s="13">
        <f>Table2[[#This Row],[False Positive]]/(Table2[[#This Row],[False Positive]]+Table2[[#This Row],[True Negative]])</f>
        <v>0</v>
      </c>
      <c r="I3" s="13">
        <f>(Table2[[#This Row],[True Posistive Rate]]+(1 - Table2[[#This Row],[False Positive Rate]])) - 1</f>
        <v>1</v>
      </c>
      <c r="K3" s="18"/>
    </row>
    <row r="4" spans="1:11" x14ac:dyDescent="0.25">
      <c r="A4" s="12" t="s">
        <v>8</v>
      </c>
      <c r="B4" s="11">
        <v>1</v>
      </c>
      <c r="C4" s="11"/>
      <c r="D4" s="11">
        <v>1</v>
      </c>
      <c r="E4" s="11"/>
      <c r="F4" s="11">
        <f>SUM(Table2[[#This Row],[True Positive]:[False Positive]])</f>
        <v>2</v>
      </c>
      <c r="G4" s="13">
        <f>IF(Table2[[#This Row],[True Positive]]+Table2[[#This Row],[False Negative]]=0,0,Table2[[#This Row],[True Positive]]/(Table2[[#This Row],[True Positive]]+Table2[[#This Row],[False Negative]]))</f>
        <v>1</v>
      </c>
      <c r="H4" s="13">
        <f>Table2[[#This Row],[False Positive]]/(Table2[[#This Row],[False Positive]]+Table2[[#This Row],[True Negative]])</f>
        <v>0</v>
      </c>
      <c r="I4" s="13">
        <f>(Table2[[#This Row],[True Posistive Rate]]+(1 - Table2[[#This Row],[False Positive Rate]])) - 1</f>
        <v>1</v>
      </c>
      <c r="K4" s="18"/>
    </row>
    <row r="5" spans="1:11" x14ac:dyDescent="0.25">
      <c r="A5" s="12" t="s">
        <v>10</v>
      </c>
      <c r="B5" s="11">
        <v>2</v>
      </c>
      <c r="C5" s="11"/>
      <c r="D5" s="11">
        <v>1</v>
      </c>
      <c r="E5" s="11"/>
      <c r="F5" s="11">
        <f>SUM(Table2[[#This Row],[True Positive]:[False Positive]])</f>
        <v>3</v>
      </c>
      <c r="G5" s="13">
        <f>IF(Table2[[#This Row],[True Positive]]+Table2[[#This Row],[False Negative]]=0,0,Table2[[#This Row],[True Positive]]/(Table2[[#This Row],[True Positive]]+Table2[[#This Row],[False Negative]]))</f>
        <v>1</v>
      </c>
      <c r="H5" s="13">
        <f>Table2[[#This Row],[False Positive]]/(Table2[[#This Row],[False Positive]]+Table2[[#This Row],[True Negative]])</f>
        <v>0</v>
      </c>
      <c r="I5" s="13">
        <f>(Table2[[#This Row],[True Posistive Rate]]+(1 - Table2[[#This Row],[False Positive Rate]])) - 1</f>
        <v>1</v>
      </c>
      <c r="K5" s="18"/>
    </row>
    <row r="6" spans="1:11" x14ac:dyDescent="0.25">
      <c r="A6" s="15" t="s">
        <v>12</v>
      </c>
      <c r="B6" s="16">
        <v>3</v>
      </c>
      <c r="C6" s="16"/>
      <c r="D6" s="16">
        <v>1E-13</v>
      </c>
      <c r="E6" s="16"/>
      <c r="F6" s="16">
        <f>SUM(Table2[[#This Row],[True Positive]:[False Positive]])</f>
        <v>3.0000000000000999</v>
      </c>
      <c r="G6" s="13">
        <f>IF(Table2[[#This Row],[True Positive]]+Table2[[#This Row],[False Negative]]=0,0,Table2[[#This Row],[True Positive]]/(Table2[[#This Row],[True Positive]]+Table2[[#This Row],[False Negative]]))</f>
        <v>1</v>
      </c>
      <c r="H6" s="13">
        <f>Table2[[#This Row],[False Positive]]/(Table2[[#This Row],[False Positive]]+Table2[[#This Row],[True Negative]])</f>
        <v>0</v>
      </c>
      <c r="I6" s="13">
        <f>(Table2[[#This Row],[True Posistive Rate]]+(1 - Table2[[#This Row],[False Positive Rate]])) - 1</f>
        <v>1</v>
      </c>
      <c r="K6" s="18"/>
    </row>
    <row r="7" spans="1:11" x14ac:dyDescent="0.25">
      <c r="A7" s="12" t="s">
        <v>11</v>
      </c>
      <c r="B7" s="11">
        <v>1</v>
      </c>
      <c r="C7" s="11"/>
      <c r="D7" s="11">
        <v>1</v>
      </c>
      <c r="E7" s="11"/>
      <c r="F7" s="11">
        <f>SUM(Table2[[#This Row],[True Positive]:[False Positive]])</f>
        <v>2</v>
      </c>
      <c r="G7" s="13">
        <f>IF(Table2[[#This Row],[True Positive]]+Table2[[#This Row],[False Negative]]=0,0,Table2[[#This Row],[True Positive]]/(Table2[[#This Row],[True Positive]]+Table2[[#This Row],[False Negative]]))</f>
        <v>1</v>
      </c>
      <c r="H7" s="13">
        <f>Table2[[#This Row],[False Positive]]/(Table2[[#This Row],[False Positive]]+Table2[[#This Row],[True Negative]])</f>
        <v>0</v>
      </c>
      <c r="I7" s="13">
        <f>(Table2[[#This Row],[True Posistive Rate]]+(1 - Table2[[#This Row],[False Positive Rate]])) - 1</f>
        <v>1</v>
      </c>
      <c r="K7" s="18"/>
    </row>
    <row r="8" spans="1:11" x14ac:dyDescent="0.25">
      <c r="A8" s="12" t="s">
        <v>13</v>
      </c>
      <c r="B8" s="11">
        <v>2</v>
      </c>
      <c r="C8" s="11"/>
      <c r="D8" s="11">
        <v>1</v>
      </c>
      <c r="E8" s="11"/>
      <c r="F8" s="11">
        <f>SUM(Table2[[#This Row],[True Positive]:[False Positive]])</f>
        <v>3</v>
      </c>
      <c r="G8" s="13">
        <f>IF(Table2[[#This Row],[True Positive]]+Table2[[#This Row],[False Negative]]=0,0,Table2[[#This Row],[True Positive]]/(Table2[[#This Row],[True Positive]]+Table2[[#This Row],[False Negative]]))</f>
        <v>1</v>
      </c>
      <c r="H8" s="13">
        <f>Table2[[#This Row],[False Positive]]/(Table2[[#This Row],[False Positive]]+Table2[[#This Row],[True Negative]])</f>
        <v>0</v>
      </c>
      <c r="I8" s="13">
        <f>(Table2[[#This Row],[True Posistive Rate]]+(1 - Table2[[#This Row],[False Positive Rate]])) - 1</f>
        <v>1</v>
      </c>
      <c r="K8" s="18"/>
    </row>
    <row r="9" spans="1:11" x14ac:dyDescent="0.25">
      <c r="A9" s="12" t="s">
        <v>14</v>
      </c>
      <c r="B9" s="11">
        <v>1</v>
      </c>
      <c r="C9" s="11"/>
      <c r="D9" s="11">
        <v>1</v>
      </c>
      <c r="E9" s="11"/>
      <c r="F9" s="11">
        <f>SUM(Table2[[#This Row],[True Positive]:[False Positive]])</f>
        <v>2</v>
      </c>
      <c r="G9" s="13">
        <f>IF(Table2[[#This Row],[True Positive]]+Table2[[#This Row],[False Negative]]=0,0,Table2[[#This Row],[True Positive]]/(Table2[[#This Row],[True Positive]]+Table2[[#This Row],[False Negative]]))</f>
        <v>1</v>
      </c>
      <c r="H9" s="13">
        <f>Table2[[#This Row],[False Positive]]/(Table2[[#This Row],[False Positive]]+Table2[[#This Row],[True Negative]])</f>
        <v>0</v>
      </c>
      <c r="I9" s="13">
        <f>(Table2[[#This Row],[True Posistive Rate]]+(1 - Table2[[#This Row],[False Positive Rate]])) - 1</f>
        <v>1</v>
      </c>
      <c r="K9" s="18"/>
    </row>
    <row r="10" spans="1:11" x14ac:dyDescent="0.25">
      <c r="A10" s="12" t="s">
        <v>15</v>
      </c>
      <c r="B10" s="11"/>
      <c r="C10" s="11">
        <v>1</v>
      </c>
      <c r="D10" s="11">
        <v>1</v>
      </c>
      <c r="E10" s="11"/>
      <c r="F10" s="11">
        <f>SUM(Table2[[#This Row],[True Positive]:[False Positive]])</f>
        <v>2</v>
      </c>
      <c r="G10" s="13">
        <f>IF(Table2[[#This Row],[True Positive]]+Table2[[#This Row],[False Negative]]=0,0,Table2[[#This Row],[True Positive]]/(Table2[[#This Row],[True Positive]]+Table2[[#This Row],[False Negative]]))</f>
        <v>0</v>
      </c>
      <c r="H10" s="13">
        <f>Table2[[#This Row],[False Positive]]/(Table2[[#This Row],[False Positive]]+Table2[[#This Row],[True Negative]])</f>
        <v>0</v>
      </c>
      <c r="I10" s="13">
        <f>(Table2[[#This Row],[True Posistive Rate]]+(1 - Table2[[#This Row],[False Positive Rate]])) - 1</f>
        <v>0</v>
      </c>
      <c r="K10" s="18"/>
    </row>
    <row r="11" spans="1:11" x14ac:dyDescent="0.25">
      <c r="A11" s="8" t="s">
        <v>70</v>
      </c>
      <c r="B11" s="9">
        <f>SUM(B3:B10)</f>
        <v>11</v>
      </c>
      <c r="C11" s="9">
        <f t="shared" ref="C11:F11" si="0">SUM(C3:C10)</f>
        <v>1</v>
      </c>
      <c r="D11" s="9">
        <f t="shared" si="0"/>
        <v>8.0000000000000995</v>
      </c>
      <c r="E11" s="9">
        <f t="shared" si="0"/>
        <v>0</v>
      </c>
      <c r="F11" s="9">
        <f t="shared" si="0"/>
        <v>20.000000000000099</v>
      </c>
      <c r="G11" s="9">
        <f>AVERAGE(G3:G10)</f>
        <v>0.875</v>
      </c>
      <c r="H11" s="9">
        <f>AVERAGE(H3:H10)</f>
        <v>0</v>
      </c>
      <c r="I11" s="9">
        <f>ROUND(AVERAGE(I3:I10)*100, 0)</f>
        <v>88</v>
      </c>
      <c r="K11" s="18"/>
    </row>
    <row r="12" spans="1:11" ht="18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K12" s="1"/>
    </row>
    <row r="13" spans="1:11" x14ac:dyDescent="0.25">
      <c r="A13" s="10"/>
      <c r="B13" s="10"/>
      <c r="C13" s="10"/>
      <c r="D13" s="5"/>
      <c r="E13" s="10"/>
      <c r="F13" s="10"/>
      <c r="G13" s="10"/>
      <c r="H13" s="10"/>
      <c r="I13" s="10"/>
    </row>
    <row r="14" spans="1:11" x14ac:dyDescent="0.25">
      <c r="A14" s="10"/>
      <c r="B14" s="10"/>
      <c r="C14" s="10"/>
      <c r="D14" s="10"/>
      <c r="E14" s="10"/>
      <c r="F14" s="10"/>
      <c r="G14" s="10"/>
      <c r="H14" s="10"/>
      <c r="I14" s="10"/>
    </row>
    <row r="15" spans="1:11" x14ac:dyDescent="0.25">
      <c r="A15" s="10"/>
      <c r="B15" s="10"/>
      <c r="C15" s="10"/>
      <c r="D15" s="10"/>
      <c r="E15" s="10"/>
      <c r="F15" s="10"/>
      <c r="G15" s="10"/>
      <c r="H15" s="10"/>
      <c r="I15" s="10"/>
    </row>
    <row r="16" spans="1:11" x14ac:dyDescent="0.25">
      <c r="A16" s="10"/>
      <c r="B16" s="10"/>
      <c r="C16" s="10"/>
      <c r="D16" s="10"/>
      <c r="E16" s="10"/>
      <c r="F16" s="10"/>
      <c r="G16" s="10"/>
      <c r="H16" s="10"/>
      <c r="I16" s="10"/>
    </row>
    <row r="17" spans="1:9" x14ac:dyDescent="0.25">
      <c r="A17" s="10"/>
      <c r="B17" s="10"/>
      <c r="C17" s="10"/>
      <c r="D17" s="10"/>
    </row>
    <row r="18" spans="1:9" x14ac:dyDescent="0.25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25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25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25">
      <c r="A21" s="10"/>
      <c r="B21" s="10"/>
      <c r="C21" s="10"/>
      <c r="D21" s="10"/>
      <c r="E21" s="10"/>
      <c r="F21" s="10"/>
      <c r="G21" s="10"/>
      <c r="H21" s="10"/>
      <c r="I21" s="10"/>
    </row>
    <row r="22" spans="1:9" x14ac:dyDescent="0.25">
      <c r="A22" s="10"/>
      <c r="B22" s="10"/>
      <c r="C22" s="10"/>
      <c r="D22" s="10"/>
      <c r="E22" s="10"/>
      <c r="F22" s="10"/>
      <c r="G22" s="10"/>
      <c r="H22" s="10"/>
      <c r="I22" s="10"/>
    </row>
    <row r="23" spans="1:9" x14ac:dyDescent="0.25">
      <c r="A23" s="10"/>
      <c r="B23" s="10"/>
      <c r="C23" s="10"/>
      <c r="D23" s="10"/>
      <c r="E23" s="10"/>
      <c r="F23" s="10"/>
      <c r="G23" s="10"/>
      <c r="H23" s="10"/>
      <c r="I23" s="10"/>
    </row>
    <row r="24" spans="1:9" x14ac:dyDescent="0.25">
      <c r="A24" s="10"/>
      <c r="B24" s="10"/>
      <c r="C24" s="10"/>
      <c r="D24" s="10"/>
      <c r="E24" s="10"/>
      <c r="F24" s="10"/>
      <c r="G24" s="10"/>
      <c r="H24" s="10"/>
      <c r="I24" s="10"/>
    </row>
    <row r="25" spans="1:9" x14ac:dyDescent="0.25">
      <c r="A25" s="10"/>
      <c r="B25" s="10"/>
      <c r="C25" s="10"/>
      <c r="D25" s="10"/>
    </row>
    <row r="26" spans="1:9" x14ac:dyDescent="0.25">
      <c r="A26" s="10"/>
      <c r="B26" s="10"/>
      <c r="C26" s="10"/>
      <c r="D26" s="10"/>
      <c r="E26" s="10"/>
      <c r="F26" s="10"/>
      <c r="G26" s="10"/>
      <c r="H26" s="10"/>
      <c r="I26" s="10"/>
    </row>
    <row r="27" spans="1:9" x14ac:dyDescent="0.25">
      <c r="A27" s="10"/>
      <c r="B27" s="10"/>
      <c r="C27" s="10"/>
      <c r="D27" s="10"/>
      <c r="E27" s="10"/>
      <c r="F27" s="10"/>
      <c r="G27" s="10"/>
      <c r="H27" s="10"/>
      <c r="I27" s="10"/>
    </row>
    <row r="29" spans="1:9" x14ac:dyDescent="0.25">
      <c r="A29" s="14" t="s">
        <v>75</v>
      </c>
      <c r="B29" s="14"/>
      <c r="C29" s="14"/>
      <c r="D29" s="14"/>
      <c r="E29" s="14"/>
      <c r="F29" s="14"/>
      <c r="G29" s="14"/>
      <c r="H29" s="14"/>
      <c r="I29" s="14"/>
    </row>
    <row r="30" spans="1:9" x14ac:dyDescent="0.25">
      <c r="A30" s="11" t="s">
        <v>1</v>
      </c>
      <c r="B30" s="11" t="s">
        <v>66</v>
      </c>
      <c r="C30" s="11" t="s">
        <v>67</v>
      </c>
      <c r="D30" s="11" t="s">
        <v>68</v>
      </c>
      <c r="E30" s="11" t="s">
        <v>69</v>
      </c>
      <c r="F30" s="11" t="s">
        <v>70</v>
      </c>
      <c r="G30" s="11" t="s">
        <v>71</v>
      </c>
      <c r="H30" s="11" t="s">
        <v>72</v>
      </c>
      <c r="I30" s="11" t="s">
        <v>73</v>
      </c>
    </row>
    <row r="31" spans="1:9" x14ac:dyDescent="0.25">
      <c r="A31" s="11" t="s">
        <v>9</v>
      </c>
      <c r="B31" s="11">
        <v>1</v>
      </c>
      <c r="C31" s="11"/>
      <c r="D31" s="11">
        <v>2</v>
      </c>
      <c r="E31" s="11"/>
      <c r="F31" s="11">
        <f>SUM(Table27[[#This Row],[True Positive]:[False Positive]])</f>
        <v>3</v>
      </c>
      <c r="G31" s="13">
        <f>IF(Table27[[#This Row],[True Positive]]+Table27[[#This Row],[False Negative]]=0,0,Table27[[#This Row],[True Positive]]/(Table27[[#This Row],[True Positive]]+Table27[[#This Row],[False Negative]]))</f>
        <v>1</v>
      </c>
      <c r="H31" s="13">
        <f>Table27[[#This Row],[False Positive]]/(Table27[[#This Row],[False Positive]]+Table27[[#This Row],[True Negative]])</f>
        <v>0</v>
      </c>
      <c r="I31" s="13">
        <f>(Table27[[#This Row],[True Posistive Rate]]+(1 - Table27[[#This Row],[False Positive Rate]])) - 1</f>
        <v>1</v>
      </c>
    </row>
    <row r="32" spans="1:9" x14ac:dyDescent="0.25">
      <c r="A32" s="12" t="s">
        <v>8</v>
      </c>
      <c r="B32" s="11">
        <v>1</v>
      </c>
      <c r="C32" s="11"/>
      <c r="D32" s="11">
        <v>1</v>
      </c>
      <c r="E32" s="11"/>
      <c r="F32" s="11">
        <f>SUM(Table27[[#This Row],[True Positive]:[False Positive]])</f>
        <v>2</v>
      </c>
      <c r="G32" s="13">
        <f>IF(Table27[[#This Row],[True Positive]]+Table27[[#This Row],[False Negative]]=0,0,Table27[[#This Row],[True Positive]]/(Table27[[#This Row],[True Positive]]+Table27[[#This Row],[False Negative]]))</f>
        <v>1</v>
      </c>
      <c r="H32" s="13">
        <f>Table27[[#This Row],[False Positive]]/(Table27[[#This Row],[False Positive]]+Table27[[#This Row],[True Negative]])</f>
        <v>0</v>
      </c>
      <c r="I32" s="13">
        <f>(Table27[[#This Row],[True Posistive Rate]]+(1 - Table27[[#This Row],[False Positive Rate]])) - 1</f>
        <v>1</v>
      </c>
    </row>
    <row r="33" spans="1:9" x14ac:dyDescent="0.25">
      <c r="A33" s="12" t="s">
        <v>10</v>
      </c>
      <c r="B33" s="11">
        <v>1</v>
      </c>
      <c r="C33" s="11"/>
      <c r="D33" s="11">
        <v>1</v>
      </c>
      <c r="E33" s="11">
        <v>1</v>
      </c>
      <c r="F33" s="11">
        <f>SUM(Table27[[#This Row],[True Positive]:[False Positive]])</f>
        <v>3</v>
      </c>
      <c r="G33" s="13">
        <f>IF(Table27[[#This Row],[True Positive]]+Table27[[#This Row],[False Negative]]=0,0,Table27[[#This Row],[True Positive]]/(Table27[[#This Row],[True Positive]]+Table27[[#This Row],[False Negative]]))</f>
        <v>1</v>
      </c>
      <c r="H33" s="13">
        <f>Table27[[#This Row],[False Positive]]/(Table27[[#This Row],[False Positive]]+Table27[[#This Row],[True Negative]])</f>
        <v>0.5</v>
      </c>
      <c r="I33" s="13">
        <f>(Table27[[#This Row],[True Posistive Rate]]+(1 - Table27[[#This Row],[False Positive Rate]])) - 1</f>
        <v>0.5</v>
      </c>
    </row>
    <row r="34" spans="1:9" x14ac:dyDescent="0.25">
      <c r="A34" s="15" t="s">
        <v>12</v>
      </c>
      <c r="B34" s="16">
        <v>3</v>
      </c>
      <c r="C34" s="16"/>
      <c r="D34" s="16">
        <v>1E-13</v>
      </c>
      <c r="E34" s="16"/>
      <c r="F34" s="16">
        <f>SUM(Table27[[#This Row],[True Positive]:[False Positive]])</f>
        <v>3.0000000000000999</v>
      </c>
      <c r="G34" s="13">
        <f>IF(Table27[[#This Row],[True Positive]]+Table27[[#This Row],[False Negative]]=0,0,Table27[[#This Row],[True Positive]]/(Table27[[#This Row],[True Positive]]+Table27[[#This Row],[False Negative]]))</f>
        <v>1</v>
      </c>
      <c r="H34" s="13">
        <f>Table27[[#This Row],[False Positive]]/(Table27[[#This Row],[False Positive]]+Table27[[#This Row],[True Negative]])</f>
        <v>0</v>
      </c>
      <c r="I34" s="13">
        <f>(Table27[[#This Row],[True Posistive Rate]]+(1 - Table27[[#This Row],[False Positive Rate]])) - 1</f>
        <v>1</v>
      </c>
    </row>
    <row r="35" spans="1:9" x14ac:dyDescent="0.25">
      <c r="A35" s="12" t="s">
        <v>11</v>
      </c>
      <c r="B35" s="11">
        <v>1</v>
      </c>
      <c r="C35" s="11"/>
      <c r="D35" s="11">
        <v>1</v>
      </c>
      <c r="E35" s="11"/>
      <c r="F35" s="11">
        <f>SUM(Table27[[#This Row],[True Positive]:[False Positive]])</f>
        <v>2</v>
      </c>
      <c r="G35" s="13">
        <f>IF(Table27[[#This Row],[True Positive]]+Table27[[#This Row],[False Negative]]=0,0,Table27[[#This Row],[True Positive]]/(Table27[[#This Row],[True Positive]]+Table27[[#This Row],[False Negative]]))</f>
        <v>1</v>
      </c>
      <c r="H35" s="13">
        <f>Table27[[#This Row],[False Positive]]/(Table27[[#This Row],[False Positive]]+Table27[[#This Row],[True Negative]])</f>
        <v>0</v>
      </c>
      <c r="I35" s="13">
        <f>(Table27[[#This Row],[True Posistive Rate]]+(1 - Table27[[#This Row],[False Positive Rate]])) - 1</f>
        <v>1</v>
      </c>
    </row>
    <row r="36" spans="1:9" x14ac:dyDescent="0.25">
      <c r="A36" s="12" t="s">
        <v>13</v>
      </c>
      <c r="B36" s="11">
        <v>1</v>
      </c>
      <c r="C36" s="11"/>
      <c r="D36" s="11">
        <v>1</v>
      </c>
      <c r="E36" s="11">
        <v>1</v>
      </c>
      <c r="F36" s="11">
        <f>SUM(Table27[[#This Row],[True Positive]:[False Positive]])</f>
        <v>3</v>
      </c>
      <c r="G36" s="13">
        <f>IF(Table27[[#This Row],[True Positive]]+Table27[[#This Row],[False Negative]]=0,0,Table27[[#This Row],[True Positive]]/(Table27[[#This Row],[True Positive]]+Table27[[#This Row],[False Negative]]))</f>
        <v>1</v>
      </c>
      <c r="H36" s="13">
        <f>Table27[[#This Row],[False Positive]]/(Table27[[#This Row],[False Positive]]+Table27[[#This Row],[True Negative]])</f>
        <v>0.5</v>
      </c>
      <c r="I36" s="13">
        <f>(Table27[[#This Row],[True Posistive Rate]]+(1 - Table27[[#This Row],[False Positive Rate]])) - 1</f>
        <v>0.5</v>
      </c>
    </row>
    <row r="37" spans="1:9" x14ac:dyDescent="0.25">
      <c r="A37" s="12" t="s">
        <v>14</v>
      </c>
      <c r="B37" s="11">
        <v>1</v>
      </c>
      <c r="C37" s="11"/>
      <c r="D37" s="11">
        <v>1</v>
      </c>
      <c r="E37" s="11"/>
      <c r="F37" s="11">
        <f>SUM(Table27[[#This Row],[True Positive]:[False Positive]])</f>
        <v>2</v>
      </c>
      <c r="G37" s="13">
        <f>IF(Table27[[#This Row],[True Positive]]+Table27[[#This Row],[False Negative]]=0,0,Table27[[#This Row],[True Positive]]/(Table27[[#This Row],[True Positive]]+Table27[[#This Row],[False Negative]]))</f>
        <v>1</v>
      </c>
      <c r="H37" s="13">
        <f>Table27[[#This Row],[False Positive]]/(Table27[[#This Row],[False Positive]]+Table27[[#This Row],[True Negative]])</f>
        <v>0</v>
      </c>
      <c r="I37" s="13">
        <f>(Table27[[#This Row],[True Posistive Rate]]+(1 - Table27[[#This Row],[False Positive Rate]])) - 1</f>
        <v>1</v>
      </c>
    </row>
    <row r="38" spans="1:9" x14ac:dyDescent="0.25">
      <c r="A38" s="12" t="s">
        <v>15</v>
      </c>
      <c r="B38" s="11"/>
      <c r="C38" s="11"/>
      <c r="D38" s="11">
        <v>1</v>
      </c>
      <c r="E38" s="11">
        <v>1</v>
      </c>
      <c r="F38" s="11">
        <f>SUM(Table27[[#This Row],[True Positive]:[False Positive]])</f>
        <v>2</v>
      </c>
      <c r="G38" s="13">
        <f>IF(Table27[[#This Row],[True Positive]]+Table27[[#This Row],[False Negative]]=0,0,Table27[[#This Row],[True Positive]]/(Table27[[#This Row],[True Positive]]+Table27[[#This Row],[False Negative]]))</f>
        <v>0</v>
      </c>
      <c r="H38" s="13">
        <f>Table27[[#This Row],[False Positive]]/(Table27[[#This Row],[False Positive]]+Table27[[#This Row],[True Negative]])</f>
        <v>0.5</v>
      </c>
      <c r="I38" s="13">
        <f>(Table27[[#This Row],[True Posistive Rate]]+(1 - Table27[[#This Row],[False Positive Rate]])) - 1</f>
        <v>-0.5</v>
      </c>
    </row>
    <row r="39" spans="1:9" x14ac:dyDescent="0.25">
      <c r="A39" s="8" t="s">
        <v>70</v>
      </c>
      <c r="B39" s="9">
        <f>SUM(B31:B38)</f>
        <v>9</v>
      </c>
      <c r="C39" s="9">
        <f t="shared" ref="C39:F39" si="1">SUM(C31:C38)</f>
        <v>0</v>
      </c>
      <c r="D39" s="9">
        <f t="shared" si="1"/>
        <v>8.0000000000000995</v>
      </c>
      <c r="E39" s="9">
        <f t="shared" si="1"/>
        <v>3</v>
      </c>
      <c r="F39" s="9">
        <f t="shared" si="1"/>
        <v>20.000000000000099</v>
      </c>
      <c r="G39" s="9">
        <f>AVERAGE(G31:G38)</f>
        <v>0.875</v>
      </c>
      <c r="H39" s="9">
        <f>AVERAGE(H31:H38)</f>
        <v>0.1875</v>
      </c>
      <c r="I39" s="9">
        <f>ROUND(AVERAGE(I31:I38)*100, 0)</f>
        <v>69</v>
      </c>
    </row>
    <row r="40" spans="1:9" x14ac:dyDescent="0.25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5">
      <c r="A41" s="11"/>
      <c r="B41" s="11"/>
      <c r="C41" s="11"/>
      <c r="D41" s="5"/>
      <c r="E41" s="11"/>
      <c r="F41" s="11"/>
      <c r="G41" s="11"/>
      <c r="H41" s="11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11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11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11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11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11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11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11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11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11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11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11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11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11"/>
      <c r="I55" s="11"/>
    </row>
  </sheetData>
  <mergeCells count="3">
    <mergeCell ref="A1:I1"/>
    <mergeCell ref="A29:I29"/>
    <mergeCell ref="K2:K1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D14" sqref="D14"/>
    </sheetView>
  </sheetViews>
  <sheetFormatPr defaultRowHeight="15" x14ac:dyDescent="0.25"/>
  <cols>
    <col min="1" max="1" width="36.140625" bestFit="1" customWidth="1"/>
    <col min="2" max="2" width="14.85546875" bestFit="1" customWidth="1"/>
    <col min="3" max="3" width="16.42578125" bestFit="1" customWidth="1"/>
    <col min="4" max="4" width="16.5703125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  <col min="11" max="11" width="22.140625" customWidth="1"/>
  </cols>
  <sheetData>
    <row r="1" spans="1:11" x14ac:dyDescent="0.25">
      <c r="A1" s="14" t="s">
        <v>74</v>
      </c>
      <c r="B1" s="14"/>
      <c r="C1" s="14"/>
      <c r="D1" s="14"/>
      <c r="E1" s="14"/>
      <c r="F1" s="14"/>
      <c r="G1" s="14"/>
      <c r="H1" s="14"/>
      <c r="I1" s="14"/>
      <c r="J1" s="11"/>
      <c r="K1" s="11"/>
    </row>
    <row r="2" spans="1:11" x14ac:dyDescent="0.25">
      <c r="A2" s="11" t="s">
        <v>1</v>
      </c>
      <c r="B2" s="11" t="s">
        <v>66</v>
      </c>
      <c r="C2" s="11" t="s">
        <v>67</v>
      </c>
      <c r="D2" s="11" t="s">
        <v>68</v>
      </c>
      <c r="E2" s="11" t="s">
        <v>69</v>
      </c>
      <c r="F2" s="11" t="s">
        <v>70</v>
      </c>
      <c r="G2" s="11" t="s">
        <v>71</v>
      </c>
      <c r="H2" s="11" t="s">
        <v>72</v>
      </c>
      <c r="I2" s="11" t="s">
        <v>73</v>
      </c>
      <c r="J2" s="11"/>
      <c r="K2" s="17" t="s">
        <v>77</v>
      </c>
    </row>
    <row r="3" spans="1:11" x14ac:dyDescent="0.25">
      <c r="A3" s="11" t="s">
        <v>9</v>
      </c>
      <c r="B3" s="11"/>
      <c r="C3" s="11">
        <v>1</v>
      </c>
      <c r="D3" s="11">
        <v>2</v>
      </c>
      <c r="E3" s="11"/>
      <c r="F3" s="11">
        <f>SUM(Table28[[#This Row],[True Positive]:[False Positive]])</f>
        <v>3</v>
      </c>
      <c r="G3" s="13">
        <f>IF(Table28[[#This Row],[True Positive]]+Table28[[#This Row],[False Negative]]=0,0,Table28[[#This Row],[True Positive]]/(Table28[[#This Row],[True Positive]]+Table28[[#This Row],[False Negative]]))</f>
        <v>0</v>
      </c>
      <c r="H3" s="13">
        <f>Table28[[#This Row],[False Positive]]/(Table28[[#This Row],[False Positive]]+Table28[[#This Row],[True Negative]])</f>
        <v>0</v>
      </c>
      <c r="I3" s="13">
        <f>(Table28[[#This Row],[True Posistive Rate]]+(1 - Table28[[#This Row],[False Positive Rate]])) - 1</f>
        <v>0</v>
      </c>
      <c r="J3" s="11"/>
      <c r="K3" s="18"/>
    </row>
    <row r="4" spans="1:11" x14ac:dyDescent="0.25">
      <c r="A4" s="12" t="s">
        <v>8</v>
      </c>
      <c r="B4" s="11"/>
      <c r="C4" s="11">
        <v>1</v>
      </c>
      <c r="D4" s="11">
        <v>1</v>
      </c>
      <c r="E4" s="11"/>
      <c r="F4" s="11">
        <f>SUM(Table28[[#This Row],[True Positive]:[False Positive]])</f>
        <v>2</v>
      </c>
      <c r="G4" s="13">
        <f>IF(Table28[[#This Row],[True Positive]]+Table28[[#This Row],[False Negative]]=0,0,Table28[[#This Row],[True Positive]]/(Table28[[#This Row],[True Positive]]+Table28[[#This Row],[False Negative]]))</f>
        <v>0</v>
      </c>
      <c r="H4" s="13">
        <f>Table28[[#This Row],[False Positive]]/(Table28[[#This Row],[False Positive]]+Table28[[#This Row],[True Negative]])</f>
        <v>0</v>
      </c>
      <c r="I4" s="13">
        <f>(Table28[[#This Row],[True Posistive Rate]]+(1 - Table28[[#This Row],[False Positive Rate]])) - 1</f>
        <v>0</v>
      </c>
      <c r="J4" s="11"/>
      <c r="K4" s="18"/>
    </row>
    <row r="5" spans="1:11" x14ac:dyDescent="0.25">
      <c r="A5" s="12" t="s">
        <v>10</v>
      </c>
      <c r="B5" s="11"/>
      <c r="C5" s="11">
        <v>2</v>
      </c>
      <c r="D5" s="11">
        <v>1</v>
      </c>
      <c r="E5" s="11"/>
      <c r="F5" s="11">
        <f>SUM(Table28[[#This Row],[True Positive]:[False Positive]])</f>
        <v>3</v>
      </c>
      <c r="G5" s="13">
        <f>IF(Table28[[#This Row],[True Positive]]+Table28[[#This Row],[False Negative]]=0,0,Table28[[#This Row],[True Positive]]/(Table28[[#This Row],[True Positive]]+Table28[[#This Row],[False Negative]]))</f>
        <v>0</v>
      </c>
      <c r="H5" s="13">
        <f>Table28[[#This Row],[False Positive]]/(Table28[[#This Row],[False Positive]]+Table28[[#This Row],[True Negative]])</f>
        <v>0</v>
      </c>
      <c r="I5" s="13">
        <f>(Table28[[#This Row],[True Posistive Rate]]+(1 - Table28[[#This Row],[False Positive Rate]])) - 1</f>
        <v>0</v>
      </c>
      <c r="J5" s="11"/>
      <c r="K5" s="18"/>
    </row>
    <row r="6" spans="1:11" x14ac:dyDescent="0.25">
      <c r="A6" s="15" t="s">
        <v>12</v>
      </c>
      <c r="B6" s="16"/>
      <c r="C6" s="16"/>
      <c r="D6" s="16">
        <v>2</v>
      </c>
      <c r="E6" s="16"/>
      <c r="F6" s="16">
        <f>SUM(Table28[[#This Row],[True Positive]:[False Positive]])</f>
        <v>2</v>
      </c>
      <c r="G6" s="13">
        <f>IF(Table28[[#This Row],[True Positive]]+Table28[[#This Row],[False Negative]]=0,0,Table28[[#This Row],[True Positive]]/(Table28[[#This Row],[True Positive]]+Table28[[#This Row],[False Negative]]))</f>
        <v>0</v>
      </c>
      <c r="H6" s="13">
        <f>Table28[[#This Row],[False Positive]]/(Table28[[#This Row],[False Positive]]+Table28[[#This Row],[True Negative]])</f>
        <v>0</v>
      </c>
      <c r="I6" s="13">
        <f>(Table28[[#This Row],[True Posistive Rate]]+(1 - Table28[[#This Row],[False Positive Rate]])) - 1</f>
        <v>0</v>
      </c>
      <c r="J6" s="11"/>
      <c r="K6" s="18"/>
    </row>
    <row r="7" spans="1:11" x14ac:dyDescent="0.25">
      <c r="A7" s="12" t="s">
        <v>11</v>
      </c>
      <c r="B7" s="11"/>
      <c r="C7" s="11">
        <v>1</v>
      </c>
      <c r="D7" s="11">
        <v>1</v>
      </c>
      <c r="E7" s="11"/>
      <c r="F7" s="11">
        <f>SUM(Table28[[#This Row],[True Positive]:[False Positive]])</f>
        <v>2</v>
      </c>
      <c r="G7" s="13">
        <f>IF(Table28[[#This Row],[True Positive]]+Table28[[#This Row],[False Negative]]=0,0,Table28[[#This Row],[True Positive]]/(Table28[[#This Row],[True Positive]]+Table28[[#This Row],[False Negative]]))</f>
        <v>0</v>
      </c>
      <c r="H7" s="13">
        <f>Table28[[#This Row],[False Positive]]/(Table28[[#This Row],[False Positive]]+Table28[[#This Row],[True Negative]])</f>
        <v>0</v>
      </c>
      <c r="I7" s="13">
        <f>(Table28[[#This Row],[True Posistive Rate]]+(1 - Table28[[#This Row],[False Positive Rate]])) - 1</f>
        <v>0</v>
      </c>
      <c r="J7" s="11"/>
      <c r="K7" s="18"/>
    </row>
    <row r="8" spans="1:11" x14ac:dyDescent="0.25">
      <c r="A8" s="12" t="s">
        <v>13</v>
      </c>
      <c r="B8" s="11"/>
      <c r="C8" s="11">
        <v>2</v>
      </c>
      <c r="D8" s="11">
        <v>1</v>
      </c>
      <c r="E8" s="11"/>
      <c r="F8" s="11">
        <f>SUM(Table28[[#This Row],[True Positive]:[False Positive]])</f>
        <v>3</v>
      </c>
      <c r="G8" s="13">
        <f>IF(Table28[[#This Row],[True Positive]]+Table28[[#This Row],[False Negative]]=0,0,Table28[[#This Row],[True Positive]]/(Table28[[#This Row],[True Positive]]+Table28[[#This Row],[False Negative]]))</f>
        <v>0</v>
      </c>
      <c r="H8" s="13">
        <f>Table28[[#This Row],[False Positive]]/(Table28[[#This Row],[False Positive]]+Table28[[#This Row],[True Negative]])</f>
        <v>0</v>
      </c>
      <c r="I8" s="13">
        <f>(Table28[[#This Row],[True Posistive Rate]]+(1 - Table28[[#This Row],[False Positive Rate]])) - 1</f>
        <v>0</v>
      </c>
      <c r="J8" s="11"/>
      <c r="K8" s="18"/>
    </row>
    <row r="9" spans="1:11" x14ac:dyDescent="0.25">
      <c r="A9" s="12" t="s">
        <v>14</v>
      </c>
      <c r="B9" s="11"/>
      <c r="C9" s="11">
        <v>1</v>
      </c>
      <c r="D9" s="11">
        <v>1</v>
      </c>
      <c r="E9" s="11"/>
      <c r="F9" s="11">
        <f>SUM(Table28[[#This Row],[True Positive]:[False Positive]])</f>
        <v>2</v>
      </c>
      <c r="G9" s="13">
        <f>IF(Table28[[#This Row],[True Positive]]+Table28[[#This Row],[False Negative]]=0,0,Table28[[#This Row],[True Positive]]/(Table28[[#This Row],[True Positive]]+Table28[[#This Row],[False Negative]]))</f>
        <v>0</v>
      </c>
      <c r="H9" s="13">
        <f>Table28[[#This Row],[False Positive]]/(Table28[[#This Row],[False Positive]]+Table28[[#This Row],[True Negative]])</f>
        <v>0</v>
      </c>
      <c r="I9" s="13">
        <f>(Table28[[#This Row],[True Posistive Rate]]+(1 - Table28[[#This Row],[False Positive Rate]])) - 1</f>
        <v>0</v>
      </c>
      <c r="J9" s="11"/>
      <c r="K9" s="18"/>
    </row>
    <row r="10" spans="1:11" x14ac:dyDescent="0.25">
      <c r="A10" s="12" t="s">
        <v>15</v>
      </c>
      <c r="B10" s="11"/>
      <c r="C10" s="11">
        <v>1</v>
      </c>
      <c r="D10" s="11">
        <v>1</v>
      </c>
      <c r="E10" s="11"/>
      <c r="F10" s="11">
        <f>SUM(Table28[[#This Row],[True Positive]:[False Positive]])</f>
        <v>2</v>
      </c>
      <c r="G10" s="13">
        <f>IF(Table28[[#This Row],[True Positive]]+Table28[[#This Row],[False Negative]]=0,0,Table28[[#This Row],[True Positive]]/(Table28[[#This Row],[True Positive]]+Table28[[#This Row],[False Negative]]))</f>
        <v>0</v>
      </c>
      <c r="H10" s="13">
        <f>Table28[[#This Row],[False Positive]]/(Table28[[#This Row],[False Positive]]+Table28[[#This Row],[True Negative]])</f>
        <v>0</v>
      </c>
      <c r="I10" s="13">
        <f>(Table28[[#This Row],[True Posistive Rate]]+(1 - Table28[[#This Row],[False Positive Rate]])) - 1</f>
        <v>0</v>
      </c>
      <c r="J10" s="11"/>
      <c r="K10" s="18"/>
    </row>
    <row r="11" spans="1:11" x14ac:dyDescent="0.25">
      <c r="A11" s="8" t="s">
        <v>70</v>
      </c>
      <c r="B11" s="9">
        <f>SUM(B3:B10)</f>
        <v>0</v>
      </c>
      <c r="C11" s="9">
        <f t="shared" ref="C11:F11" si="0">SUM(C3:C10)</f>
        <v>9</v>
      </c>
      <c r="D11" s="9">
        <f t="shared" si="0"/>
        <v>10</v>
      </c>
      <c r="E11" s="9">
        <f t="shared" si="0"/>
        <v>0</v>
      </c>
      <c r="F11" s="9">
        <f t="shared" si="0"/>
        <v>19</v>
      </c>
      <c r="G11" s="9">
        <f>AVERAGE(G3:G10)</f>
        <v>0</v>
      </c>
      <c r="H11" s="9">
        <f>AVERAGE(H3:H10)</f>
        <v>0</v>
      </c>
      <c r="I11" s="9">
        <f>ROUND(AVERAGE(I3:I10)*100, 0)</f>
        <v>0</v>
      </c>
      <c r="J11" s="11"/>
      <c r="K11" s="18"/>
    </row>
    <row r="12" spans="1:1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"/>
    </row>
    <row r="13" spans="1:11" x14ac:dyDescent="0.25">
      <c r="A13" s="11"/>
      <c r="B13" s="11"/>
      <c r="C13" s="11"/>
      <c r="D13" s="5"/>
      <c r="E13" s="11"/>
      <c r="F13" s="11"/>
      <c r="G13" s="11"/>
      <c r="H13" s="11"/>
      <c r="I13" s="11"/>
      <c r="J13" s="11"/>
      <c r="K13" s="11"/>
    </row>
    <row r="14" spans="1:1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25">
      <c r="A29" s="14" t="s">
        <v>75</v>
      </c>
      <c r="B29" s="14"/>
      <c r="C29" s="14"/>
      <c r="D29" s="14"/>
      <c r="E29" s="14"/>
      <c r="F29" s="14"/>
      <c r="G29" s="14"/>
      <c r="H29" s="14"/>
      <c r="I29" s="14"/>
      <c r="J29" s="11"/>
      <c r="K29" s="11"/>
    </row>
    <row r="30" spans="1:11" x14ac:dyDescent="0.25">
      <c r="A30" s="11" t="s">
        <v>1</v>
      </c>
      <c r="B30" s="11" t="s">
        <v>66</v>
      </c>
      <c r="C30" s="11" t="s">
        <v>67</v>
      </c>
      <c r="D30" s="11" t="s">
        <v>68</v>
      </c>
      <c r="E30" s="11" t="s">
        <v>69</v>
      </c>
      <c r="F30" s="11" t="s">
        <v>70</v>
      </c>
      <c r="G30" s="11" t="s">
        <v>71</v>
      </c>
      <c r="H30" s="11" t="s">
        <v>72</v>
      </c>
      <c r="I30" s="11" t="s">
        <v>73</v>
      </c>
      <c r="J30" s="11"/>
      <c r="K30" s="11"/>
    </row>
    <row r="31" spans="1:11" x14ac:dyDescent="0.25">
      <c r="A31" s="11" t="s">
        <v>9</v>
      </c>
      <c r="B31" s="11"/>
      <c r="C31" s="11">
        <v>1</v>
      </c>
      <c r="D31" s="11">
        <v>2</v>
      </c>
      <c r="E31" s="11"/>
      <c r="F31" s="11">
        <f>SUM(Table279[[#This Row],[True Positive]:[False Positive]])</f>
        <v>3</v>
      </c>
      <c r="G31" s="13">
        <f>IF(Table279[[#This Row],[True Positive]]+Table279[[#This Row],[False Negative]]=0,0,Table279[[#This Row],[True Positive]]/(Table279[[#This Row],[True Positive]]+Table279[[#This Row],[False Negative]]))</f>
        <v>0</v>
      </c>
      <c r="H31" s="13">
        <f>Table279[[#This Row],[False Positive]]/(Table279[[#This Row],[False Positive]]+Table279[[#This Row],[True Negative]])</f>
        <v>0</v>
      </c>
      <c r="I31" s="13">
        <f>(Table279[[#This Row],[True Posistive Rate]]+(1 - Table279[[#This Row],[False Positive Rate]])) - 1</f>
        <v>0</v>
      </c>
      <c r="J31" s="11"/>
      <c r="K31" s="11"/>
    </row>
    <row r="32" spans="1:11" x14ac:dyDescent="0.25">
      <c r="A32" s="12" t="s">
        <v>8</v>
      </c>
      <c r="B32" s="11"/>
      <c r="C32" s="11">
        <v>1</v>
      </c>
      <c r="D32" s="11">
        <v>1</v>
      </c>
      <c r="E32" s="11"/>
      <c r="F32" s="11">
        <f>SUM(Table279[[#This Row],[True Positive]:[False Positive]])</f>
        <v>2</v>
      </c>
      <c r="G32" s="13">
        <f>IF(Table279[[#This Row],[True Positive]]+Table279[[#This Row],[False Negative]]=0,0,Table279[[#This Row],[True Positive]]/(Table279[[#This Row],[True Positive]]+Table279[[#This Row],[False Negative]]))</f>
        <v>0</v>
      </c>
      <c r="H32" s="13">
        <f>Table279[[#This Row],[False Positive]]/(Table279[[#This Row],[False Positive]]+Table279[[#This Row],[True Negative]])</f>
        <v>0</v>
      </c>
      <c r="I32" s="13">
        <f>(Table279[[#This Row],[True Posistive Rate]]+(1 - Table279[[#This Row],[False Positive Rate]])) - 1</f>
        <v>0</v>
      </c>
      <c r="J32" s="11"/>
      <c r="K32" s="11"/>
    </row>
    <row r="33" spans="1:11" x14ac:dyDescent="0.25">
      <c r="A33" s="12" t="s">
        <v>10</v>
      </c>
      <c r="B33" s="11"/>
      <c r="C33" s="11">
        <v>1</v>
      </c>
      <c r="D33" s="11">
        <v>2</v>
      </c>
      <c r="E33" s="11"/>
      <c r="F33" s="11">
        <f>SUM(Table279[[#This Row],[True Positive]:[False Positive]])</f>
        <v>3</v>
      </c>
      <c r="G33" s="13">
        <f>IF(Table279[[#This Row],[True Positive]]+Table279[[#This Row],[False Negative]]=0,0,Table279[[#This Row],[True Positive]]/(Table279[[#This Row],[True Positive]]+Table279[[#This Row],[False Negative]]))</f>
        <v>0</v>
      </c>
      <c r="H33" s="13">
        <f>Table279[[#This Row],[False Positive]]/(Table279[[#This Row],[False Positive]]+Table279[[#This Row],[True Negative]])</f>
        <v>0</v>
      </c>
      <c r="I33" s="13">
        <f>(Table279[[#This Row],[True Posistive Rate]]+(1 - Table279[[#This Row],[False Positive Rate]])) - 1</f>
        <v>0</v>
      </c>
      <c r="J33" s="11"/>
      <c r="K33" s="11"/>
    </row>
    <row r="34" spans="1:11" x14ac:dyDescent="0.25">
      <c r="A34" s="15" t="s">
        <v>12</v>
      </c>
      <c r="B34" s="16"/>
      <c r="C34" s="16"/>
      <c r="D34" s="16">
        <v>2</v>
      </c>
      <c r="E34" s="16"/>
      <c r="F34" s="16">
        <f>SUM(Table279[[#This Row],[True Positive]:[False Positive]])</f>
        <v>2</v>
      </c>
      <c r="G34" s="13">
        <f>IF(Table279[[#This Row],[True Positive]]+Table279[[#This Row],[False Negative]]=0,0,Table279[[#This Row],[True Positive]]/(Table279[[#This Row],[True Positive]]+Table279[[#This Row],[False Negative]]))</f>
        <v>0</v>
      </c>
      <c r="H34" s="13">
        <f>Table279[[#This Row],[False Positive]]/(Table279[[#This Row],[False Positive]]+Table279[[#This Row],[True Negative]])</f>
        <v>0</v>
      </c>
      <c r="I34" s="13">
        <f>(Table279[[#This Row],[True Posistive Rate]]+(1 - Table279[[#This Row],[False Positive Rate]])) - 1</f>
        <v>0</v>
      </c>
      <c r="J34" s="11"/>
      <c r="K34" s="11"/>
    </row>
    <row r="35" spans="1:11" x14ac:dyDescent="0.25">
      <c r="A35" s="12" t="s">
        <v>11</v>
      </c>
      <c r="B35" s="11"/>
      <c r="C35" s="11">
        <v>1</v>
      </c>
      <c r="D35" s="11">
        <v>1</v>
      </c>
      <c r="E35" s="11"/>
      <c r="F35" s="11">
        <f>SUM(Table279[[#This Row],[True Positive]:[False Positive]])</f>
        <v>2</v>
      </c>
      <c r="G35" s="13">
        <f>IF(Table279[[#This Row],[True Positive]]+Table279[[#This Row],[False Negative]]=0,0,Table279[[#This Row],[True Positive]]/(Table279[[#This Row],[True Positive]]+Table279[[#This Row],[False Negative]]))</f>
        <v>0</v>
      </c>
      <c r="H35" s="13">
        <f>Table279[[#This Row],[False Positive]]/(Table279[[#This Row],[False Positive]]+Table279[[#This Row],[True Negative]])</f>
        <v>0</v>
      </c>
      <c r="I35" s="13">
        <f>(Table279[[#This Row],[True Posistive Rate]]+(1 - Table279[[#This Row],[False Positive Rate]])) - 1</f>
        <v>0</v>
      </c>
      <c r="J35" s="11"/>
      <c r="K35" s="11"/>
    </row>
    <row r="36" spans="1:11" x14ac:dyDescent="0.25">
      <c r="A36" s="12" t="s">
        <v>13</v>
      </c>
      <c r="B36" s="11"/>
      <c r="C36" s="11">
        <v>1</v>
      </c>
      <c r="D36" s="11">
        <v>2</v>
      </c>
      <c r="E36" s="11"/>
      <c r="F36" s="11">
        <f>SUM(Table279[[#This Row],[True Positive]:[False Positive]])</f>
        <v>3</v>
      </c>
      <c r="G36" s="13">
        <f>IF(Table279[[#This Row],[True Positive]]+Table279[[#This Row],[False Negative]]=0,0,Table279[[#This Row],[True Positive]]/(Table279[[#This Row],[True Positive]]+Table279[[#This Row],[False Negative]]))</f>
        <v>0</v>
      </c>
      <c r="H36" s="13">
        <f>Table279[[#This Row],[False Positive]]/(Table279[[#This Row],[False Positive]]+Table279[[#This Row],[True Negative]])</f>
        <v>0</v>
      </c>
      <c r="I36" s="13">
        <f>(Table279[[#This Row],[True Posistive Rate]]+(1 - Table279[[#This Row],[False Positive Rate]])) - 1</f>
        <v>0</v>
      </c>
      <c r="J36" s="11"/>
      <c r="K36" s="11"/>
    </row>
    <row r="37" spans="1:11" x14ac:dyDescent="0.25">
      <c r="A37" s="12" t="s">
        <v>14</v>
      </c>
      <c r="B37" s="11"/>
      <c r="C37" s="11"/>
      <c r="D37" s="11">
        <v>2</v>
      </c>
      <c r="E37" s="11"/>
      <c r="F37" s="11">
        <f>SUM(Table279[[#This Row],[True Positive]:[False Positive]])</f>
        <v>2</v>
      </c>
      <c r="G37" s="13">
        <f>IF(Table279[[#This Row],[True Positive]]+Table279[[#This Row],[False Negative]]=0,0,Table279[[#This Row],[True Positive]]/(Table279[[#This Row],[True Positive]]+Table279[[#This Row],[False Negative]]))</f>
        <v>0</v>
      </c>
      <c r="H37" s="13">
        <f>Table279[[#This Row],[False Positive]]/(Table279[[#This Row],[False Positive]]+Table279[[#This Row],[True Negative]])</f>
        <v>0</v>
      </c>
      <c r="I37" s="13">
        <f>(Table279[[#This Row],[True Posistive Rate]]+(1 - Table279[[#This Row],[False Positive Rate]])) - 1</f>
        <v>0</v>
      </c>
      <c r="J37" s="11"/>
      <c r="K37" s="11"/>
    </row>
    <row r="38" spans="1:11" x14ac:dyDescent="0.25">
      <c r="A38" s="12" t="s">
        <v>15</v>
      </c>
      <c r="B38" s="11"/>
      <c r="C38" s="11">
        <v>1</v>
      </c>
      <c r="D38" s="11">
        <v>1</v>
      </c>
      <c r="E38" s="11"/>
      <c r="F38" s="11">
        <f>SUM(Table279[[#This Row],[True Positive]:[False Positive]])</f>
        <v>2</v>
      </c>
      <c r="G38" s="13">
        <f>IF(Table279[[#This Row],[True Positive]]+Table279[[#This Row],[False Negative]]=0,0,Table279[[#This Row],[True Positive]]/(Table279[[#This Row],[True Positive]]+Table279[[#This Row],[False Negative]]))</f>
        <v>0</v>
      </c>
      <c r="H38" s="13">
        <f>Table279[[#This Row],[False Positive]]/(Table279[[#This Row],[False Positive]]+Table279[[#This Row],[True Negative]])</f>
        <v>0</v>
      </c>
      <c r="I38" s="13">
        <f>(Table279[[#This Row],[True Posistive Rate]]+(1 - Table279[[#This Row],[False Positive Rate]])) - 1</f>
        <v>0</v>
      </c>
      <c r="J38" s="11"/>
      <c r="K38" s="11"/>
    </row>
    <row r="39" spans="1:11" x14ac:dyDescent="0.25">
      <c r="A39" s="8" t="s">
        <v>70</v>
      </c>
      <c r="B39" s="9">
        <f>SUM(B31:B38)</f>
        <v>0</v>
      </c>
      <c r="C39" s="9">
        <f t="shared" ref="C39:F39" si="1">SUM(C31:C38)</f>
        <v>6</v>
      </c>
      <c r="D39" s="9">
        <f t="shared" si="1"/>
        <v>13</v>
      </c>
      <c r="E39" s="9">
        <f t="shared" si="1"/>
        <v>0</v>
      </c>
      <c r="F39" s="9">
        <f t="shared" si="1"/>
        <v>19</v>
      </c>
      <c r="G39" s="9">
        <f>AVERAGE(G31:G38)</f>
        <v>0</v>
      </c>
      <c r="H39" s="9">
        <f>AVERAGE(H31:H38)</f>
        <v>0</v>
      </c>
      <c r="I39" s="9">
        <f>ROUND(AVERAGE(I31:I38)*100, 0)</f>
        <v>0</v>
      </c>
      <c r="J39" s="11"/>
      <c r="K39" s="11"/>
    </row>
    <row r="40" spans="1:1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 x14ac:dyDescent="0.25">
      <c r="A41" s="11"/>
      <c r="B41" s="11"/>
      <c r="C41" s="11"/>
      <c r="D41" s="5"/>
      <c r="E41" s="11"/>
      <c r="F41" s="11"/>
      <c r="G41" s="11"/>
      <c r="H41" s="11"/>
      <c r="I41" s="11"/>
      <c r="J41" s="11"/>
      <c r="K41" s="11"/>
    </row>
    <row r="42" spans="1:1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</sheetData>
  <mergeCells count="3">
    <mergeCell ref="A1:I1"/>
    <mergeCell ref="K2:K11"/>
    <mergeCell ref="A29:I29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.NET XXE Unit Test Cases</vt:lpstr>
      <vt:lpstr>Fortify Results</vt:lpstr>
      <vt:lpstr>Contrast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dfleming</dc:creator>
  <cp:lastModifiedBy>dfleming</cp:lastModifiedBy>
  <cp:lastPrinted>2017-06-15T20:14:09Z</cp:lastPrinted>
  <dcterms:created xsi:type="dcterms:W3CDTF">2017-06-15T17:28:02Z</dcterms:created>
  <dcterms:modified xsi:type="dcterms:W3CDTF">2017-06-19T21:38:06Z</dcterms:modified>
</cp:coreProperties>
</file>