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j\Projects\ME120\Homework\HW6\"/>
    </mc:Choice>
  </mc:AlternateContent>
  <xr:revisionPtr revIDLastSave="0" documentId="13_ncr:1_{FC13C644-12C7-41E5-88FC-225022F87F73}" xr6:coauthVersionLast="45" xr6:coauthVersionMax="45" xr10:uidLastSave="{00000000-0000-0000-0000-000000000000}"/>
  <bookViews>
    <workbookView xWindow="-108" yWindow="-108" windowWidth="23256" windowHeight="12576" activeTab="1" xr2:uid="{E00AFE76-D265-496A-B5B4-331452F3FCA3}"/>
  </bookViews>
  <sheets>
    <sheet name="P1-P2" sheetId="1" r:id="rId1"/>
    <sheet name="P3-4" sheetId="2" r:id="rId2"/>
  </sheets>
  <definedNames>
    <definedName name="_xlnm.Print_Area" localSheetId="0">'P1-P2'!$A$1:$K$34</definedName>
    <definedName name="_xlnm.Print_Area" localSheetId="1">'P3-4'!$A$1:$J$23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B23" i="2" l="1"/>
  <c r="J18" i="2"/>
  <c r="J17" i="2"/>
  <c r="G12" i="2"/>
  <c r="G13" i="2"/>
  <c r="G14" i="2"/>
  <c r="G15" i="2"/>
  <c r="G16" i="2"/>
  <c r="G17" i="2"/>
  <c r="G18" i="2"/>
  <c r="G11" i="2"/>
  <c r="F12" i="2"/>
  <c r="F13" i="2"/>
  <c r="F14" i="2"/>
  <c r="F15" i="2"/>
  <c r="F16" i="2"/>
  <c r="F17" i="2"/>
  <c r="F18" i="2"/>
  <c r="F11" i="2"/>
  <c r="B20" i="2"/>
  <c r="J11" i="2" l="1"/>
  <c r="J10" i="2"/>
  <c r="J14" i="2" s="1"/>
  <c r="D12" i="2"/>
  <c r="J15" i="2" s="1"/>
  <c r="D13" i="2"/>
  <c r="D14" i="2"/>
  <c r="D15" i="2"/>
  <c r="D16" i="2"/>
  <c r="D17" i="2"/>
  <c r="D18" i="2"/>
  <c r="D11" i="2"/>
  <c r="C12" i="2"/>
  <c r="C13" i="2"/>
  <c r="C14" i="2"/>
  <c r="C15" i="2"/>
  <c r="C16" i="2"/>
  <c r="C17" i="2"/>
  <c r="C18" i="2"/>
  <c r="C11" i="2"/>
  <c r="J12" i="2" l="1"/>
  <c r="J16" i="2"/>
  <c r="J13" i="2"/>
  <c r="B22" i="2" l="1"/>
  <c r="E16" i="2" s="1"/>
  <c r="E14" i="2" l="1"/>
  <c r="E12" i="2"/>
  <c r="E18" i="2"/>
  <c r="E15" i="2"/>
  <c r="E17" i="2"/>
  <c r="E11" i="2"/>
  <c r="E13" i="2"/>
</calcChain>
</file>

<file path=xl/sharedStrings.xml><?xml version="1.0" encoding="utf-8"?>
<sst xmlns="http://schemas.openxmlformats.org/spreadsheetml/2006/main" count="33" uniqueCount="29">
  <si>
    <t xml:space="preserve">ME120 001, HW #6, Due 12/04/19 </t>
  </si>
  <si>
    <t>Sean Lai</t>
  </si>
  <si>
    <t>t(s)</t>
  </si>
  <si>
    <t>v(m/s)</t>
  </si>
  <si>
    <t>velocity vs. time</t>
  </si>
  <si>
    <t>sum(t_i)</t>
  </si>
  <si>
    <t>sum(v_i)</t>
  </si>
  <si>
    <t>sum(t_i * v_i)</t>
  </si>
  <si>
    <t>sum(t_i) * sum(v_i)</t>
  </si>
  <si>
    <t>t_i*v_i</t>
  </si>
  <si>
    <t>t_i^2</t>
  </si>
  <si>
    <t>(sum(t_i))^2</t>
  </si>
  <si>
    <t>sum((t_i)^2)</t>
  </si>
  <si>
    <t>formulas:</t>
  </si>
  <si>
    <t>m = [n*sum(t_i*v_i)-sum(t_i)*sum(v_i)]/[n*sum((t_i)^2)-(sum(t_i)^2)]</t>
  </si>
  <si>
    <t>b = [sum(v_i)-m(sum(t_i)]/n</t>
  </si>
  <si>
    <t xml:space="preserve">m = </t>
  </si>
  <si>
    <t xml:space="preserve">b = </t>
  </si>
  <si>
    <t>n</t>
  </si>
  <si>
    <t>R^2 =</t>
  </si>
  <si>
    <t>vhat_i</t>
  </si>
  <si>
    <t xml:space="preserve">vbar = </t>
  </si>
  <si>
    <t>R^2 = sum((vhat_i-vbar)^2)/sum((v_i-vbar)^2)</t>
  </si>
  <si>
    <t>sum((vhat_i-vbar)^2)</t>
  </si>
  <si>
    <t>sum((v_i-vbar)^2)</t>
  </si>
  <si>
    <t>(vhat_i-vbar)^2</t>
  </si>
  <si>
    <t>(v_i-vbar)^2</t>
  </si>
  <si>
    <t>Problem 1 &amp; 2</t>
  </si>
  <si>
    <t>Problem 3 &amp;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</si>
</sst>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Inconsolata"/>
      <family val="3"/>
    </font>
    <font>
      <b/>
      <sz val="12"/>
      <color theme="0"/>
      <name val="Inconsolata"/>
      <family val="3"/>
    </font>
    <font>
      <b/>
      <sz val="11"/>
      <color theme="1"/>
      <name val="Inconsolata"/>
      <family val="3"/>
    </font>
    <font>
      <b/>
      <sz val="12"/>
      <color theme="1"/>
      <name val="Inconsolata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1" xfId="0" applyFont="1" applyBorder="1"/>
    <xf numFmtId="0" fontId="1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top" wrapText="1"/>
    </xf>
    <xf numFmtId="0" fontId="1" fillId="0" borderId="8" xfId="0" applyFont="1" applyBorder="1"/>
    <xf numFmtId="0" fontId="1" fillId="0" borderId="10" xfId="0" applyFont="1" applyBorder="1"/>
    <xf numFmtId="0" fontId="1" fillId="0" borderId="14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1" fillId="0" borderId="0" xfId="0" applyFont="1" applyBorder="1"/>
    <xf numFmtId="0" fontId="3" fillId="0" borderId="8" xfId="0" applyFont="1" applyBorder="1" applyAlignment="1">
      <alignment horizontal="right" vertical="top" wrapText="1"/>
    </xf>
    <xf numFmtId="0" fontId="3" fillId="0" borderId="10" xfId="0" applyFont="1" applyBorder="1" applyAlignment="1">
      <alignment horizontal="right"/>
    </xf>
    <xf numFmtId="0" fontId="3" fillId="0" borderId="15" xfId="0" applyFont="1" applyBorder="1" applyAlignment="1">
      <alignment horizontal="righ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1" fillId="0" borderId="15" xfId="0" applyFont="1" applyBorder="1"/>
    <xf numFmtId="0" fontId="1" fillId="0" borderId="16" xfId="0" applyFont="1" applyBorder="1"/>
    <xf numFmtId="0" fontId="4" fillId="0" borderId="0" xfId="0" applyFont="1" applyBorder="1"/>
    <xf numFmtId="0" fontId="3" fillId="0" borderId="14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2" fontId="1" fillId="0" borderId="16" xfId="0" applyNumberFormat="1" applyFont="1" applyBorder="1"/>
    <xf numFmtId="2" fontId="1" fillId="0" borderId="17" xfId="0" applyNumberFormat="1" applyFont="1" applyBorder="1"/>
    <xf numFmtId="2" fontId="1" fillId="0" borderId="0" xfId="0" applyNumberFormat="1" applyFont="1" applyBorder="1"/>
    <xf numFmtId="2" fontId="1" fillId="0" borderId="9" xfId="0" applyNumberFormat="1" applyFont="1" applyBorder="1"/>
    <xf numFmtId="2" fontId="1" fillId="0" borderId="1" xfId="0" applyNumberFormat="1" applyFont="1" applyBorder="1"/>
    <xf numFmtId="2" fontId="1" fillId="0" borderId="11" xfId="0" applyNumberFormat="1" applyFont="1" applyBorder="1"/>
    <xf numFmtId="164" fontId="1" fillId="0" borderId="0" xfId="0" applyNumberFormat="1" applyFont="1"/>
    <xf numFmtId="2" fontId="1" fillId="0" borderId="17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time (linear)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'P1-P2'!$B$6</c:f>
              <c:strCache>
                <c:ptCount val="1"/>
                <c:pt idx="0">
                  <c:v>v(m/s)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7033464566929138E-2"/>
                  <c:y val="0.24080453484981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'P1-P2'!$A$7:$A$14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33</c:v>
                </c:pt>
                <c:pt idx="3">
                  <c:v>42</c:v>
                </c:pt>
                <c:pt idx="4">
                  <c:v>52</c:v>
                </c:pt>
                <c:pt idx="5">
                  <c:v>59</c:v>
                </c:pt>
                <c:pt idx="6">
                  <c:v>67</c:v>
                </c:pt>
                <c:pt idx="7">
                  <c:v>74</c:v>
                </c:pt>
              </c:numCache>
            </c:numRef>
          </c:xVal>
          <c:yVal>
            <c:numRef>
              <c:f>'P1-P2'!$B$7:$B$14</c:f>
              <c:numCache>
                <c:formatCode>General</c:formatCode>
                <c:ptCount val="8"/>
                <c:pt idx="0">
                  <c:v>22</c:v>
                </c:pt>
                <c:pt idx="1">
                  <c:v>52</c:v>
                </c:pt>
                <c:pt idx="2">
                  <c:v>72</c:v>
                </c:pt>
                <c:pt idx="3">
                  <c:v>90</c:v>
                </c:pt>
                <c:pt idx="4">
                  <c:v>100</c:v>
                </c:pt>
                <c:pt idx="5">
                  <c:v>102</c:v>
                </c:pt>
                <c:pt idx="6">
                  <c:v>105</c:v>
                </c:pt>
                <c:pt idx="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6-47B2-98C8-84DB8181C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96832"/>
        <c:axId val="352325440"/>
      </c:scatterChart>
      <c:valAx>
        <c:axId val="3507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25440"/>
        <c:crosses val="autoZero"/>
        <c:crossBetween val="midCat"/>
      </c:valAx>
      <c:valAx>
        <c:axId val="3523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time (2nd order poly.)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'P1-P2'!$B$6</c:f>
              <c:strCache>
                <c:ptCount val="1"/>
                <c:pt idx="0">
                  <c:v>v(m/s)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7.7033464566929138E-2"/>
                  <c:y val="0.24080453484981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'P1-P2'!$A$7:$A$14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33</c:v>
                </c:pt>
                <c:pt idx="3">
                  <c:v>42</c:v>
                </c:pt>
                <c:pt idx="4">
                  <c:v>52</c:v>
                </c:pt>
                <c:pt idx="5">
                  <c:v>59</c:v>
                </c:pt>
                <c:pt idx="6">
                  <c:v>67</c:v>
                </c:pt>
                <c:pt idx="7">
                  <c:v>74</c:v>
                </c:pt>
              </c:numCache>
            </c:numRef>
          </c:xVal>
          <c:yVal>
            <c:numRef>
              <c:f>'P1-P2'!$B$7:$B$14</c:f>
              <c:numCache>
                <c:formatCode>General</c:formatCode>
                <c:ptCount val="8"/>
                <c:pt idx="0">
                  <c:v>22</c:v>
                </c:pt>
                <c:pt idx="1">
                  <c:v>52</c:v>
                </c:pt>
                <c:pt idx="2">
                  <c:v>72</c:v>
                </c:pt>
                <c:pt idx="3">
                  <c:v>90</c:v>
                </c:pt>
                <c:pt idx="4">
                  <c:v>100</c:v>
                </c:pt>
                <c:pt idx="5">
                  <c:v>102</c:v>
                </c:pt>
                <c:pt idx="6">
                  <c:v>105</c:v>
                </c:pt>
                <c:pt idx="7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30-4899-8C4A-124D9660A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796832"/>
        <c:axId val="352325440"/>
      </c:scatterChart>
      <c:valAx>
        <c:axId val="35079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25440"/>
        <c:crosses val="autoZero"/>
        <c:crossBetween val="midCat"/>
      </c:valAx>
      <c:valAx>
        <c:axId val="3523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79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4</xdr:row>
      <xdr:rowOff>26670</xdr:rowOff>
    </xdr:from>
    <xdr:to>
      <xdr:col>10</xdr:col>
      <xdr:colOff>137160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57C7B1-B508-4FDB-A31B-E5DFEFFB1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441960</xdr:colOff>
      <xdr:row>19</xdr:row>
      <xdr:rowOff>7620</xdr:rowOff>
    </xdr:from>
    <xdr:to>
      <xdr:col>10</xdr:col>
      <xdr:colOff>137160</xdr:colOff>
      <xdr:row>33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F26FA0-5A5A-4FFB-A229-433E83C31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D6BE-55F6-4DC4-9B92-38F2D9F56896}">
  <sheetPr>
    <pageSetUpPr fitToPage="1"/>
  </sheetPr>
  <dimension ref="A1:B14"/>
  <sheetViews>
    <sheetView workbookViewId="0">
      <selection activeCell="J4" sqref="J4"/>
    </sheetView>
  </sheetViews>
  <sheetFormatPr defaultRowHeight="15" x14ac:dyDescent="0.35"/>
  <cols>
    <col min="1" max="16384" width="8.88671875" style="1"/>
  </cols>
  <sheetData>
    <row r="1" spans="1:2" s="2" customFormat="1" ht="16.2" x14ac:dyDescent="0.35">
      <c r="A1" s="2" t="s">
        <v>0</v>
      </c>
    </row>
    <row r="2" spans="1:2" s="4" customFormat="1" ht="16.8" thickBot="1" x14ac:dyDescent="0.4">
      <c r="A2" s="3" t="s">
        <v>1</v>
      </c>
    </row>
    <row r="3" spans="1:2" x14ac:dyDescent="0.35">
      <c r="A3" s="18" t="s">
        <v>27</v>
      </c>
    </row>
    <row r="5" spans="1:2" x14ac:dyDescent="0.35">
      <c r="A5" s="1" t="s">
        <v>4</v>
      </c>
    </row>
    <row r="6" spans="1:2" x14ac:dyDescent="0.35">
      <c r="A6" s="5" t="s">
        <v>2</v>
      </c>
      <c r="B6" s="6" t="s">
        <v>3</v>
      </c>
    </row>
    <row r="7" spans="1:2" x14ac:dyDescent="0.35">
      <c r="A7" s="7">
        <v>10</v>
      </c>
      <c r="B7" s="8">
        <v>22</v>
      </c>
    </row>
    <row r="8" spans="1:2" x14ac:dyDescent="0.35">
      <c r="A8" s="7">
        <v>25</v>
      </c>
      <c r="B8" s="8">
        <v>52</v>
      </c>
    </row>
    <row r="9" spans="1:2" x14ac:dyDescent="0.35">
      <c r="A9" s="7">
        <v>33</v>
      </c>
      <c r="B9" s="8">
        <v>72</v>
      </c>
    </row>
    <row r="10" spans="1:2" x14ac:dyDescent="0.35">
      <c r="A10" s="7">
        <v>42</v>
      </c>
      <c r="B10" s="8">
        <v>90</v>
      </c>
    </row>
    <row r="11" spans="1:2" x14ac:dyDescent="0.35">
      <c r="A11" s="7">
        <v>52</v>
      </c>
      <c r="B11" s="8">
        <v>100</v>
      </c>
    </row>
    <row r="12" spans="1:2" x14ac:dyDescent="0.35">
      <c r="A12" s="7">
        <v>59</v>
      </c>
      <c r="B12" s="8">
        <v>102</v>
      </c>
    </row>
    <row r="13" spans="1:2" x14ac:dyDescent="0.35">
      <c r="A13" s="7">
        <v>67</v>
      </c>
      <c r="B13" s="8">
        <v>105</v>
      </c>
    </row>
    <row r="14" spans="1:2" x14ac:dyDescent="0.35">
      <c r="A14" s="9">
        <v>74</v>
      </c>
      <c r="B14" s="10">
        <v>94</v>
      </c>
    </row>
  </sheetData>
  <pageMargins left="0.7" right="0.7" top="0.75" bottom="0.75" header="0.3" footer="0.3"/>
  <pageSetup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111E-FCF1-4133-8520-C91F93508227}">
  <sheetPr>
    <pageSetUpPr fitToPage="1"/>
  </sheetPr>
  <dimension ref="A1:L23"/>
  <sheetViews>
    <sheetView tabSelected="1" workbookViewId="0">
      <selection activeCell="B23" sqref="B23"/>
    </sheetView>
  </sheetViews>
  <sheetFormatPr defaultRowHeight="15" x14ac:dyDescent="0.35"/>
  <cols>
    <col min="1" max="2" width="8.88671875" style="1"/>
    <col min="3" max="3" width="10" style="1" customWidth="1"/>
    <col min="4" max="5" width="9.88671875" style="1" customWidth="1"/>
    <col min="6" max="6" width="17.6640625" style="1" customWidth="1"/>
    <col min="7" max="7" width="16.109375" style="1" customWidth="1"/>
    <col min="8" max="8" width="14.21875" style="1" customWidth="1"/>
    <col min="9" max="9" width="24.6640625" style="1" customWidth="1"/>
    <col min="10" max="10" width="13.33203125" style="1" customWidth="1"/>
    <col min="11" max="11" width="13.21875" style="1" customWidth="1"/>
    <col min="12" max="16384" width="8.88671875" style="1"/>
  </cols>
  <sheetData>
    <row r="1" spans="1:12" s="2" customFormat="1" ht="16.2" x14ac:dyDescent="0.35">
      <c r="A1" s="2" t="s">
        <v>0</v>
      </c>
    </row>
    <row r="2" spans="1:12" s="4" customFormat="1" ht="16.8" thickBot="1" x14ac:dyDescent="0.4">
      <c r="A2" s="3" t="s">
        <v>1</v>
      </c>
    </row>
    <row r="3" spans="1:12" s="20" customFormat="1" x14ac:dyDescent="0.35">
      <c r="A3" s="41" t="s">
        <v>28</v>
      </c>
    </row>
    <row r="4" spans="1:12" s="20" customFormat="1" ht="16.2" x14ac:dyDescent="0.35">
      <c r="A4" s="29"/>
    </row>
    <row r="5" spans="1:12" x14ac:dyDescent="0.35">
      <c r="A5" s="1" t="s">
        <v>13</v>
      </c>
    </row>
    <row r="6" spans="1:12" x14ac:dyDescent="0.35">
      <c r="A6" s="1" t="s">
        <v>14</v>
      </c>
    </row>
    <row r="7" spans="1:12" x14ac:dyDescent="0.35">
      <c r="A7" s="1" t="s">
        <v>15</v>
      </c>
    </row>
    <row r="8" spans="1:12" x14ac:dyDescent="0.35">
      <c r="A8" s="1" t="s">
        <v>22</v>
      </c>
    </row>
    <row r="9" spans="1:12" ht="15.6" thickBot="1" x14ac:dyDescent="0.4"/>
    <row r="10" spans="1:12" s="12" customFormat="1" ht="15.6" customHeight="1" thickBot="1" x14ac:dyDescent="0.35">
      <c r="A10" s="26" t="s">
        <v>2</v>
      </c>
      <c r="B10" s="24" t="s">
        <v>3</v>
      </c>
      <c r="C10" s="24" t="s">
        <v>9</v>
      </c>
      <c r="D10" s="24" t="s">
        <v>10</v>
      </c>
      <c r="E10" s="24" t="s">
        <v>20</v>
      </c>
      <c r="F10" s="24" t="s">
        <v>25</v>
      </c>
      <c r="G10" s="25" t="s">
        <v>26</v>
      </c>
      <c r="I10" s="23" t="s">
        <v>5</v>
      </c>
      <c r="J10" s="15">
        <f>SUM(A11:A18)</f>
        <v>362</v>
      </c>
    </row>
    <row r="11" spans="1:12" x14ac:dyDescent="0.35">
      <c r="A11" s="27">
        <v>10</v>
      </c>
      <c r="B11" s="28">
        <v>22</v>
      </c>
      <c r="C11" s="28">
        <f t="shared" ref="C11:C18" si="0">A11*B11</f>
        <v>220</v>
      </c>
      <c r="D11" s="28">
        <f t="shared" ref="D11:D18" si="1">A11*A11</f>
        <v>100</v>
      </c>
      <c r="E11" s="32">
        <f t="shared" ref="E11:E18" si="2">B$21*A11+B$22</f>
        <v>36.864301717699782</v>
      </c>
      <c r="F11" s="32">
        <f>(E11-B$20)^2</f>
        <v>1828.4773175899129</v>
      </c>
      <c r="G11" s="33">
        <f>(B11-B$20)^2</f>
        <v>3320.640625</v>
      </c>
      <c r="I11" s="21" t="s">
        <v>6</v>
      </c>
      <c r="J11" s="16">
        <f>SUM(B11:B18)</f>
        <v>637</v>
      </c>
    </row>
    <row r="12" spans="1:12" x14ac:dyDescent="0.35">
      <c r="A12" s="13">
        <v>25</v>
      </c>
      <c r="B12" s="20">
        <v>52</v>
      </c>
      <c r="C12" s="20">
        <f t="shared" si="0"/>
        <v>1300</v>
      </c>
      <c r="D12" s="20">
        <f t="shared" si="1"/>
        <v>625</v>
      </c>
      <c r="E12" s="34">
        <f t="shared" si="2"/>
        <v>55.060343539955198</v>
      </c>
      <c r="F12" s="34">
        <f t="shared" ref="F12:F18" si="3">(E12-B$20)^2</f>
        <v>603.42234700002075</v>
      </c>
      <c r="G12" s="35">
        <f t="shared" ref="G12:G18" si="4">(B12-B$20)^2</f>
        <v>763.140625</v>
      </c>
      <c r="I12" s="21" t="s">
        <v>7</v>
      </c>
      <c r="J12" s="16">
        <f>SUM(C11:C18)</f>
        <v>32885</v>
      </c>
    </row>
    <row r="13" spans="1:12" x14ac:dyDescent="0.35">
      <c r="A13" s="13">
        <v>33</v>
      </c>
      <c r="B13" s="20">
        <v>72</v>
      </c>
      <c r="C13" s="20">
        <f t="shared" si="0"/>
        <v>2376</v>
      </c>
      <c r="D13" s="20">
        <f t="shared" si="1"/>
        <v>1089</v>
      </c>
      <c r="E13" s="34">
        <f t="shared" si="2"/>
        <v>64.764899178491419</v>
      </c>
      <c r="F13" s="34">
        <f t="shared" si="3"/>
        <v>220.82259642540001</v>
      </c>
      <c r="G13" s="35">
        <f t="shared" si="4"/>
        <v>58.140625</v>
      </c>
      <c r="I13" s="21" t="s">
        <v>8</v>
      </c>
      <c r="J13" s="16">
        <f>J10*J11</f>
        <v>230594</v>
      </c>
    </row>
    <row r="14" spans="1:12" x14ac:dyDescent="0.35">
      <c r="A14" s="13">
        <v>42</v>
      </c>
      <c r="B14" s="20">
        <v>90</v>
      </c>
      <c r="C14" s="20">
        <f t="shared" si="0"/>
        <v>3780</v>
      </c>
      <c r="D14" s="20">
        <f t="shared" si="1"/>
        <v>1764</v>
      </c>
      <c r="E14" s="34">
        <f t="shared" si="2"/>
        <v>75.68252427184467</v>
      </c>
      <c r="F14" s="34">
        <f t="shared" si="3"/>
        <v>15.543114867093898</v>
      </c>
      <c r="G14" s="35">
        <f t="shared" si="4"/>
        <v>107.640625</v>
      </c>
      <c r="I14" s="21" t="s">
        <v>11</v>
      </c>
      <c r="J14" s="16">
        <f>J10^2</f>
        <v>131044</v>
      </c>
    </row>
    <row r="15" spans="1:12" x14ac:dyDescent="0.35">
      <c r="A15" s="13">
        <v>52</v>
      </c>
      <c r="B15" s="20">
        <v>100</v>
      </c>
      <c r="C15" s="20">
        <f t="shared" si="0"/>
        <v>5200</v>
      </c>
      <c r="D15" s="20">
        <f t="shared" si="1"/>
        <v>2704</v>
      </c>
      <c r="E15" s="34">
        <f t="shared" si="2"/>
        <v>87.813218820014939</v>
      </c>
      <c r="F15" s="34">
        <f t="shared" si="3"/>
        <v>67.046927444446837</v>
      </c>
      <c r="G15" s="35">
        <f t="shared" si="4"/>
        <v>415.140625</v>
      </c>
      <c r="I15" s="21" t="s">
        <v>12</v>
      </c>
      <c r="J15" s="16">
        <f>SUM(D11:D18)</f>
        <v>19728</v>
      </c>
      <c r="L15" s="11"/>
    </row>
    <row r="16" spans="1:12" ht="15.6" thickBot="1" x14ac:dyDescent="0.4">
      <c r="A16" s="13">
        <v>59</v>
      </c>
      <c r="B16" s="20">
        <v>102</v>
      </c>
      <c r="C16" s="20">
        <f t="shared" si="0"/>
        <v>6018</v>
      </c>
      <c r="D16" s="20">
        <f t="shared" si="1"/>
        <v>3481</v>
      </c>
      <c r="E16" s="34">
        <f t="shared" si="2"/>
        <v>96.304705003734128</v>
      </c>
      <c r="F16" s="34">
        <f t="shared" si="3"/>
        <v>278.21255901159333</v>
      </c>
      <c r="G16" s="35">
        <f t="shared" si="4"/>
        <v>500.640625</v>
      </c>
      <c r="I16" s="22" t="s">
        <v>18</v>
      </c>
      <c r="J16" s="17">
        <f>COUNT(D11:D18)</f>
        <v>8</v>
      </c>
    </row>
    <row r="17" spans="1:10" x14ac:dyDescent="0.35">
      <c r="A17" s="13">
        <v>67</v>
      </c>
      <c r="B17" s="20">
        <v>105</v>
      </c>
      <c r="C17" s="20">
        <f t="shared" si="0"/>
        <v>7035</v>
      </c>
      <c r="D17" s="20">
        <f t="shared" si="1"/>
        <v>4489</v>
      </c>
      <c r="E17" s="34">
        <f t="shared" si="2"/>
        <v>106.00926064227035</v>
      </c>
      <c r="F17" s="34">
        <f t="shared" si="3"/>
        <v>696.12920963925615</v>
      </c>
      <c r="G17" s="35">
        <f t="shared" si="4"/>
        <v>643.890625</v>
      </c>
      <c r="I17" s="30" t="s">
        <v>23</v>
      </c>
      <c r="J17" s="39">
        <f>SUM(F11:F18)</f>
        <v>4925.9717886482449</v>
      </c>
    </row>
    <row r="18" spans="1:10" ht="15.6" thickBot="1" x14ac:dyDescent="0.4">
      <c r="A18" s="14">
        <v>74</v>
      </c>
      <c r="B18" s="4">
        <v>94</v>
      </c>
      <c r="C18" s="4">
        <f t="shared" si="0"/>
        <v>6956</v>
      </c>
      <c r="D18" s="4">
        <f t="shared" si="1"/>
        <v>5476</v>
      </c>
      <c r="E18" s="36">
        <f t="shared" si="2"/>
        <v>114.50074682598955</v>
      </c>
      <c r="F18" s="36">
        <f t="shared" si="3"/>
        <v>1216.3177166705202</v>
      </c>
      <c r="G18" s="37">
        <f t="shared" si="4"/>
        <v>206.640625</v>
      </c>
      <c r="I18" s="31" t="s">
        <v>24</v>
      </c>
      <c r="J18" s="40">
        <f>SUM(G11:G18)</f>
        <v>6015.875</v>
      </c>
    </row>
    <row r="20" spans="1:10" x14ac:dyDescent="0.35">
      <c r="A20" s="19" t="s">
        <v>21</v>
      </c>
      <c r="B20" s="38">
        <f>AVERAGE(B11:B18)</f>
        <v>79.625</v>
      </c>
    </row>
    <row r="21" spans="1:10" x14ac:dyDescent="0.35">
      <c r="A21" s="19" t="s">
        <v>16</v>
      </c>
      <c r="B21" s="38">
        <f>(J16*J12-J13)/(J16*J15-J14)</f>
        <v>1.2130694548170275</v>
      </c>
    </row>
    <row r="22" spans="1:10" x14ac:dyDescent="0.35">
      <c r="A22" s="19" t="s">
        <v>17</v>
      </c>
      <c r="B22" s="38">
        <f>(J11-B21*J10)/J16</f>
        <v>24.733607169529506</v>
      </c>
    </row>
    <row r="23" spans="1:10" x14ac:dyDescent="0.35">
      <c r="A23" s="19" t="s">
        <v>19</v>
      </c>
      <c r="B23" s="38">
        <f>J17/J18</f>
        <v>0.81882881353888581</v>
      </c>
    </row>
  </sheetData>
  <pageMargins left="0.7" right="0.7" top="0.75" bottom="0.75" header="0.3" footer="0.3"/>
  <pageSetup scale="9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P1-P2</vt:lpstr>
      <vt:lpstr>P3-4</vt:lpstr>
      <vt:lpstr>'P1-P2'!Print_Area</vt:lpstr>
      <vt:lpstr>'P3-4'!Print_Area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Lai</dc:creator>
  <cp:lastModifiedBy>Sean Lai</cp:lastModifiedBy>
  <cp:lastPrinted>2019-12-03T03:53:11Z</cp:lastPrinted>
  <dcterms:created xsi:type="dcterms:W3CDTF">2019-11-13T00:21:40Z</dcterms:created>
  <dcterms:modified xsi:type="dcterms:W3CDTF">2019-12-05T01:54:03Z</dcterms:modified>
</cp:coreProperties>
</file>