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seanlai/Projects/school/spring20/engr221/lab7/"/>
    </mc:Choice>
  </mc:AlternateContent>
  <xr:revisionPtr revIDLastSave="0" documentId="13_ncr:1_{CB0D49F4-F0C9-6844-9A49-DDDA89BD6DA7}" xr6:coauthVersionLast="45" xr6:coauthVersionMax="45" xr10:uidLastSave="{00000000-0000-0000-0000-000000000000}"/>
  <bookViews>
    <workbookView xWindow="0" yWindow="460" windowWidth="28800" windowHeight="17540" xr2:uid="{E00AFE76-D265-496A-B5B4-331452F3FCA3}"/>
  </bookViews>
  <sheets>
    <sheet name="Sheet1" sheetId="1" r:id="rId1"/>
  </sheets>
  <definedNames>
    <definedName name="i_r1">Sheet1!#REF!</definedName>
    <definedName name="i_r2">Sheet1!#REF!</definedName>
    <definedName name="i_r3">Sheet1!#REF!</definedName>
    <definedName name="i_r4">Sheet1!#REF!</definedName>
    <definedName name="r_1">Sheet1!#REF!</definedName>
    <definedName name="r_12">Sheet1!#REF!</definedName>
    <definedName name="r_2">Sheet1!#REF!</definedName>
    <definedName name="r_3">Sheet1!#REF!</definedName>
    <definedName name="r_34">Sheet1!#REF!</definedName>
    <definedName name="r_4">Sheet1!#REF!</definedName>
    <definedName name="r_eq">Sheet1!#REF!</definedName>
    <definedName name="resist1">Sheet1!#REF!</definedName>
    <definedName name="v_1">Sheet1!#REF!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38" i="1"/>
  <c r="M37" i="1" s="1"/>
  <c r="L37" i="1"/>
  <c r="L33" i="1"/>
  <c r="L32" i="1"/>
  <c r="L31" i="1"/>
  <c r="L27" i="1"/>
  <c r="L26" i="1"/>
  <c r="M25" i="1" s="1"/>
  <c r="N25" i="1" s="1"/>
  <c r="L25" i="1"/>
  <c r="N37" i="1" l="1"/>
  <c r="M31" i="1"/>
  <c r="N31" i="1" s="1"/>
  <c r="L19" i="1"/>
  <c r="M18" i="1" s="1"/>
  <c r="L20" i="1"/>
  <c r="L18" i="1"/>
  <c r="N18" i="1" s="1"/>
  <c r="L13" i="1"/>
  <c r="L14" i="1"/>
  <c r="L12" i="1"/>
  <c r="L7" i="1"/>
  <c r="L8" i="1"/>
  <c r="L6" i="1"/>
  <c r="M12" i="1" l="1"/>
  <c r="M6" i="1"/>
  <c r="N6" i="1" s="1"/>
  <c r="N12" i="1"/>
</calcChain>
</file>

<file path=xl/sharedStrings.xml><?xml version="1.0" encoding="utf-8"?>
<sst xmlns="http://schemas.openxmlformats.org/spreadsheetml/2006/main" count="82" uniqueCount="35">
  <si>
    <t>ENGR221 Lab7 | Sean Lai | Due 5/29/20</t>
  </si>
  <si>
    <t>rf</t>
  </si>
  <si>
    <t>V(vnc)</t>
  </si>
  <si>
    <t>V(voc)</t>
  </si>
  <si>
    <t>I(R1c)</t>
  </si>
  <si>
    <t>I(Rfc)</t>
  </si>
  <si>
    <t>I(Rlc)</t>
  </si>
  <si>
    <t>V(vsc)</t>
  </si>
  <si>
    <t>I(E1)</t>
  </si>
  <si>
    <t>I(RLc)</t>
  </si>
  <si>
    <t>I(Ri)</t>
  </si>
  <si>
    <t>I(Ro)</t>
  </si>
  <si>
    <t>Io</t>
  </si>
  <si>
    <t>Opamp A</t>
  </si>
  <si>
    <t>Ro</t>
  </si>
  <si>
    <t>V(vna)</t>
  </si>
  <si>
    <t>V(voa)</t>
  </si>
  <si>
    <t>I(R1a)</t>
  </si>
  <si>
    <t>I(Rfa)</t>
  </si>
  <si>
    <t>V(vnb)</t>
  </si>
  <si>
    <t>V(vob)</t>
  </si>
  <si>
    <t>I(R1b)</t>
  </si>
  <si>
    <t>I(Rfb)</t>
  </si>
  <si>
    <t>Ix(U1:V-)</t>
  </si>
  <si>
    <t>Ix(U1:In+)</t>
  </si>
  <si>
    <t>Ix(U1:In-)</t>
  </si>
  <si>
    <t>Circuit A</t>
  </si>
  <si>
    <t>Circuit B</t>
  </si>
  <si>
    <t>Circuit C</t>
  </si>
  <si>
    <t>I(Rla)</t>
  </si>
  <si>
    <t>I(Rlb)</t>
  </si>
  <si>
    <t>Ix(U1:V+)</t>
  </si>
  <si>
    <t>Second Simulation with I_limit for UniversalOpamp2 (circuit B) set to 50mA</t>
  </si>
  <si>
    <t>First Simulation with I_limit for UniversalOpamp2 (circuit B) set to 25mA (default)</t>
  </si>
  <si>
    <r>
      <t xml:space="preserve">Note: The first data set is run with the UniversalOpamp2 component set to default values. With our gain of -25, Vin = 1V, and RL of 1k ohm, our circuit expects to have a current of 25mA through the load resistor. The default output current limit for UniversalOpamp2 is also 25mA, and this was causing a nonlinear reponse at various parts of the circuit. You can see in column C of the first data set that Vnb grows to relatively large values when Rf = 125k, A = -25, as the circuit tries to amplify the signal but is current limited at I_out. In fact, this response ends up with the calculation for Ro showing a </t>
    </r>
    <r>
      <rPr>
        <b/>
        <sz val="11"/>
        <color theme="1"/>
        <rFont val="Inconsolata"/>
      </rPr>
      <t>negative</t>
    </r>
    <r>
      <rPr>
        <sz val="11"/>
        <color theme="1"/>
        <rFont val="Inconsolata"/>
      </rPr>
      <t xml:space="preserve"> resistance, which is clearly impossible. </t>
    </r>
    <r>
      <rPr>
        <sz val="11"/>
        <color theme="1"/>
        <rFont val="Inconsolata"/>
        <family val="3"/>
      </rPr>
      <t>This can be fixed by either raising the current limit or by increasing the size of the load resistor to limit output current. In the second data set below I decided to raise the current limit to 50mA, and you can see that the response is much more in line with what we would expect, and our calculations yielded back the gain value of 1Meg for circuit B as defined by the LTSpice component parameters. I included both sets and highlighted the values that were relevant to gain calculations across the two data sets.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</si>
</sst>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6" x14ac:knownFonts="1">
    <font>
      <sz val="11"/>
      <color theme="1"/>
      <name val="Calibri"/>
      <family val="2"/>
      <scheme val="minor"/>
    </font>
    <font>
      <sz val="11"/>
      <color theme="1"/>
      <name val="Inconsolata"/>
      <family val="3"/>
    </font>
    <font>
      <b/>
      <sz val="12"/>
      <color theme="0"/>
      <name val="Inconsolata"/>
      <family val="3"/>
    </font>
    <font>
      <b/>
      <sz val="11"/>
      <color theme="1"/>
      <name val="Inconsolata"/>
    </font>
    <font>
      <b/>
      <sz val="14"/>
      <color theme="1"/>
      <name val="Inconsolata"/>
    </font>
    <font>
      <sz val="11"/>
      <color theme="1"/>
      <name val="Inconsolata"/>
    </font>
  </fonts>
  <fills count="8">
    <fill>
      <patternFill patternType="none"/>
    </fill>
    <fill>
      <patternFill patternType="gray125"/>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s>
  <cellStyleXfs count="1">
    <xf numFmtId="0" fontId="0" fillId="0" borderId="0"/>
  </cellStyleXfs>
  <cellXfs count="26">
    <xf numFmtId="0" fontId="0" fillId="0" borderId="0" xfId="0"/>
    <xf numFmtId="164" fontId="2" fillId="2" borderId="0" xfId="0" applyNumberFormat="1" applyFont="1" applyFill="1"/>
    <xf numFmtId="164" fontId="1" fillId="0" borderId="0" xfId="0" applyNumberFormat="1" applyFont="1"/>
    <xf numFmtId="164" fontId="3" fillId="4" borderId="2" xfId="0" applyNumberFormat="1" applyFont="1" applyFill="1" applyBorder="1"/>
    <xf numFmtId="164" fontId="3" fillId="4" borderId="1" xfId="0" applyNumberFormat="1" applyFont="1" applyFill="1" applyBorder="1"/>
    <xf numFmtId="164" fontId="3" fillId="5" borderId="1" xfId="0" applyNumberFormat="1" applyFont="1" applyFill="1" applyBorder="1"/>
    <xf numFmtId="164" fontId="3" fillId="4" borderId="3" xfId="0" applyNumberFormat="1" applyFont="1" applyFill="1" applyBorder="1"/>
    <xf numFmtId="164" fontId="3" fillId="0" borderId="0" xfId="0" applyNumberFormat="1" applyFont="1"/>
    <xf numFmtId="164" fontId="1" fillId="0" borderId="2" xfId="0" applyNumberFormat="1" applyFont="1" applyBorder="1"/>
    <xf numFmtId="164" fontId="1" fillId="0" borderId="1" xfId="0" applyNumberFormat="1" applyFont="1" applyBorder="1"/>
    <xf numFmtId="164" fontId="1" fillId="5" borderId="1" xfId="0" applyNumberFormat="1" applyFont="1" applyFill="1" applyBorder="1"/>
    <xf numFmtId="164" fontId="1" fillId="0" borderId="3" xfId="0" applyNumberFormat="1" applyFont="1" applyBorder="1"/>
    <xf numFmtId="164" fontId="1" fillId="5" borderId="3" xfId="0" applyNumberFormat="1" applyFont="1" applyFill="1" applyBorder="1"/>
    <xf numFmtId="164" fontId="1" fillId="0" borderId="4" xfId="0" applyNumberFormat="1" applyFont="1" applyBorder="1"/>
    <xf numFmtId="164" fontId="1" fillId="0" borderId="5" xfId="0" applyNumberFormat="1" applyFont="1" applyBorder="1"/>
    <xf numFmtId="164" fontId="1" fillId="5" borderId="5" xfId="0" applyNumberFormat="1" applyFont="1" applyFill="1" applyBorder="1"/>
    <xf numFmtId="164" fontId="1" fillId="5" borderId="6" xfId="0" applyNumberFormat="1" applyFont="1" applyFill="1" applyBorder="1"/>
    <xf numFmtId="164" fontId="1" fillId="3" borderId="7" xfId="0" applyNumberFormat="1" applyFont="1" applyFill="1" applyBorder="1" applyAlignment="1">
      <alignment horizontal="center"/>
    </xf>
    <xf numFmtId="164" fontId="1" fillId="3" borderId="8" xfId="0" applyNumberFormat="1" applyFont="1" applyFill="1" applyBorder="1" applyAlignment="1">
      <alignment horizontal="center"/>
    </xf>
    <xf numFmtId="164" fontId="1" fillId="3" borderId="9" xfId="0" applyNumberFormat="1" applyFont="1" applyFill="1" applyBorder="1" applyAlignment="1">
      <alignment horizontal="center"/>
    </xf>
    <xf numFmtId="164" fontId="1" fillId="6" borderId="10" xfId="0" applyNumberFormat="1" applyFont="1" applyFill="1" applyBorder="1" applyAlignment="1">
      <alignment horizontal="center"/>
    </xf>
    <xf numFmtId="164" fontId="4" fillId="6" borderId="10" xfId="0" applyNumberFormat="1" applyFont="1" applyFill="1" applyBorder="1" applyAlignment="1">
      <alignment horizontal="center"/>
    </xf>
    <xf numFmtId="164" fontId="1" fillId="0" borderId="0" xfId="0" applyNumberFormat="1" applyFont="1" applyAlignment="1">
      <alignment horizontal="left" vertical="top" wrapText="1"/>
    </xf>
    <xf numFmtId="164" fontId="1" fillId="7" borderId="1" xfId="0" applyNumberFormat="1" applyFont="1" applyFill="1" applyBorder="1"/>
    <xf numFmtId="164" fontId="1" fillId="7" borderId="5" xfId="0" applyNumberFormat="1" applyFont="1" applyFill="1" applyBorder="1"/>
    <xf numFmtId="164" fontId="1" fillId="7" borderId="3"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4D6BE-55F6-4DC4-9B92-38F2D9F56896}">
  <dimension ref="A1:N39"/>
  <sheetViews>
    <sheetView tabSelected="1" topLeftCell="A12" zoomScale="125" zoomScaleNormal="125" workbookViewId="0">
      <selection activeCell="F33" sqref="F33"/>
    </sheetView>
  </sheetViews>
  <sheetFormatPr baseColWidth="10" defaultColWidth="12.83203125" defaultRowHeight="14" x14ac:dyDescent="0.15"/>
  <cols>
    <col min="1" max="1" width="14.1640625" style="2" bestFit="1" customWidth="1"/>
    <col min="2" max="11" width="13.1640625" style="2" bestFit="1" customWidth="1"/>
    <col min="12" max="16384" width="12.83203125" style="2"/>
  </cols>
  <sheetData>
    <row r="1" spans="1:14" s="1" customFormat="1" ht="15" x14ac:dyDescent="0.15">
      <c r="A1" s="1" t="s">
        <v>0</v>
      </c>
    </row>
    <row r="2" spans="1:14" ht="121" customHeight="1" x14ac:dyDescent="0.15">
      <c r="A2" s="22" t="s">
        <v>34</v>
      </c>
      <c r="B2" s="22"/>
      <c r="C2" s="22"/>
      <c r="D2" s="22"/>
      <c r="E2" s="22"/>
      <c r="F2" s="22"/>
      <c r="G2" s="22"/>
      <c r="H2" s="22"/>
      <c r="I2" s="22"/>
      <c r="J2" s="22"/>
      <c r="K2" s="22"/>
      <c r="L2" s="22"/>
      <c r="M2" s="22"/>
      <c r="N2" s="22"/>
    </row>
    <row r="3" spans="1:14" ht="25" customHeight="1" thickBot="1" x14ac:dyDescent="0.25">
      <c r="A3" s="21" t="s">
        <v>33</v>
      </c>
      <c r="B3" s="21"/>
      <c r="C3" s="21"/>
      <c r="D3" s="21"/>
      <c r="E3" s="21"/>
      <c r="F3" s="21"/>
      <c r="G3" s="21"/>
      <c r="H3" s="21"/>
      <c r="I3" s="21"/>
      <c r="J3" s="21"/>
      <c r="K3" s="21"/>
      <c r="L3" s="21"/>
      <c r="M3" s="21"/>
      <c r="N3" s="21"/>
    </row>
    <row r="4" spans="1:14" ht="15" customHeight="1" x14ac:dyDescent="0.15">
      <c r="A4" s="17" t="s">
        <v>26</v>
      </c>
      <c r="B4" s="18"/>
      <c r="C4" s="18"/>
      <c r="D4" s="18"/>
      <c r="E4" s="18"/>
      <c r="F4" s="18"/>
      <c r="G4" s="18"/>
      <c r="H4" s="18"/>
      <c r="I4" s="18"/>
      <c r="J4" s="18"/>
      <c r="K4" s="18"/>
      <c r="L4" s="18"/>
      <c r="M4" s="18"/>
      <c r="N4" s="19"/>
    </row>
    <row r="5" spans="1:14" s="7" customFormat="1" x14ac:dyDescent="0.15">
      <c r="A5" s="3" t="s">
        <v>1</v>
      </c>
      <c r="B5" s="4" t="s">
        <v>15</v>
      </c>
      <c r="C5" s="4" t="s">
        <v>16</v>
      </c>
      <c r="D5" s="4" t="s">
        <v>17</v>
      </c>
      <c r="E5" s="4" t="s">
        <v>18</v>
      </c>
      <c r="F5" s="4" t="s">
        <v>29</v>
      </c>
      <c r="G5" s="5"/>
      <c r="H5" s="5"/>
      <c r="I5" s="5"/>
      <c r="J5" s="5"/>
      <c r="K5" s="5"/>
      <c r="L5" s="4" t="s">
        <v>12</v>
      </c>
      <c r="M5" s="4" t="s">
        <v>13</v>
      </c>
      <c r="N5" s="6" t="s">
        <v>14</v>
      </c>
    </row>
    <row r="6" spans="1:14" x14ac:dyDescent="0.15">
      <c r="A6" s="8">
        <v>50000</v>
      </c>
      <c r="B6" s="9">
        <v>1.00091E-4</v>
      </c>
      <c r="C6" s="9">
        <v>-9.9988989999999998</v>
      </c>
      <c r="D6" s="9">
        <v>-1.9997999999999999E-4</v>
      </c>
      <c r="E6" s="9">
        <v>-1.9997999999999999E-4</v>
      </c>
      <c r="F6" s="9">
        <v>9.9988990000000003E-3</v>
      </c>
      <c r="G6" s="10"/>
      <c r="H6" s="10"/>
      <c r="I6" s="10"/>
      <c r="J6" s="10"/>
      <c r="K6" s="10"/>
      <c r="L6" s="9">
        <f>F6-E6</f>
        <v>1.0198879000000001E-2</v>
      </c>
      <c r="M6" s="9">
        <f>-((L7/L6)*C6-C7)/((L7/L6)*B6-B7)</f>
        <v>100005.0808700178</v>
      </c>
      <c r="N6" s="11">
        <f>(1/L6)*(C6+M6*B6)</f>
        <v>1.0500712245876922</v>
      </c>
    </row>
    <row r="7" spans="1:14" x14ac:dyDescent="0.15">
      <c r="A7" s="8">
        <v>100000</v>
      </c>
      <c r="B7" s="9">
        <v>2.001599E-4</v>
      </c>
      <c r="C7" s="9">
        <v>-19.995799999999999</v>
      </c>
      <c r="D7" s="9">
        <v>-1.9996E-4</v>
      </c>
      <c r="E7" s="9">
        <v>-1.9996E-4</v>
      </c>
      <c r="F7" s="9">
        <v>1.9995800000000001E-2</v>
      </c>
      <c r="G7" s="10"/>
      <c r="H7" s="10"/>
      <c r="I7" s="10"/>
      <c r="J7" s="10"/>
      <c r="K7" s="10"/>
      <c r="L7" s="9">
        <f t="shared" ref="L7:L8" si="0">F7-E7</f>
        <v>2.019576E-2</v>
      </c>
      <c r="M7" s="10"/>
      <c r="N7" s="12"/>
    </row>
    <row r="8" spans="1:14" ht="15" thickBot="1" x14ac:dyDescent="0.2">
      <c r="A8" s="13">
        <v>125000</v>
      </c>
      <c r="B8" s="14">
        <v>2.5018689999999999E-4</v>
      </c>
      <c r="C8" s="14">
        <v>-24.993500000000001</v>
      </c>
      <c r="D8" s="14">
        <v>-1.9995000000000001E-4</v>
      </c>
      <c r="E8" s="14">
        <v>-1.9995000000000001E-4</v>
      </c>
      <c r="F8" s="14">
        <v>2.4993499999999998E-2</v>
      </c>
      <c r="G8" s="15"/>
      <c r="H8" s="15"/>
      <c r="I8" s="15"/>
      <c r="J8" s="15"/>
      <c r="K8" s="15"/>
      <c r="L8" s="9">
        <f t="shared" si="0"/>
        <v>2.5193449999999999E-2</v>
      </c>
      <c r="M8" s="15"/>
      <c r="N8" s="16"/>
    </row>
    <row r="9" spans="1:14" ht="15" thickBot="1" x14ac:dyDescent="0.2"/>
    <row r="10" spans="1:14" ht="15" customHeight="1" x14ac:dyDescent="0.15">
      <c r="A10" s="17" t="s">
        <v>27</v>
      </c>
      <c r="B10" s="18"/>
      <c r="C10" s="18"/>
      <c r="D10" s="18"/>
      <c r="E10" s="18"/>
      <c r="F10" s="18"/>
      <c r="G10" s="18"/>
      <c r="H10" s="18"/>
      <c r="I10" s="18"/>
      <c r="J10" s="18"/>
      <c r="K10" s="18"/>
      <c r="L10" s="18"/>
      <c r="M10" s="18"/>
      <c r="N10" s="19"/>
    </row>
    <row r="11" spans="1:14" s="7" customFormat="1" x14ac:dyDescent="0.15">
      <c r="A11" s="3" t="s">
        <v>1</v>
      </c>
      <c r="B11" s="4" t="s">
        <v>19</v>
      </c>
      <c r="C11" s="4" t="s">
        <v>20</v>
      </c>
      <c r="D11" s="4" t="s">
        <v>21</v>
      </c>
      <c r="E11" s="4" t="s">
        <v>22</v>
      </c>
      <c r="F11" s="4" t="s">
        <v>30</v>
      </c>
      <c r="G11" s="4" t="s">
        <v>31</v>
      </c>
      <c r="H11" s="4" t="s">
        <v>23</v>
      </c>
      <c r="I11" s="4" t="s">
        <v>24</v>
      </c>
      <c r="J11" s="4" t="s">
        <v>25</v>
      </c>
      <c r="K11" s="5"/>
      <c r="L11" s="4" t="s">
        <v>12</v>
      </c>
      <c r="M11" s="4" t="s">
        <v>13</v>
      </c>
      <c r="N11" s="6" t="s">
        <v>14</v>
      </c>
    </row>
    <row r="12" spans="1:14" x14ac:dyDescent="0.15">
      <c r="A12" s="8">
        <v>50000</v>
      </c>
      <c r="B12" s="23">
        <v>1.0050560000000001E-5</v>
      </c>
      <c r="C12" s="23">
        <v>-9.9998889999999996</v>
      </c>
      <c r="D12" s="9">
        <v>-1.9999800000000001E-4</v>
      </c>
      <c r="E12" s="23">
        <v>-1.9999800000000001E-4</v>
      </c>
      <c r="F12" s="23">
        <v>9.9998900000000009E-3</v>
      </c>
      <c r="G12" s="9">
        <v>4.6117700000000001E-4</v>
      </c>
      <c r="H12" s="9">
        <v>-1.0660960000000001E-2</v>
      </c>
      <c r="I12" s="9">
        <v>0</v>
      </c>
      <c r="J12" s="9">
        <v>2.0101120000000001E-14</v>
      </c>
      <c r="K12" s="10"/>
      <c r="L12" s="23">
        <f>F12-E12</f>
        <v>1.0199888000000001E-2</v>
      </c>
      <c r="M12" s="23">
        <f>-((L13/L12)*C12-C13)/((L13/L12)*B12-B13)</f>
        <v>858594.87120013521</v>
      </c>
      <c r="N12" s="25">
        <f>(1/L12)*(C12+M12*B12)</f>
        <v>-134.36713533626718</v>
      </c>
    </row>
    <row r="13" spans="1:14" x14ac:dyDescent="0.15">
      <c r="A13" s="8">
        <v>100000</v>
      </c>
      <c r="B13" s="23">
        <v>2.0132220000000002E-5</v>
      </c>
      <c r="C13" s="23">
        <v>-19.999580000000002</v>
      </c>
      <c r="D13" s="9">
        <v>-1.99996E-4</v>
      </c>
      <c r="E13" s="23">
        <v>-1.99996E-4</v>
      </c>
      <c r="F13" s="23">
        <v>1.9999579999999999E-2</v>
      </c>
      <c r="G13" s="9">
        <v>7.9896850000000001E-5</v>
      </c>
      <c r="H13" s="9">
        <v>-2.0279269999999999E-2</v>
      </c>
      <c r="I13" s="9">
        <v>0</v>
      </c>
      <c r="J13" s="9">
        <v>4.0264439999999999E-14</v>
      </c>
      <c r="K13" s="10"/>
      <c r="L13" s="23">
        <f t="shared" ref="L13:L14" si="1">F13-E13</f>
        <v>2.0199576E-2</v>
      </c>
      <c r="M13" s="10"/>
      <c r="N13" s="12"/>
    </row>
    <row r="14" spans="1:14" ht="15" thickBot="1" x14ac:dyDescent="0.2">
      <c r="A14" s="13">
        <v>125000</v>
      </c>
      <c r="B14" s="24">
        <v>2.8467900000000001E-2</v>
      </c>
      <c r="C14" s="24">
        <v>-24.259830000000001</v>
      </c>
      <c r="D14" s="14">
        <v>-1.9430639999999999E-4</v>
      </c>
      <c r="E14" s="24">
        <v>-1.9430639999999999E-4</v>
      </c>
      <c r="F14" s="24">
        <v>2.425983E-2</v>
      </c>
      <c r="G14" s="14">
        <v>6.7598839999999998E-6</v>
      </c>
      <c r="H14" s="14">
        <v>-2.4460630000000001E-2</v>
      </c>
      <c r="I14" s="14">
        <v>0</v>
      </c>
      <c r="J14" s="14">
        <v>5.6935799999999998E-11</v>
      </c>
      <c r="K14" s="15"/>
      <c r="L14" s="23">
        <f t="shared" si="1"/>
        <v>2.44541364E-2</v>
      </c>
      <c r="M14" s="15"/>
      <c r="N14" s="16"/>
    </row>
    <row r="15" spans="1:14" ht="15" thickBot="1" x14ac:dyDescent="0.2"/>
    <row r="16" spans="1:14" ht="15" customHeight="1" x14ac:dyDescent="0.15">
      <c r="A16" s="17" t="s">
        <v>28</v>
      </c>
      <c r="B16" s="18"/>
      <c r="C16" s="18"/>
      <c r="D16" s="18"/>
      <c r="E16" s="18"/>
      <c r="F16" s="18"/>
      <c r="G16" s="18"/>
      <c r="H16" s="18"/>
      <c r="I16" s="18"/>
      <c r="J16" s="18"/>
      <c r="K16" s="18"/>
      <c r="L16" s="18"/>
      <c r="M16" s="18"/>
      <c r="N16" s="19"/>
    </row>
    <row r="17" spans="1:14" s="7" customFormat="1" x14ac:dyDescent="0.15">
      <c r="A17" s="3" t="s">
        <v>1</v>
      </c>
      <c r="B17" s="4" t="s">
        <v>2</v>
      </c>
      <c r="C17" s="4" t="s">
        <v>3</v>
      </c>
      <c r="D17" s="4" t="s">
        <v>4</v>
      </c>
      <c r="E17" s="4" t="s">
        <v>5</v>
      </c>
      <c r="F17" s="4" t="s">
        <v>6</v>
      </c>
      <c r="G17" s="4" t="s">
        <v>7</v>
      </c>
      <c r="H17" s="4" t="s">
        <v>8</v>
      </c>
      <c r="I17" s="4" t="s">
        <v>9</v>
      </c>
      <c r="J17" s="4" t="s">
        <v>10</v>
      </c>
      <c r="K17" s="4" t="s">
        <v>11</v>
      </c>
      <c r="L17" s="4" t="s">
        <v>12</v>
      </c>
      <c r="M17" s="4" t="s">
        <v>13</v>
      </c>
      <c r="N17" s="6" t="s">
        <v>14</v>
      </c>
    </row>
    <row r="18" spans="1:14" x14ac:dyDescent="0.15">
      <c r="A18" s="8">
        <v>50000</v>
      </c>
      <c r="B18" s="9">
        <v>5.3821810000000001E-5</v>
      </c>
      <c r="C18" s="9">
        <v>-9.9994069999999997</v>
      </c>
      <c r="D18" s="9">
        <v>-1.9998920000000001E-4</v>
      </c>
      <c r="E18" s="9">
        <v>-1.9998920000000001E-4</v>
      </c>
      <c r="F18" s="9">
        <v>9.9994070000000001E-3</v>
      </c>
      <c r="G18" s="9">
        <v>-10.76436</v>
      </c>
      <c r="H18" s="9">
        <v>1.0199400000000001E-2</v>
      </c>
      <c r="I18" s="9"/>
      <c r="J18" s="9">
        <v>-2.69109E-11</v>
      </c>
      <c r="K18" s="9">
        <v>-1.0199400000000001E-2</v>
      </c>
      <c r="L18" s="9">
        <f>F18-E18</f>
        <v>1.01993962E-2</v>
      </c>
      <c r="M18" s="9">
        <f>-((L19/L18)*C18-C19)/((L19/L18)*B18-B19)</f>
        <v>200009.63476890451</v>
      </c>
      <c r="N18" s="11">
        <f>(1/L18)*(C18+M18*B18)</f>
        <v>75.050870236943382</v>
      </c>
    </row>
    <row r="19" spans="1:14" x14ac:dyDescent="0.15">
      <c r="A19" s="8">
        <v>100000</v>
      </c>
      <c r="B19" s="9">
        <v>1.075628E-4</v>
      </c>
      <c r="C19" s="9">
        <v>-19.99774</v>
      </c>
      <c r="D19" s="9">
        <v>-1.999785E-4</v>
      </c>
      <c r="E19" s="9">
        <v>-1.9997839999999999E-4</v>
      </c>
      <c r="F19" s="9">
        <v>1.999774E-2</v>
      </c>
      <c r="G19" s="9">
        <v>-21.512560000000001</v>
      </c>
      <c r="H19" s="9">
        <v>2.0197710000000001E-2</v>
      </c>
      <c r="I19" s="9"/>
      <c r="J19" s="9">
        <v>-5.378141E-11</v>
      </c>
      <c r="K19" s="9">
        <v>-2.0197710000000001E-2</v>
      </c>
      <c r="L19" s="9">
        <f t="shared" ref="L19:L20" si="2">F19-E19</f>
        <v>2.0197718399999998E-2</v>
      </c>
      <c r="M19" s="10"/>
      <c r="N19" s="12"/>
    </row>
    <row r="20" spans="1:14" ht="15" thickBot="1" x14ac:dyDescent="0.2">
      <c r="A20" s="13">
        <v>125000</v>
      </c>
      <c r="B20" s="14">
        <v>1.344312E-4</v>
      </c>
      <c r="C20" s="14">
        <v>-24.996500000000001</v>
      </c>
      <c r="D20" s="14">
        <v>-1.999731E-4</v>
      </c>
      <c r="E20" s="14">
        <v>-1.9997299999999999E-4</v>
      </c>
      <c r="F20" s="14">
        <v>2.4996500000000001E-2</v>
      </c>
      <c r="G20" s="14">
        <v>-26.886230000000001</v>
      </c>
      <c r="H20" s="14">
        <v>2.5196469999999999E-2</v>
      </c>
      <c r="I20" s="14"/>
      <c r="J20" s="14">
        <v>-6.7215579999999996E-11</v>
      </c>
      <c r="K20" s="14">
        <v>-2.5196469999999999E-2</v>
      </c>
      <c r="L20" s="9">
        <f t="shared" si="2"/>
        <v>2.5196473E-2</v>
      </c>
      <c r="M20" s="15"/>
      <c r="N20" s="16"/>
    </row>
    <row r="21" spans="1:14" ht="48" customHeight="1" x14ac:dyDescent="0.15"/>
    <row r="22" spans="1:14" ht="24" customHeight="1" thickBot="1" x14ac:dyDescent="0.25">
      <c r="A22" s="21" t="s">
        <v>32</v>
      </c>
      <c r="B22" s="20"/>
      <c r="C22" s="20"/>
      <c r="D22" s="20"/>
      <c r="E22" s="20"/>
      <c r="F22" s="20"/>
      <c r="G22" s="20"/>
      <c r="H22" s="20"/>
      <c r="I22" s="20"/>
      <c r="J22" s="20"/>
      <c r="K22" s="20"/>
      <c r="L22" s="20"/>
      <c r="M22" s="20"/>
      <c r="N22" s="20"/>
    </row>
    <row r="23" spans="1:14" x14ac:dyDescent="0.15">
      <c r="A23" s="17" t="s">
        <v>26</v>
      </c>
      <c r="B23" s="18"/>
      <c r="C23" s="18"/>
      <c r="D23" s="18"/>
      <c r="E23" s="18"/>
      <c r="F23" s="18"/>
      <c r="G23" s="18"/>
      <c r="H23" s="18"/>
      <c r="I23" s="18"/>
      <c r="J23" s="18"/>
      <c r="K23" s="18"/>
      <c r="L23" s="18"/>
      <c r="M23" s="18"/>
      <c r="N23" s="19"/>
    </row>
    <row r="24" spans="1:14" x14ac:dyDescent="0.15">
      <c r="A24" s="3" t="s">
        <v>1</v>
      </c>
      <c r="B24" s="4" t="s">
        <v>15</v>
      </c>
      <c r="C24" s="4" t="s">
        <v>16</v>
      </c>
      <c r="D24" s="4" t="s">
        <v>17</v>
      </c>
      <c r="E24" s="4" t="s">
        <v>18</v>
      </c>
      <c r="F24" s="4" t="s">
        <v>29</v>
      </c>
      <c r="G24" s="5"/>
      <c r="H24" s="5"/>
      <c r="I24" s="5"/>
      <c r="J24" s="5"/>
      <c r="K24" s="5"/>
      <c r="L24" s="4" t="s">
        <v>12</v>
      </c>
      <c r="M24" s="4" t="s">
        <v>13</v>
      </c>
      <c r="N24" s="6" t="s">
        <v>14</v>
      </c>
    </row>
    <row r="25" spans="1:14" x14ac:dyDescent="0.15">
      <c r="A25" s="8">
        <v>50000</v>
      </c>
      <c r="B25" s="9">
        <v>1.00091E-4</v>
      </c>
      <c r="C25" s="9">
        <v>-9.9988989999999998</v>
      </c>
      <c r="D25" s="9">
        <v>-1.9997999999999999E-4</v>
      </c>
      <c r="E25" s="9">
        <v>-1.9997999999999999E-4</v>
      </c>
      <c r="F25" s="9">
        <v>9.9988990000000003E-3</v>
      </c>
      <c r="G25" s="10"/>
      <c r="H25" s="10"/>
      <c r="I25" s="10"/>
      <c r="J25" s="10"/>
      <c r="K25" s="10"/>
      <c r="L25" s="9">
        <f>F25-E25</f>
        <v>1.0198879000000001E-2</v>
      </c>
      <c r="M25" s="9">
        <f>-((L26/L25)*C25-C26)/((L26/L25)*B25-B26)</f>
        <v>100005.0808700178</v>
      </c>
      <c r="N25" s="11">
        <f>(1/L25)*(C25+M25*B25)</f>
        <v>1.0500712245876922</v>
      </c>
    </row>
    <row r="26" spans="1:14" x14ac:dyDescent="0.15">
      <c r="A26" s="8">
        <v>100000</v>
      </c>
      <c r="B26" s="9">
        <v>2.001599E-4</v>
      </c>
      <c r="C26" s="9">
        <v>-19.995799999999999</v>
      </c>
      <c r="D26" s="9">
        <v>-1.9996E-4</v>
      </c>
      <c r="E26" s="9">
        <v>-1.9996E-4</v>
      </c>
      <c r="F26" s="9">
        <v>1.9995800000000001E-2</v>
      </c>
      <c r="G26" s="10"/>
      <c r="H26" s="10"/>
      <c r="I26" s="10"/>
      <c r="J26" s="10"/>
      <c r="K26" s="10"/>
      <c r="L26" s="9">
        <f t="shared" ref="L26:L27" si="3">F26-E26</f>
        <v>2.019576E-2</v>
      </c>
      <c r="M26" s="10"/>
      <c r="N26" s="12"/>
    </row>
    <row r="27" spans="1:14" ht="15" thickBot="1" x14ac:dyDescent="0.2">
      <c r="A27" s="13">
        <v>125000</v>
      </c>
      <c r="B27" s="14">
        <v>2.5018689999999999E-4</v>
      </c>
      <c r="C27" s="14">
        <v>-24.993500000000001</v>
      </c>
      <c r="D27" s="14">
        <v>-1.9995000000000001E-4</v>
      </c>
      <c r="E27" s="14">
        <v>-1.9995000000000001E-4</v>
      </c>
      <c r="F27" s="14">
        <v>2.4993499999999998E-2</v>
      </c>
      <c r="G27" s="15"/>
      <c r="H27" s="15"/>
      <c r="I27" s="15"/>
      <c r="J27" s="15"/>
      <c r="K27" s="15"/>
      <c r="L27" s="9">
        <f t="shared" si="3"/>
        <v>2.5193449999999999E-2</v>
      </c>
      <c r="M27" s="15"/>
      <c r="N27" s="16"/>
    </row>
    <row r="28" spans="1:14" ht="15" thickBot="1" x14ac:dyDescent="0.2"/>
    <row r="29" spans="1:14" x14ac:dyDescent="0.15">
      <c r="A29" s="17" t="s">
        <v>27</v>
      </c>
      <c r="B29" s="18"/>
      <c r="C29" s="18"/>
      <c r="D29" s="18"/>
      <c r="E29" s="18"/>
      <c r="F29" s="18"/>
      <c r="G29" s="18"/>
      <c r="H29" s="18"/>
      <c r="I29" s="18"/>
      <c r="J29" s="18"/>
      <c r="K29" s="18"/>
      <c r="L29" s="18"/>
      <c r="M29" s="18"/>
      <c r="N29" s="19"/>
    </row>
    <row r="30" spans="1:14" x14ac:dyDescent="0.15">
      <c r="A30" s="3" t="s">
        <v>1</v>
      </c>
      <c r="B30" s="4" t="s">
        <v>19</v>
      </c>
      <c r="C30" s="4" t="s">
        <v>20</v>
      </c>
      <c r="D30" s="4" t="s">
        <v>21</v>
      </c>
      <c r="E30" s="4" t="s">
        <v>22</v>
      </c>
      <c r="F30" s="4" t="s">
        <v>30</v>
      </c>
      <c r="G30" s="4" t="s">
        <v>31</v>
      </c>
      <c r="H30" s="4" t="s">
        <v>23</v>
      </c>
      <c r="I30" s="4" t="s">
        <v>24</v>
      </c>
      <c r="J30" s="4" t="s">
        <v>25</v>
      </c>
      <c r="K30" s="5"/>
      <c r="L30" s="4" t="s">
        <v>12</v>
      </c>
      <c r="M30" s="4" t="s">
        <v>13</v>
      </c>
      <c r="N30" s="6" t="s">
        <v>14</v>
      </c>
    </row>
    <row r="31" spans="1:14" x14ac:dyDescent="0.15">
      <c r="A31" s="8">
        <v>50000</v>
      </c>
      <c r="B31" s="23">
        <v>1.000091E-5</v>
      </c>
      <c r="C31" s="23">
        <v>-9.9998900000000006</v>
      </c>
      <c r="D31" s="9">
        <v>-1.9999800000000001E-4</v>
      </c>
      <c r="E31" s="23">
        <v>-1.9999800000000001E-4</v>
      </c>
      <c r="F31" s="23">
        <v>9.9998900000000009E-3</v>
      </c>
      <c r="G31" s="9">
        <v>4.9999990000000001E-8</v>
      </c>
      <c r="H31" s="9">
        <v>-5.0000010000000001E-8</v>
      </c>
      <c r="I31" s="9">
        <v>0</v>
      </c>
      <c r="J31" s="9">
        <v>2.000182E-14</v>
      </c>
      <c r="K31" s="10"/>
      <c r="L31" s="23">
        <f>F31-E31</f>
        <v>1.0199888000000001E-2</v>
      </c>
      <c r="M31" s="23">
        <f>-((L32/L31)*C31-C32)/((L32/L31)*B31-B32)</f>
        <v>999999.89687683398</v>
      </c>
      <c r="N31" s="25">
        <f>(1/L31)*(C31+M31*B31)</f>
        <v>9.989998659762192E-2</v>
      </c>
    </row>
    <row r="32" spans="1:14" x14ac:dyDescent="0.15">
      <c r="A32" s="8">
        <v>100000</v>
      </c>
      <c r="B32" s="23">
        <v>2.0001599999999998E-5</v>
      </c>
      <c r="C32" s="23">
        <v>-19.999580000000002</v>
      </c>
      <c r="D32" s="9">
        <v>-1.99996E-4</v>
      </c>
      <c r="E32" s="23">
        <v>-1.99996E-4</v>
      </c>
      <c r="F32" s="23">
        <v>1.9999579999999999E-2</v>
      </c>
      <c r="G32" s="9">
        <v>4.9999979999999998E-8</v>
      </c>
      <c r="H32" s="9">
        <v>-5.0000019999999997E-8</v>
      </c>
      <c r="I32" s="9">
        <v>0</v>
      </c>
      <c r="J32" s="9">
        <v>4.0003199999999998E-14</v>
      </c>
      <c r="K32" s="10"/>
      <c r="L32" s="23">
        <f t="shared" ref="L32:L33" si="4">F32-E32</f>
        <v>2.0199576E-2</v>
      </c>
      <c r="M32" s="10"/>
      <c r="N32" s="12"/>
    </row>
    <row r="33" spans="1:14" ht="15" thickBot="1" x14ac:dyDescent="0.2">
      <c r="A33" s="13">
        <v>125000</v>
      </c>
      <c r="B33" s="24">
        <v>2.500187E-5</v>
      </c>
      <c r="C33" s="24">
        <v>-24.99935</v>
      </c>
      <c r="D33" s="14">
        <v>-1.9999500000000001E-4</v>
      </c>
      <c r="E33" s="24">
        <v>-1.9999500000000001E-4</v>
      </c>
      <c r="F33" s="24">
        <v>2.499935E-2</v>
      </c>
      <c r="G33" s="14">
        <v>4.9999979999999998E-8</v>
      </c>
      <c r="H33" s="14">
        <v>-5.0000030000000001E-8</v>
      </c>
      <c r="I33" s="14">
        <v>0</v>
      </c>
      <c r="J33" s="14">
        <v>5.0003739999999997E-14</v>
      </c>
      <c r="K33" s="15"/>
      <c r="L33" s="23">
        <f t="shared" si="4"/>
        <v>2.5199345000000001E-2</v>
      </c>
      <c r="M33" s="15"/>
      <c r="N33" s="16"/>
    </row>
    <row r="34" spans="1:14" ht="15" thickBot="1" x14ac:dyDescent="0.2"/>
    <row r="35" spans="1:14" x14ac:dyDescent="0.15">
      <c r="A35" s="17" t="s">
        <v>28</v>
      </c>
      <c r="B35" s="18"/>
      <c r="C35" s="18"/>
      <c r="D35" s="18"/>
      <c r="E35" s="18"/>
      <c r="F35" s="18"/>
      <c r="G35" s="18"/>
      <c r="H35" s="18"/>
      <c r="I35" s="18"/>
      <c r="J35" s="18"/>
      <c r="K35" s="18"/>
      <c r="L35" s="18"/>
      <c r="M35" s="18"/>
      <c r="N35" s="19"/>
    </row>
    <row r="36" spans="1:14" x14ac:dyDescent="0.15">
      <c r="A36" s="3" t="s">
        <v>1</v>
      </c>
      <c r="B36" s="4" t="s">
        <v>2</v>
      </c>
      <c r="C36" s="4" t="s">
        <v>3</v>
      </c>
      <c r="D36" s="4" t="s">
        <v>4</v>
      </c>
      <c r="E36" s="4" t="s">
        <v>5</v>
      </c>
      <c r="F36" s="4" t="s">
        <v>6</v>
      </c>
      <c r="G36" s="4" t="s">
        <v>7</v>
      </c>
      <c r="H36" s="4" t="s">
        <v>8</v>
      </c>
      <c r="I36" s="4" t="s">
        <v>9</v>
      </c>
      <c r="J36" s="4" t="s">
        <v>10</v>
      </c>
      <c r="K36" s="4" t="s">
        <v>11</v>
      </c>
      <c r="L36" s="4" t="s">
        <v>12</v>
      </c>
      <c r="M36" s="4" t="s">
        <v>13</v>
      </c>
      <c r="N36" s="6" t="s">
        <v>14</v>
      </c>
    </row>
    <row r="37" spans="1:14" x14ac:dyDescent="0.15">
      <c r="A37" s="8">
        <v>50000</v>
      </c>
      <c r="B37" s="9">
        <v>5.3821810000000001E-5</v>
      </c>
      <c r="C37" s="9">
        <v>-9.9994069999999997</v>
      </c>
      <c r="D37" s="9">
        <v>-1.9998920000000001E-4</v>
      </c>
      <c r="E37" s="9">
        <v>-1.9998920000000001E-4</v>
      </c>
      <c r="F37" s="9">
        <v>9.9994070000000001E-3</v>
      </c>
      <c r="G37" s="9">
        <v>-10.76436</v>
      </c>
      <c r="H37" s="9">
        <v>1.0199400000000001E-2</v>
      </c>
      <c r="I37" s="9"/>
      <c r="J37" s="9">
        <v>-2.69109E-11</v>
      </c>
      <c r="K37" s="9">
        <v>-1.0199400000000001E-2</v>
      </c>
      <c r="L37" s="9">
        <f>F37-E37</f>
        <v>1.01993962E-2</v>
      </c>
      <c r="M37" s="9">
        <f>-((L38/L37)*C37-C38)/((L38/L37)*B37-B38)</f>
        <v>200009.63476890451</v>
      </c>
      <c r="N37" s="11">
        <f>(1/L37)*(C37+M37*B37)</f>
        <v>75.050870236943382</v>
      </c>
    </row>
    <row r="38" spans="1:14" x14ac:dyDescent="0.15">
      <c r="A38" s="8">
        <v>100000</v>
      </c>
      <c r="B38" s="9">
        <v>1.075628E-4</v>
      </c>
      <c r="C38" s="9">
        <v>-19.99774</v>
      </c>
      <c r="D38" s="9">
        <v>-1.999785E-4</v>
      </c>
      <c r="E38" s="9">
        <v>-1.9997839999999999E-4</v>
      </c>
      <c r="F38" s="9">
        <v>1.999774E-2</v>
      </c>
      <c r="G38" s="9">
        <v>-21.512560000000001</v>
      </c>
      <c r="H38" s="9">
        <v>2.0197710000000001E-2</v>
      </c>
      <c r="I38" s="9"/>
      <c r="J38" s="9">
        <v>-5.378141E-11</v>
      </c>
      <c r="K38" s="9">
        <v>-2.0197710000000001E-2</v>
      </c>
      <c r="L38" s="9">
        <f t="shared" ref="L38:L39" si="5">F38-E38</f>
        <v>2.0197718399999998E-2</v>
      </c>
      <c r="M38" s="10"/>
      <c r="N38" s="12"/>
    </row>
    <row r="39" spans="1:14" ht="15" thickBot="1" x14ac:dyDescent="0.2">
      <c r="A39" s="13">
        <v>125000</v>
      </c>
      <c r="B39" s="14">
        <v>1.344312E-4</v>
      </c>
      <c r="C39" s="14">
        <v>-24.996500000000001</v>
      </c>
      <c r="D39" s="14">
        <v>-1.999731E-4</v>
      </c>
      <c r="E39" s="14">
        <v>-1.9997299999999999E-4</v>
      </c>
      <c r="F39" s="14">
        <v>2.4996500000000001E-2</v>
      </c>
      <c r="G39" s="14">
        <v>-26.886230000000001</v>
      </c>
      <c r="H39" s="14">
        <v>2.5196469999999999E-2</v>
      </c>
      <c r="I39" s="14"/>
      <c r="J39" s="14">
        <v>-6.7215579999999996E-11</v>
      </c>
      <c r="K39" s="14">
        <v>-2.5196469999999999E-2</v>
      </c>
      <c r="L39" s="9">
        <f t="shared" si="5"/>
        <v>2.5196473E-2</v>
      </c>
      <c r="M39" s="15"/>
      <c r="N39" s="16"/>
    </row>
  </sheetData>
  <mergeCells count="9">
    <mergeCell ref="A3:N3"/>
    <mergeCell ref="A2:N2"/>
    <mergeCell ref="A23:N23"/>
    <mergeCell ref="A29:N29"/>
    <mergeCell ref="A35:N35"/>
    <mergeCell ref="A22:N22"/>
    <mergeCell ref="A4:N4"/>
    <mergeCell ref="A10:N10"/>
    <mergeCell ref="A16:N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Lai</dc:creator>
  <cp:lastModifiedBy>Sean Lai</cp:lastModifiedBy>
  <dcterms:created xsi:type="dcterms:W3CDTF">2019-11-13T00:21:40Z</dcterms:created>
  <dcterms:modified xsi:type="dcterms:W3CDTF">2020-05-26T22:22:21Z</dcterms:modified>
</cp:coreProperties>
</file>