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ai/Projects/school/spring20/engr221/lab4/"/>
    </mc:Choice>
  </mc:AlternateContent>
  <xr:revisionPtr revIDLastSave="0" documentId="13_ncr:11_{2D5A11A4-D881-E84E-8201-7161014909B1}" xr6:coauthVersionLast="45" xr6:coauthVersionMax="45" xr10:uidLastSave="{00000000-0000-0000-0000-000000000000}"/>
  <bookViews>
    <workbookView xWindow="0" yWindow="460" windowWidth="28800" windowHeight="17540" activeTab="1" xr2:uid="{E00AFE76-D265-496A-B5B4-331452F3FCA3}"/>
  </bookViews>
  <sheets>
    <sheet name="AFopen" sheetId="1" r:id="rId1"/>
    <sheet name="AFshort" sheetId="2" r:id="rId2"/>
  </sheets>
  <definedNames>
    <definedName name="_r1">AFopen!$B$7</definedName>
    <definedName name="_r1324">AFshort!$E$26</definedName>
    <definedName name="_r1567">AFshort!$E$15</definedName>
    <definedName name="_r2">AFopen!$B$8</definedName>
    <definedName name="_r23">AFopen!$E$16</definedName>
    <definedName name="_r231567">AFshort!$E$17</definedName>
    <definedName name="_r234">AFshort!$E$25</definedName>
    <definedName name="_r24">AFopen!$E$7</definedName>
    <definedName name="_r3">AFopen!$B$9</definedName>
    <definedName name="_r31567">AFshort!$E$16</definedName>
    <definedName name="_r4">AFopen!$B$10</definedName>
    <definedName name="_r5">AFopen!$B$11</definedName>
    <definedName name="_r567">AFshort!$E$14</definedName>
    <definedName name="_r6">AFopen!$B$12</definedName>
    <definedName name="_r67">AFopen!$E$9</definedName>
    <definedName name="_r7">AFopen!$B$13</definedName>
    <definedName name="_rbd">AFopen!$E$8</definedName>
    <definedName name="_rdf">AFopen!$E$10</definedName>
    <definedName name="i_r1">AFopen!#REF!</definedName>
    <definedName name="i_r2">AFopen!#REF!</definedName>
    <definedName name="i_r3">AFopen!#REF!</definedName>
    <definedName name="i_r4">AFopen!#REF!</definedName>
    <definedName name="r_1">AFopen!#REF!</definedName>
    <definedName name="r_12">AFopen!#REF!</definedName>
    <definedName name="r_2">AFopen!#REF!</definedName>
    <definedName name="r_3">AFopen!#REF!</definedName>
    <definedName name="r_34">AFopen!#REF!</definedName>
    <definedName name="r_4">AFopen!#REF!</definedName>
    <definedName name="r_eq">AFopen!#REF!</definedName>
    <definedName name="resist1">AFopen!#REF!</definedName>
    <definedName name="v_1">AFopen!#REF!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" l="1"/>
  <c r="G17" i="1"/>
  <c r="G11" i="1"/>
  <c r="E26" i="2"/>
  <c r="E28" i="2" s="1" a="1"/>
  <c r="E28" i="2" s="1"/>
  <c r="G28" i="2" s="1"/>
  <c r="E25" i="2"/>
  <c r="E24" i="2"/>
  <c r="E23" i="2"/>
  <c r="E15" i="2"/>
  <c r="E16" i="2" s="1"/>
  <c r="E14" i="2"/>
  <c r="E13" i="2"/>
  <c r="B14" i="2"/>
  <c r="B13" i="2"/>
  <c r="B12" i="2"/>
  <c r="B11" i="2"/>
  <c r="B10" i="2"/>
  <c r="B9" i="2"/>
  <c r="B8" i="2"/>
  <c r="E8" i="2"/>
  <c r="E17" i="1"/>
  <c r="E16" i="1"/>
  <c r="E9" i="1"/>
  <c r="E10" i="1" s="1" a="1"/>
  <c r="E10" i="1" s="1"/>
  <c r="E22" i="1" s="1"/>
  <c r="E7" i="1"/>
  <c r="E8" i="1" s="1" a="1"/>
  <c r="E8" i="1" s="1"/>
  <c r="E17" i="2" l="1"/>
  <c r="E18" i="2" s="1" a="1"/>
  <c r="E18" i="2" s="1"/>
  <c r="G18" i="2" s="1"/>
  <c r="E27" i="2"/>
  <c r="E11" i="1" a="1"/>
  <c r="E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Lai</author>
  </authors>
  <commentList>
    <comment ref="G8" authorId="0" shapeId="0" xr:uid="{714842D2-46CA-C74F-886A-B905BA2A8AEF}">
      <text>
        <r>
          <rPr>
            <b/>
            <sz val="10"/>
            <color rgb="FF000000"/>
            <rFont val="Tahoma"/>
            <family val="2"/>
          </rPr>
          <t>Sean Lai: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% error calc fails due to Div/0 error. 0 is a placeholder.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<sst xmlns="http://schemas.openxmlformats.org/spreadsheetml/2006/main" count="80" uniqueCount="36">
  <si>
    <t>ENGR 221 Lab 4 | Sean Lai | 5/1/20</t>
  </si>
  <si>
    <t>Given Values:</t>
  </si>
  <si>
    <t>name</t>
  </si>
  <si>
    <t>value</t>
  </si>
  <si>
    <t>R1</t>
  </si>
  <si>
    <t>R2</t>
  </si>
  <si>
    <t>R3</t>
  </si>
  <si>
    <t>R4</t>
  </si>
  <si>
    <t>R5</t>
  </si>
  <si>
    <t>R6</t>
  </si>
  <si>
    <t>R7</t>
  </si>
  <si>
    <t>R_AF Calculations</t>
  </si>
  <si>
    <t>R24</t>
  </si>
  <si>
    <t>RBD</t>
  </si>
  <si>
    <t>RDF</t>
  </si>
  <si>
    <t>R67</t>
  </si>
  <si>
    <t>RAF</t>
  </si>
  <si>
    <t>Note: used 1A source in LT spice so that voltage and resistance between two points have the same value</t>
  </si>
  <si>
    <t>calc(excel)</t>
  </si>
  <si>
    <t>% error</t>
  </si>
  <si>
    <t>R_CD Calculations</t>
  </si>
  <si>
    <t>R23</t>
  </si>
  <si>
    <t>RCD</t>
  </si>
  <si>
    <t>R_DF Calculations (taken from R_AF calcs)</t>
  </si>
  <si>
    <t>R567</t>
  </si>
  <si>
    <t>R1567</t>
  </si>
  <si>
    <t>R31567</t>
  </si>
  <si>
    <t>R231567</t>
  </si>
  <si>
    <t>R234</t>
  </si>
  <si>
    <t>R1324</t>
  </si>
  <si>
    <t>Note: Base resistor values and some intermediate values are references from "AFopen" sheet.</t>
  </si>
  <si>
    <t>A-F short circuit (Figure 6)</t>
  </si>
  <si>
    <t>A-F open circuit (Figure 5)</t>
  </si>
  <si>
    <t>LTSPice out</t>
  </si>
  <si>
    <t xml:space="preserve">Log for operating point analysis of 1A current source across D-F, with D chosen as ground. Voltage at F, V(f), is an analog for equivalent resistance between points A and F. 
note: Output on Mac devices is obtained by analyzing an error log, hence the different callout at the top of the log. </t>
  </si>
  <si>
    <t>LTSpice circuit with test source used to obtain RDF.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</si>
</sst>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b/>
      <sz val="11"/>
      <color theme="1"/>
      <name val="Inconsolata"/>
    </font>
    <font>
      <i/>
      <sz val="11"/>
      <color theme="1"/>
      <name val="Inconsolata"/>
    </font>
    <font>
      <sz val="8"/>
      <name val="Calibri"/>
      <family val="2"/>
      <scheme val="minor"/>
    </font>
    <font>
      <b/>
      <sz val="12"/>
      <color theme="1"/>
      <name val="Inconsolata"/>
    </font>
    <font>
      <sz val="11"/>
      <color theme="1"/>
      <name val="Inconsolata"/>
    </font>
    <font>
      <b/>
      <sz val="12"/>
      <color theme="0"/>
      <name val="Inconsolata Regular"/>
    </font>
    <font>
      <b/>
      <sz val="12"/>
      <color theme="1"/>
      <name val="Inconsolata Regular"/>
    </font>
    <font>
      <sz val="11"/>
      <color theme="1"/>
      <name val="Inconsolata Regular"/>
    </font>
    <font>
      <b/>
      <sz val="11"/>
      <color theme="1"/>
      <name val="Inconsolata Regular"/>
    </font>
    <font>
      <i/>
      <sz val="11"/>
      <color theme="1"/>
      <name val="Inconsolata Regula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0" borderId="0" xfId="0" applyFont="1"/>
    <xf numFmtId="0" fontId="4" fillId="0" borderId="1" xfId="0" applyFont="1" applyBorder="1"/>
    <xf numFmtId="0" fontId="1" fillId="3" borderId="1" xfId="0" applyFont="1" applyFill="1" applyBorder="1"/>
    <xf numFmtId="0" fontId="3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7" fillId="0" borderId="0" xfId="0" applyFont="1"/>
    <xf numFmtId="0" fontId="1" fillId="0" borderId="8" xfId="0" applyFont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3" borderId="7" xfId="0" applyFont="1" applyFill="1" applyBorder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2" xfId="0" applyFont="1" applyBorder="1"/>
    <xf numFmtId="0" fontId="10" fillId="0" borderId="3" xfId="0" applyFont="1" applyBorder="1"/>
    <xf numFmtId="0" fontId="10" fillId="0" borderId="8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1" xfId="0" applyFont="1" applyBorder="1"/>
    <xf numFmtId="0" fontId="10" fillId="3" borderId="4" xfId="0" applyFont="1" applyFill="1" applyBorder="1"/>
    <xf numFmtId="0" fontId="10" fillId="3" borderId="5" xfId="0" applyFont="1" applyFill="1" applyBorder="1"/>
    <xf numFmtId="0" fontId="11" fillId="3" borderId="6" xfId="0" applyFont="1" applyFill="1" applyBorder="1"/>
    <xf numFmtId="0" fontId="11" fillId="3" borderId="9" xfId="0" applyFont="1" applyFill="1" applyBorder="1"/>
    <xf numFmtId="0" fontId="11" fillId="3" borderId="7" xfId="0" applyFont="1" applyFill="1" applyBorder="1"/>
    <xf numFmtId="0" fontId="10" fillId="3" borderId="1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</xdr:colOff>
      <xdr:row>14</xdr:row>
      <xdr:rowOff>0</xdr:rowOff>
    </xdr:from>
    <xdr:to>
      <xdr:col>2</xdr:col>
      <xdr:colOff>1127759</xdr:colOff>
      <xdr:row>30</xdr:row>
      <xdr:rowOff>72422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2A2E4-46D9-FB44-8C6A-BA2F230EF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" y="2611120"/>
          <a:ext cx="3068319" cy="302898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111760</xdr:rowOff>
    </xdr:from>
    <xdr:to>
      <xdr:col>2</xdr:col>
      <xdr:colOff>1006641</xdr:colOff>
      <xdr:row>32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E1B45F-6C46-374B-BAAC-D79D5E314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33040"/>
          <a:ext cx="3119921" cy="3078480"/>
        </a:xfrm>
        <a:prstGeom prst="rect">
          <a:avLst/>
        </a:prstGeom>
      </xdr:spPr>
    </xdr:pic>
    <xdr:clientData/>
  </xdr:twoCellAnchor>
  <xdr:twoCellAnchor editAs="oneCell">
    <xdr:from>
      <xdr:col>2</xdr:col>
      <xdr:colOff>1402080</xdr:colOff>
      <xdr:row>29</xdr:row>
      <xdr:rowOff>44652</xdr:rowOff>
    </xdr:from>
    <xdr:to>
      <xdr:col>7</xdr:col>
      <xdr:colOff>0</xdr:colOff>
      <xdr:row>42</xdr:row>
      <xdr:rowOff>177799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8A0435-5724-0B4F-AA4A-9F0032562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360" y="5439612"/>
          <a:ext cx="4246880" cy="2510587"/>
        </a:xfrm>
        <a:prstGeom prst="rect">
          <a:avLst/>
        </a:prstGeom>
      </xdr:spPr>
    </xdr:pic>
    <xdr:clientData/>
  </xdr:twoCellAnchor>
  <xdr:twoCellAnchor editAs="oneCell">
    <xdr:from>
      <xdr:col>7</xdr:col>
      <xdr:colOff>481628</xdr:colOff>
      <xdr:row>8</xdr:row>
      <xdr:rowOff>81280</xdr:rowOff>
    </xdr:from>
    <xdr:to>
      <xdr:col>12</xdr:col>
      <xdr:colOff>474401</xdr:colOff>
      <xdr:row>27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F6342-C973-B74C-AF96-82ACC265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3868" y="1584960"/>
          <a:ext cx="3772293" cy="3535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:G22"/>
  <sheetViews>
    <sheetView zoomScale="125" zoomScaleNormal="125" workbookViewId="0">
      <selection activeCell="E7" sqref="E7"/>
    </sheetView>
  </sheetViews>
  <sheetFormatPr baseColWidth="10" defaultColWidth="8.83203125" defaultRowHeight="14"/>
  <cols>
    <col min="1" max="2" width="12.83203125" style="1" customWidth="1"/>
    <col min="3" max="3" width="18.5" style="1" customWidth="1"/>
    <col min="4" max="7" width="12.83203125" style="1" customWidth="1"/>
    <col min="8" max="16" width="12" style="1" customWidth="1"/>
    <col min="17" max="16384" width="8.83203125" style="1"/>
  </cols>
  <sheetData>
    <row r="1" spans="1:7" s="2" customFormat="1" ht="15">
      <c r="A1" s="2" t="s">
        <v>0</v>
      </c>
    </row>
    <row r="2" spans="1:7" ht="15">
      <c r="A2" s="3" t="s">
        <v>32</v>
      </c>
    </row>
    <row r="3" spans="1:7">
      <c r="A3" s="14" t="s">
        <v>17</v>
      </c>
    </row>
    <row r="4" spans="1:7" ht="15" thickBot="1"/>
    <row r="5" spans="1:7">
      <c r="A5" s="6" t="s">
        <v>1</v>
      </c>
      <c r="B5" s="7"/>
      <c r="D5" s="6" t="s">
        <v>11</v>
      </c>
      <c r="E5" s="15"/>
      <c r="F5" s="15"/>
      <c r="G5" s="7"/>
    </row>
    <row r="6" spans="1:7">
      <c r="A6" s="8" t="s">
        <v>2</v>
      </c>
      <c r="B6" s="9" t="s">
        <v>3</v>
      </c>
      <c r="D6" s="8" t="s">
        <v>2</v>
      </c>
      <c r="E6" s="4" t="s">
        <v>18</v>
      </c>
      <c r="F6" s="4" t="s">
        <v>33</v>
      </c>
      <c r="G6" s="9" t="s">
        <v>19</v>
      </c>
    </row>
    <row r="7" spans="1:7">
      <c r="A7" s="10" t="s">
        <v>4</v>
      </c>
      <c r="B7" s="11">
        <v>100</v>
      </c>
      <c r="D7" s="10" t="s">
        <v>12</v>
      </c>
      <c r="E7" s="5">
        <f>_r2+_r4</f>
        <v>50</v>
      </c>
      <c r="F7" s="5"/>
      <c r="G7" s="11"/>
    </row>
    <row r="8" spans="1:7">
      <c r="A8" s="10" t="s">
        <v>5</v>
      </c>
      <c r="B8" s="11">
        <v>20</v>
      </c>
      <c r="D8" s="10" t="s">
        <v>13</v>
      </c>
      <c r="E8" s="5" cm="1">
        <f t="array" ref="E8">1/(1/_r3 + 1/_r24)</f>
        <v>25</v>
      </c>
      <c r="F8" s="5"/>
      <c r="G8" s="11"/>
    </row>
    <row r="9" spans="1:7">
      <c r="A9" s="10" t="s">
        <v>6</v>
      </c>
      <c r="B9" s="11">
        <v>50</v>
      </c>
      <c r="D9" s="10" t="s">
        <v>15</v>
      </c>
      <c r="E9" s="5">
        <f>_r6+_r7</f>
        <v>150</v>
      </c>
      <c r="F9" s="5"/>
      <c r="G9" s="11"/>
    </row>
    <row r="10" spans="1:7">
      <c r="A10" s="10" t="s">
        <v>7</v>
      </c>
      <c r="B10" s="11">
        <v>30</v>
      </c>
      <c r="D10" s="10" t="s">
        <v>14</v>
      </c>
      <c r="E10" s="5" cm="1">
        <f t="array" ref="E10">1/(1/_r5 + 1/_r67)</f>
        <v>100</v>
      </c>
      <c r="F10" s="5"/>
      <c r="G10" s="11"/>
    </row>
    <row r="11" spans="1:7" ht="15" thickBot="1">
      <c r="A11" s="10" t="s">
        <v>8</v>
      </c>
      <c r="B11" s="11">
        <v>300</v>
      </c>
      <c r="D11" s="16" t="s">
        <v>16</v>
      </c>
      <c r="E11" s="17" cm="1">
        <f t="array" ref="E11">_r1+_rbd+_rdf</f>
        <v>225</v>
      </c>
      <c r="F11" s="17">
        <v>225</v>
      </c>
      <c r="G11" s="18">
        <f>ABS(E11-F11)/E11*100</f>
        <v>0</v>
      </c>
    </row>
    <row r="12" spans="1:7">
      <c r="A12" s="10" t="s">
        <v>9</v>
      </c>
      <c r="B12" s="11">
        <v>25</v>
      </c>
    </row>
    <row r="13" spans="1:7" ht="15" thickBot="1">
      <c r="A13" s="12" t="s">
        <v>10</v>
      </c>
      <c r="B13" s="13">
        <v>125</v>
      </c>
    </row>
    <row r="14" spans="1:7">
      <c r="D14" s="6" t="s">
        <v>20</v>
      </c>
      <c r="E14" s="15"/>
      <c r="F14" s="15"/>
      <c r="G14" s="7"/>
    </row>
    <row r="15" spans="1:7">
      <c r="D15" s="8" t="s">
        <v>2</v>
      </c>
      <c r="E15" s="4" t="s">
        <v>18</v>
      </c>
      <c r="F15" s="4" t="s">
        <v>33</v>
      </c>
      <c r="G15" s="9" t="s">
        <v>19</v>
      </c>
    </row>
    <row r="16" spans="1:7">
      <c r="D16" s="10" t="s">
        <v>21</v>
      </c>
      <c r="E16" s="5">
        <f>_r2+_r3</f>
        <v>70</v>
      </c>
      <c r="F16" s="5"/>
      <c r="G16" s="11"/>
    </row>
    <row r="17" spans="4:7" ht="15" thickBot="1">
      <c r="D17" s="16" t="s">
        <v>22</v>
      </c>
      <c r="E17" s="17">
        <f>1/(1/_r4 + 1/_r23)</f>
        <v>21</v>
      </c>
      <c r="F17" s="17">
        <v>21</v>
      </c>
      <c r="G17" s="18">
        <f>ABS(E17-F17)/E17*100</f>
        <v>0</v>
      </c>
    </row>
    <row r="19" spans="4:7" ht="15" thickBot="1"/>
    <row r="20" spans="4:7">
      <c r="D20" s="6" t="s">
        <v>23</v>
      </c>
      <c r="E20" s="15"/>
      <c r="F20" s="15"/>
      <c r="G20" s="7"/>
    </row>
    <row r="21" spans="4:7">
      <c r="D21" s="8" t="s">
        <v>2</v>
      </c>
      <c r="E21" s="4" t="s">
        <v>18</v>
      </c>
      <c r="F21" s="4" t="s">
        <v>33</v>
      </c>
      <c r="G21" s="9" t="s">
        <v>19</v>
      </c>
    </row>
    <row r="22" spans="4:7" ht="15" thickBot="1">
      <c r="D22" s="16" t="s">
        <v>14</v>
      </c>
      <c r="E22" s="17">
        <f>_rdf</f>
        <v>100</v>
      </c>
      <c r="F22" s="17">
        <v>100</v>
      </c>
      <c r="G22" s="18">
        <f>ABS(E22-F22)/E22*100</f>
        <v>0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A1DB-90AF-1744-B12A-D3CAC82068B0}">
  <dimension ref="A1:M54"/>
  <sheetViews>
    <sheetView tabSelected="1" topLeftCell="A2" zoomScale="125" zoomScaleNormal="125" workbookViewId="0">
      <selection activeCell="I6" sqref="I6"/>
    </sheetView>
  </sheetViews>
  <sheetFormatPr baseColWidth="10" defaultRowHeight="14"/>
  <cols>
    <col min="1" max="2" width="13.83203125" style="21" customWidth="1"/>
    <col min="3" max="3" width="18.6640625" style="21" customWidth="1"/>
    <col min="4" max="7" width="13.83203125" style="21" customWidth="1"/>
    <col min="8" max="8" width="6.33203125" style="21" customWidth="1"/>
    <col min="9" max="16384" width="10.83203125" style="21"/>
  </cols>
  <sheetData>
    <row r="1" spans="1:7" s="19" customFormat="1" ht="15">
      <c r="A1" s="19" t="s">
        <v>0</v>
      </c>
    </row>
    <row r="2" spans="1:7" ht="15">
      <c r="A2" s="20" t="s">
        <v>31</v>
      </c>
    </row>
    <row r="3" spans="1:7">
      <c r="A3" s="21" t="s">
        <v>30</v>
      </c>
    </row>
    <row r="4" spans="1:7">
      <c r="A4" s="21" t="s">
        <v>17</v>
      </c>
    </row>
    <row r="5" spans="1:7" ht="15" thickBot="1"/>
    <row r="6" spans="1:7">
      <c r="A6" s="22" t="s">
        <v>1</v>
      </c>
      <c r="B6" s="23"/>
      <c r="D6" s="22" t="s">
        <v>11</v>
      </c>
      <c r="E6" s="24"/>
      <c r="F6" s="24"/>
      <c r="G6" s="23"/>
    </row>
    <row r="7" spans="1:7">
      <c r="A7" s="25" t="s">
        <v>2</v>
      </c>
      <c r="B7" s="26" t="s">
        <v>3</v>
      </c>
      <c r="D7" s="25" t="s">
        <v>2</v>
      </c>
      <c r="E7" s="27" t="s">
        <v>18</v>
      </c>
      <c r="F7" s="4" t="s">
        <v>33</v>
      </c>
      <c r="G7" s="26" t="s">
        <v>19</v>
      </c>
    </row>
    <row r="8" spans="1:7" ht="15" thickBot="1">
      <c r="A8" s="28" t="s">
        <v>4</v>
      </c>
      <c r="B8" s="29">
        <f>_r1</f>
        <v>100</v>
      </c>
      <c r="D8" s="30" t="s">
        <v>16</v>
      </c>
      <c r="E8" s="31">
        <f>0</f>
        <v>0</v>
      </c>
      <c r="F8" s="31">
        <v>0</v>
      </c>
      <c r="G8" s="32">
        <v>0</v>
      </c>
    </row>
    <row r="9" spans="1:7">
      <c r="A9" s="28" t="s">
        <v>5</v>
      </c>
      <c r="B9" s="29">
        <f>_r2</f>
        <v>20</v>
      </c>
    </row>
    <row r="10" spans="1:7" ht="15" thickBot="1">
      <c r="A10" s="28" t="s">
        <v>6</v>
      </c>
      <c r="B10" s="29">
        <f>_r3</f>
        <v>50</v>
      </c>
    </row>
    <row r="11" spans="1:7">
      <c r="A11" s="28" t="s">
        <v>7</v>
      </c>
      <c r="B11" s="29">
        <f>_r4</f>
        <v>30</v>
      </c>
      <c r="D11" s="22" t="s">
        <v>20</v>
      </c>
      <c r="E11" s="24"/>
      <c r="F11" s="24"/>
      <c r="G11" s="23"/>
    </row>
    <row r="12" spans="1:7">
      <c r="A12" s="28" t="s">
        <v>8</v>
      </c>
      <c r="B12" s="29">
        <f>_r5</f>
        <v>300</v>
      </c>
      <c r="D12" s="25" t="s">
        <v>2</v>
      </c>
      <c r="E12" s="27" t="s">
        <v>18</v>
      </c>
      <c r="F12" s="4" t="s">
        <v>33</v>
      </c>
      <c r="G12" s="26" t="s">
        <v>19</v>
      </c>
    </row>
    <row r="13" spans="1:7">
      <c r="A13" s="28" t="s">
        <v>9</v>
      </c>
      <c r="B13" s="29">
        <f>_r6</f>
        <v>25</v>
      </c>
      <c r="D13" s="28" t="s">
        <v>15</v>
      </c>
      <c r="E13" s="33">
        <f>_r67</f>
        <v>150</v>
      </c>
      <c r="F13" s="33"/>
      <c r="G13" s="29"/>
    </row>
    <row r="14" spans="1:7" ht="15" thickBot="1">
      <c r="A14" s="34" t="s">
        <v>10</v>
      </c>
      <c r="B14" s="35">
        <f>_r7</f>
        <v>125</v>
      </c>
      <c r="D14" s="28" t="s">
        <v>24</v>
      </c>
      <c r="E14" s="33">
        <f>1/(1/_r5+1/_r67)</f>
        <v>100</v>
      </c>
      <c r="F14" s="33"/>
      <c r="G14" s="29"/>
    </row>
    <row r="15" spans="1:7">
      <c r="D15" s="28" t="s">
        <v>25</v>
      </c>
      <c r="E15" s="33">
        <f>_r1 + _r567</f>
        <v>200</v>
      </c>
      <c r="F15" s="33"/>
      <c r="G15" s="29"/>
    </row>
    <row r="16" spans="1:7">
      <c r="D16" s="28" t="s">
        <v>26</v>
      </c>
      <c r="E16" s="33">
        <f>1/(1/_r3+1/_r1567)</f>
        <v>40</v>
      </c>
      <c r="F16" s="33"/>
      <c r="G16" s="29"/>
    </row>
    <row r="17" spans="4:13">
      <c r="D17" s="28" t="s">
        <v>27</v>
      </c>
      <c r="E17" s="33">
        <f>_r2 + _r31567</f>
        <v>60</v>
      </c>
      <c r="F17" s="33"/>
      <c r="G17" s="29"/>
    </row>
    <row r="18" spans="4:13" ht="15" thickBot="1">
      <c r="D18" s="30" t="s">
        <v>22</v>
      </c>
      <c r="E18" s="31" cm="1">
        <f t="array" ref="E18">1/(1/_r4 + 1/_r231567)</f>
        <v>20</v>
      </c>
      <c r="F18" s="31">
        <v>20</v>
      </c>
      <c r="G18" s="32">
        <f>ABS(E18-F18)/E18*100</f>
        <v>0</v>
      </c>
    </row>
    <row r="20" spans="4:13" ht="15" thickBot="1"/>
    <row r="21" spans="4:13">
      <c r="D21" s="22" t="s">
        <v>20</v>
      </c>
      <c r="E21" s="24"/>
      <c r="F21" s="24"/>
      <c r="G21" s="23"/>
    </row>
    <row r="22" spans="4:13">
      <c r="D22" s="25" t="s">
        <v>2</v>
      </c>
      <c r="E22" s="27" t="s">
        <v>18</v>
      </c>
      <c r="F22" s="4" t="s">
        <v>33</v>
      </c>
      <c r="G22" s="26" t="s">
        <v>19</v>
      </c>
    </row>
    <row r="23" spans="4:13">
      <c r="D23" s="28" t="s">
        <v>15</v>
      </c>
      <c r="E23" s="33">
        <f>_r67</f>
        <v>150</v>
      </c>
      <c r="F23" s="33"/>
      <c r="G23" s="29"/>
    </row>
    <row r="24" spans="4:13">
      <c r="D24" s="28" t="s">
        <v>12</v>
      </c>
      <c r="E24" s="33">
        <f>_r24</f>
        <v>50</v>
      </c>
      <c r="F24" s="33"/>
      <c r="G24" s="29"/>
    </row>
    <row r="25" spans="4:13">
      <c r="D25" s="28" t="s">
        <v>28</v>
      </c>
      <c r="E25" s="33">
        <f>1/(1/_r24 + 1/_r3)</f>
        <v>25</v>
      </c>
      <c r="F25" s="33"/>
      <c r="G25" s="29"/>
    </row>
    <row r="26" spans="4:13">
      <c r="D26" s="28" t="s">
        <v>29</v>
      </c>
      <c r="E26" s="33">
        <f>_r1 + _r234</f>
        <v>125</v>
      </c>
      <c r="F26" s="33"/>
      <c r="G26" s="29"/>
    </row>
    <row r="27" spans="4:13">
      <c r="D27" s="28" t="s">
        <v>27</v>
      </c>
      <c r="E27" s="33">
        <f>_r2 + _r31567</f>
        <v>60</v>
      </c>
      <c r="F27" s="33"/>
      <c r="G27" s="29"/>
    </row>
    <row r="28" spans="4:13" ht="15" thickBot="1">
      <c r="D28" s="30" t="s">
        <v>14</v>
      </c>
      <c r="E28" s="31" cm="1">
        <f t="array" ref="E28">1/(1/_r5 + 1/_r67 + 1/_r1324)</f>
        <v>55.55555555555555</v>
      </c>
      <c r="F28" s="31">
        <v>55.555599999999998</v>
      </c>
      <c r="G28" s="32">
        <f>ABS(E28-F28)/E28*100</f>
        <v>8.0000000006918992E-5</v>
      </c>
    </row>
    <row r="29" spans="4:13">
      <c r="I29" s="36" t="s">
        <v>35</v>
      </c>
      <c r="J29" s="36"/>
      <c r="K29" s="36"/>
      <c r="L29" s="36"/>
      <c r="M29" s="36"/>
    </row>
    <row r="30" spans="4:13">
      <c r="I30" s="36"/>
      <c r="J30" s="36"/>
      <c r="K30" s="36"/>
      <c r="L30" s="36"/>
      <c r="M30" s="36"/>
    </row>
    <row r="31" spans="4:13">
      <c r="I31" s="36"/>
      <c r="J31" s="36"/>
      <c r="K31" s="36"/>
      <c r="L31" s="36"/>
      <c r="M31" s="36"/>
    </row>
    <row r="45" spans="4:7">
      <c r="D45" s="36" t="s">
        <v>34</v>
      </c>
      <c r="E45" s="36"/>
      <c r="F45" s="36"/>
      <c r="G45" s="36"/>
    </row>
    <row r="46" spans="4:7">
      <c r="D46" s="36"/>
      <c r="E46" s="36"/>
      <c r="F46" s="36"/>
      <c r="G46" s="36"/>
    </row>
    <row r="47" spans="4:7">
      <c r="D47" s="36"/>
      <c r="E47" s="36"/>
      <c r="F47" s="36"/>
      <c r="G47" s="36"/>
    </row>
    <row r="48" spans="4:7">
      <c r="D48" s="36"/>
      <c r="E48" s="36"/>
      <c r="F48" s="36"/>
      <c r="G48" s="36"/>
    </row>
    <row r="49" spans="4:7">
      <c r="D49" s="36"/>
      <c r="E49" s="36"/>
      <c r="F49" s="36"/>
      <c r="G49" s="36"/>
    </row>
    <row r="50" spans="4:7">
      <c r="D50" s="36"/>
      <c r="E50" s="36"/>
      <c r="F50" s="36"/>
      <c r="G50" s="36"/>
    </row>
    <row r="51" spans="4:7">
      <c r="D51" s="36"/>
      <c r="E51" s="36"/>
      <c r="F51" s="36"/>
      <c r="G51" s="36"/>
    </row>
    <row r="52" spans="4:7">
      <c r="D52" s="36"/>
      <c r="E52" s="36"/>
      <c r="F52" s="36"/>
      <c r="G52" s="36"/>
    </row>
    <row r="53" spans="4:7">
      <c r="D53" s="36"/>
      <c r="E53" s="36"/>
      <c r="F53" s="36"/>
      <c r="G53" s="36"/>
    </row>
    <row r="54" spans="4:7">
      <c r="D54" s="36"/>
      <c r="E54" s="36"/>
      <c r="F54" s="36"/>
      <c r="G54" s="36"/>
    </row>
  </sheetData>
  <mergeCells count="2">
    <mergeCell ref="D45:G54"/>
    <mergeCell ref="I29:M31"/>
  </mergeCells>
  <pageMargins left="0.7" right="0.7" top="0.75" bottom="0.75" header="0.3" footer="0.3"/>
  <pageSetup orientation="portrait" horizontalDpi="0" verticalDpi="0"/>
  <ignoredErrors>
    <ignoredError sqref="E15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AFopen</vt:lpstr>
      <vt:lpstr>AFshort</vt:lpstr>
      <vt:lpstr>_r1</vt:lpstr>
      <vt:lpstr>_r1324</vt:lpstr>
      <vt:lpstr>_r1567</vt:lpstr>
      <vt:lpstr>_r2</vt:lpstr>
      <vt:lpstr>_r23</vt:lpstr>
      <vt:lpstr>_r231567</vt:lpstr>
      <vt:lpstr>_r234</vt:lpstr>
      <vt:lpstr>_r24</vt:lpstr>
      <vt:lpstr>_r3</vt:lpstr>
      <vt:lpstr>_r31567</vt:lpstr>
      <vt:lpstr>_r4</vt:lpstr>
      <vt:lpstr>_r5</vt:lpstr>
      <vt:lpstr>_r567</vt:lpstr>
      <vt:lpstr>_r6</vt:lpstr>
      <vt:lpstr>_r67</vt:lpstr>
      <vt:lpstr>_r7</vt:lpstr>
      <vt:lpstr>_rbd</vt:lpstr>
      <vt:lpstr>_rdf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2020-05-01T18:48:18Z</dcterms:modified>
</cp:coreProperties>
</file>