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<sst xmlns="http://schemas.openxmlformats.org/spreadsheetml/2006/main" count="76" uniqueCount="74">
  <si>
    <t xml:space="preserve">Computer memory is defined with respect to C conventions, Python conventions may blow these up</t>
  </si>
  <si>
    <t xml:space="preserve">NOTE PYTHON STORES FLOAT AS 24 BYTES</t>
  </si>
  <si>
    <t xml:space="preserve">Notes</t>
  </si>
  <si>
    <t xml:space="preserve">Total Computer Memory (bits)</t>
  </si>
  <si>
    <t xml:space="preserve">Variable Created in step:1 Variable Used in Step: 2 Variable Deleted in Step: 3</t>
  </si>
  <si>
    <t xml:space="preserve">Step number</t>
  </si>
  <si>
    <t xml:space="preserve">Step Description</t>
  </si>
  <si>
    <t xml:space="preserve">Delta Memory (bits)</t>
  </si>
  <si>
    <t xml:space="preserve">Total Memory (bits)</t>
  </si>
  <si>
    <t xml:space="preserve">Residual Memory</t>
  </si>
  <si>
    <t xml:space="preserve">a</t>
  </si>
  <si>
    <t xml:space="preserve">e</t>
  </si>
  <si>
    <t xml:space="preserve">I</t>
  </si>
  <si>
    <t xml:space="preserve">O</t>
  </si>
  <si>
    <t xml:space="preserve">w</t>
  </si>
  <si>
    <t xml:space="preserve">v0</t>
  </si>
  <si>
    <t xml:space="preserve">smin_planet</t>
  </si>
  <si>
    <t xml:space="preserve">sInds</t>
  </si>
  <si>
    <t xml:space="preserve">yn_v3v4</t>
  </si>
  <si>
    <t xml:space="preserve">E0</t>
  </si>
  <si>
    <t xml:space="preserve">M0</t>
  </si>
  <si>
    <t xml:space="preserve">mu</t>
  </si>
  <si>
    <t xml:space="preserve">IWA</t>
  </si>
  <si>
    <t xml:space="preserve">OWA</t>
  </si>
  <si>
    <t xml:space="preserve">Rp</t>
  </si>
  <si>
    <t xml:space="preserve">p</t>
  </si>
  <si>
    <t xml:space="preserve">v3</t>
  </si>
  <si>
    <t xml:space="preserve">v4</t>
  </si>
  <si>
    <t xml:space="preserve">dMagLim</t>
  </si>
  <si>
    <t xml:space="preserve">dMagMax</t>
  </si>
  <si>
    <t xml:space="preserve">beta_max</t>
  </si>
  <si>
    <t xml:space="preserve">v1</t>
  </si>
  <si>
    <t xml:space="preserve">v2</t>
  </si>
  <si>
    <t xml:space="preserve">yn_v1v2</t>
  </si>
  <si>
    <t xml:space="preserve">smax_instLimit</t>
  </si>
  <si>
    <t xml:space="preserve">smax_planet</t>
  </si>
  <si>
    <t xml:space="preserve">smin_instLimit</t>
  </si>
  <si>
    <t xml:space="preserve">yn_v5v6</t>
  </si>
  <si>
    <t xml:space="preserve">v5</t>
  </si>
  <si>
    <t xml:space="preserve">v6</t>
  </si>
  <si>
    <t xml:space="preserve">C_ref</t>
  </si>
  <si>
    <t xml:space="preserve">generate sInds</t>
  </si>
  <si>
    <t xml:space="preserve">Randomly generate Rp, p</t>
  </si>
  <si>
    <t xml:space="preserve">Randomly generate 10^8 KOE</t>
  </si>
  <si>
    <t xml:space="preserve">Pick sInd</t>
  </si>
  <si>
    <t xml:space="preserve">Calculate smin of planets</t>
  </si>
  <si>
    <t xml:space="preserve">Calculate smin_instLimit</t>
  </si>
  <si>
    <t xml:space="preserve">np.where(smin&lt;IWA*starDist[sInd]) to get which planets will have v3 and or v4</t>
  </si>
  <si>
    <t xml:space="preserve">calculate v3, v4</t>
  </si>
  <si>
    <t xml:space="preserve">use yn_v3v4 to save memory</t>
  </si>
  <si>
    <t xml:space="preserve">Solve for E0 comp. Ineff.</t>
  </si>
  <si>
    <t xml:space="preserve">Solve for M0 comp. Ineff.</t>
  </si>
  <si>
    <t xml:space="preserve">Calculate mu</t>
  </si>
  <si>
    <t xml:space="preserve">Declare dMagLim</t>
  </si>
  <si>
    <t xml:space="preserve">Calculate dMagMax</t>
  </si>
  <si>
    <t xml:space="preserve">np.where(dMagMax&gt;dMagLim) get which planets have v1 v2</t>
  </si>
  <si>
    <t xml:space="preserve">use to save memory in v1 v2 calculation</t>
  </si>
  <si>
    <t xml:space="preserve">Calculate v1 v2</t>
  </si>
  <si>
    <t xml:space="preserve">calculate smax inst limit</t>
  </si>
  <si>
    <t xml:space="preserve">calculate smax_planet</t>
  </si>
  <si>
    <t xml:space="preserve">np.where(smax_planet&gt;smax_instLimit)</t>
  </si>
  <si>
    <t xml:space="preserve">use to save memory in v5 v6 calculation</t>
  </si>
  <si>
    <t xml:space="preserve">calculate v5 v6</t>
  </si>
  <si>
    <t xml:space="preserve">INSERT CLEVER FILTERING… HOW DO WE know which side of the v’s are good? Test points? Requires (8+1+1)*10^8 more data</t>
  </si>
  <si>
    <t xml:space="preserve">t1,t2,t3,t4,t5,t6</t>
  </si>
  <si>
    <t xml:space="preserve">max num intersections is unknown. I think 4, but maybe 5?</t>
  </si>
  <si>
    <t xml:space="preserve">SAVE t1,2,3,4,5,6 and clever filtering test results</t>
  </si>
  <si>
    <t xml:space="preserve">Add (planets detected boolean so user can input a time at which an observation was made, calculate c at that time)</t>
  </si>
  <si>
    <t xml:space="preserve">C(t) is calculated using ~12 boolean comparators</t>
  </si>
  <si>
    <t xml:space="preserve">Dynamic Completeness is calculated in reference to original completeness… maybe not maybe use number of planets visible</t>
  </si>
  <si>
    <t xml:space="preserve">Additional calculations needed for dMagLim changes</t>
  </si>
  <si>
    <t xml:space="preserve">Can calculate dMag at v3,v4,v5,v6 and specify these dMag as critical dMag for each planet</t>
  </si>
  <si>
    <t xml:space="preserve">If critical dMag is passed, v1, v2 need to be recalculated and bounds reshaped</t>
  </si>
  <si>
    <t xml:space="preserve">If I known dMagLim as a function of time, I should be able to reformat v1,v2 as functions of time Over a limited 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</si>
</sst>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0.02"/>
    <col collapsed="false" customWidth="true" hidden="false" outlineLevel="0" max="4" min="3" style="0" width="17.4"/>
    <col collapsed="false" customWidth="true" hidden="false" outlineLevel="0" max="5" min="5" style="0" width="17.13"/>
    <col collapsed="false" customWidth="true" hidden="false" outlineLevel="0" max="6" min="6" style="0" width="15.61"/>
    <col collapsed="false" customWidth="true" hidden="false" outlineLevel="0" max="9" min="7" style="0" width="2.54"/>
    <col collapsed="false" customWidth="true" hidden="false" outlineLevel="0" max="10" min="10" style="0" width="2.96"/>
    <col collapsed="false" customWidth="true" hidden="false" outlineLevel="0" max="11" min="11" style="0" width="2.82"/>
    <col collapsed="false" customWidth="true" hidden="false" outlineLevel="0" max="12" min="12" style="0" width="2.54"/>
    <col collapsed="false" customWidth="true" hidden="false" outlineLevel="0" max="13" min="13" style="0" width="11.3"/>
    <col collapsed="false" customWidth="true" hidden="false" outlineLevel="0" max="14" min="14" style="0" width="6.01"/>
    <col collapsed="false" customWidth="true" hidden="false" outlineLevel="0" max="15" min="15" style="0" width="8.38"/>
    <col collapsed="false" customWidth="true" hidden="false" outlineLevel="0" max="16" min="16" style="0" width="2.82"/>
    <col collapsed="false" customWidth="true" hidden="false" outlineLevel="0" max="17" min="17" style="0" width="3.1"/>
    <col collapsed="false" customWidth="true" hidden="false" outlineLevel="0" max="18" min="18" style="0" width="4.07"/>
    <col collapsed="false" customWidth="true" hidden="false" outlineLevel="0" max="19" min="19" style="0" width="5.04"/>
    <col collapsed="false" customWidth="true" hidden="false" outlineLevel="0" max="20" min="20" style="0" width="5.28"/>
    <col collapsed="false" customWidth="true" hidden="false" outlineLevel="0" max="21" min="21" style="0" width="3.79"/>
    <col collapsed="false" customWidth="true" hidden="false" outlineLevel="0" max="22" min="22" style="0" width="2.54"/>
    <col collapsed="false" customWidth="true" hidden="false" outlineLevel="0" max="24" min="23" style="0" width="3.51"/>
    <col collapsed="false" customWidth="true" hidden="false" outlineLevel="0" max="25" min="25" style="0" width="8.94"/>
    <col collapsed="false" customWidth="true" hidden="false" outlineLevel="0" max="27" min="26" style="0" width="9.48"/>
    <col collapsed="false" customWidth="true" hidden="false" outlineLevel="0" max="29" min="28" style="0" width="3.51"/>
    <col collapsed="false" customWidth="true" hidden="false" outlineLevel="0" max="30" min="30" style="0" width="8.38"/>
    <col collapsed="false" customWidth="true" hidden="false" outlineLevel="0" max="31" min="31" style="0" width="13.8"/>
    <col collapsed="false" customWidth="false" hidden="false" outlineLevel="0" max="33" min="32" style="0" width="11.52"/>
    <col collapsed="false" customWidth="true" hidden="false" outlineLevel="0" max="34" min="34" style="0" width="8.38"/>
    <col collapsed="false" customWidth="true" hidden="false" outlineLevel="0" max="36" min="35" style="0" width="3.5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D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n">
        <f aca="false">33*10^9*8</f>
        <v>264000000000</v>
      </c>
      <c r="G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A3" s="0" t="s">
        <v>5</v>
      </c>
      <c r="B3" s="2" t="s">
        <v>6</v>
      </c>
      <c r="C3" s="2"/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0" t="s">
        <v>19</v>
      </c>
      <c r="Q3" s="0" t="s">
        <v>20</v>
      </c>
      <c r="R3" s="0" t="s">
        <v>21</v>
      </c>
      <c r="S3" s="0" t="s">
        <v>22</v>
      </c>
      <c r="T3" s="0" t="s">
        <v>23</v>
      </c>
      <c r="U3" s="0" t="s">
        <v>24</v>
      </c>
      <c r="V3" s="0" t="s">
        <v>25</v>
      </c>
      <c r="W3" s="0" t="s">
        <v>26</v>
      </c>
      <c r="X3" s="0" t="s">
        <v>27</v>
      </c>
      <c r="Y3" s="0" t="s">
        <v>28</v>
      </c>
      <c r="Z3" s="0" t="s">
        <v>29</v>
      </c>
      <c r="AA3" s="0" t="s">
        <v>30</v>
      </c>
      <c r="AB3" s="0" t="s">
        <v>31</v>
      </c>
      <c r="AC3" s="0" t="s">
        <v>32</v>
      </c>
      <c r="AD3" s="0" t="s">
        <v>33</v>
      </c>
      <c r="AE3" s="0" t="s">
        <v>34</v>
      </c>
      <c r="AF3" s="0" t="s">
        <v>35</v>
      </c>
      <c r="AG3" s="0" t="s">
        <v>36</v>
      </c>
      <c r="AH3" s="0" t="s">
        <v>37</v>
      </c>
      <c r="AI3" s="0" t="s">
        <v>38</v>
      </c>
      <c r="AJ3" s="0" t="s">
        <v>39</v>
      </c>
      <c r="AK3" s="0" t="s">
        <v>40</v>
      </c>
    </row>
    <row r="4" customFormat="false" ht="12.8" hidden="false" customHeight="false" outlineLevel="0" collapsed="false">
      <c r="B4" s="2" t="s">
        <v>41</v>
      </c>
      <c r="C4" s="2"/>
      <c r="D4" s="0" t="n">
        <f aca="false">8*10^8</f>
        <v>800000000</v>
      </c>
      <c r="E4" s="0" t="n">
        <f aca="false">D4</f>
        <v>800000000</v>
      </c>
      <c r="F4" s="0" t="n">
        <f aca="false">$E$2-E4</f>
        <v>263200000000</v>
      </c>
      <c r="N4" s="0" t="n">
        <v>1</v>
      </c>
    </row>
    <row r="5" customFormat="false" ht="12.8" hidden="false" customHeight="false" outlineLevel="0" collapsed="false">
      <c r="B5" s="2" t="s">
        <v>22</v>
      </c>
      <c r="C5" s="2"/>
      <c r="D5" s="0" t="n">
        <v>8</v>
      </c>
      <c r="E5" s="0" t="n">
        <f aca="false">D5+E4</f>
        <v>800000008</v>
      </c>
      <c r="F5" s="0" t="n">
        <f aca="false">$E$2-E5</f>
        <v>263199999992</v>
      </c>
      <c r="S5" s="0" t="n">
        <v>1</v>
      </c>
    </row>
    <row r="6" customFormat="false" ht="12.8" hidden="false" customHeight="false" outlineLevel="0" collapsed="false">
      <c r="B6" s="2" t="s">
        <v>23</v>
      </c>
      <c r="C6" s="2"/>
      <c r="D6" s="0" t="n">
        <v>8</v>
      </c>
      <c r="E6" s="0" t="n">
        <f aca="false">D6+E5</f>
        <v>800000016</v>
      </c>
      <c r="F6" s="0" t="n">
        <f aca="false">$E$2-E6</f>
        <v>263199999984</v>
      </c>
      <c r="T6" s="0" t="n">
        <v>1</v>
      </c>
    </row>
    <row r="7" customFormat="false" ht="12.8" hidden="false" customHeight="false" outlineLevel="0" collapsed="false">
      <c r="B7" s="0" t="s">
        <v>42</v>
      </c>
      <c r="D7" s="0" t="n">
        <f aca="false">2*8*10^8</f>
        <v>1600000000</v>
      </c>
      <c r="E7" s="0" t="n">
        <f aca="false">D7+E6</f>
        <v>2400000016</v>
      </c>
      <c r="F7" s="0" t="n">
        <f aca="false">$E$2-E7</f>
        <v>261599999984</v>
      </c>
      <c r="U7" s="0" t="n">
        <v>1</v>
      </c>
      <c r="V7" s="0" t="n">
        <v>1</v>
      </c>
    </row>
    <row r="8" customFormat="false" ht="12.8" hidden="false" customHeight="false" outlineLevel="0" collapsed="false">
      <c r="A8" s="0" t="n">
        <v>1</v>
      </c>
      <c r="B8" s="2" t="s">
        <v>43</v>
      </c>
      <c r="C8" s="2"/>
      <c r="D8" s="0" t="n">
        <f aca="false">6*8*10^8</f>
        <v>4800000000</v>
      </c>
      <c r="E8" s="0" t="n">
        <f aca="false">D8+E7</f>
        <v>7200000016</v>
      </c>
      <c r="F8" s="0" t="n">
        <f aca="false">$E$2-E8</f>
        <v>256799999984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2.8" hidden="false" customHeight="false" outlineLevel="0" collapsed="false">
      <c r="A9" s="0" t="n">
        <v>2</v>
      </c>
      <c r="B9" s="2" t="s">
        <v>44</v>
      </c>
      <c r="C9" s="2"/>
      <c r="D9" s="0" t="n">
        <v>8</v>
      </c>
      <c r="E9" s="0" t="n">
        <f aca="false">E8+D9</f>
        <v>7200000024</v>
      </c>
      <c r="F9" s="0" t="n">
        <f aca="false">$E$2-E9</f>
        <v>256799999976</v>
      </c>
    </row>
    <row r="10" customFormat="false" ht="12.8" hidden="false" customHeight="false" outlineLevel="0" collapsed="false">
      <c r="A10" s="0" t="n">
        <v>3</v>
      </c>
      <c r="B10" s="2" t="s">
        <v>45</v>
      </c>
      <c r="C10" s="2"/>
      <c r="D10" s="0" t="n">
        <f aca="false">8*10^8</f>
        <v>800000000</v>
      </c>
      <c r="E10" s="0" t="n">
        <f aca="false">E9+D10</f>
        <v>8000000024</v>
      </c>
      <c r="F10" s="0" t="n">
        <f aca="false">$E$2-E10</f>
        <v>255999999976</v>
      </c>
      <c r="G10" s="0" t="n">
        <v>2</v>
      </c>
      <c r="H10" s="0" t="n">
        <v>2</v>
      </c>
      <c r="I10" s="0" t="n">
        <v>2</v>
      </c>
      <c r="K10" s="0" t="n">
        <v>2</v>
      </c>
      <c r="M10" s="0" t="n">
        <v>1</v>
      </c>
    </row>
    <row r="11" customFormat="false" ht="12.8" hidden="false" customHeight="false" outlineLevel="0" collapsed="false">
      <c r="B11" s="2" t="s">
        <v>46</v>
      </c>
      <c r="C11" s="2"/>
      <c r="D11" s="0" t="n">
        <v>8</v>
      </c>
      <c r="E11" s="0" t="n">
        <f aca="false">E10+D11</f>
        <v>8000000032</v>
      </c>
      <c r="F11" s="0" t="n">
        <f aca="false">$E$2-E11</f>
        <v>255999999968</v>
      </c>
      <c r="N11" s="0" t="n">
        <v>2</v>
      </c>
      <c r="S11" s="0" t="n">
        <v>2</v>
      </c>
      <c r="AG11" s="0" t="n">
        <v>1</v>
      </c>
    </row>
    <row r="12" customFormat="false" ht="23.85" hidden="false" customHeight="false" outlineLevel="0" collapsed="false">
      <c r="A12" s="0" t="n">
        <v>4</v>
      </c>
      <c r="B12" s="2" t="s">
        <v>47</v>
      </c>
      <c r="C12" s="2"/>
      <c r="D12" s="0" t="n">
        <f aca="false">1*10^8</f>
        <v>100000000</v>
      </c>
      <c r="E12" s="0" t="n">
        <f aca="false">E11+D12</f>
        <v>8100000032</v>
      </c>
      <c r="F12" s="0" t="n">
        <f aca="false">$E$2-E12</f>
        <v>255899999968</v>
      </c>
      <c r="M12" s="0" t="n">
        <v>2</v>
      </c>
      <c r="O12" s="0" t="n">
        <v>1</v>
      </c>
      <c r="AG12" s="0" t="n">
        <v>2</v>
      </c>
    </row>
    <row r="13" customFormat="false" ht="23.85" hidden="false" customHeight="false" outlineLevel="0" collapsed="false">
      <c r="B13" s="2" t="s">
        <v>48</v>
      </c>
      <c r="C13" s="2" t="s">
        <v>49</v>
      </c>
      <c r="D13" s="0" t="n">
        <f aca="false">2*8*10^8</f>
        <v>1600000000</v>
      </c>
      <c r="E13" s="0" t="n">
        <f aca="false">E12+D13</f>
        <v>9700000032</v>
      </c>
      <c r="F13" s="0" t="n">
        <f aca="false">$E$2-E13</f>
        <v>254299999968</v>
      </c>
      <c r="G13" s="0" t="n">
        <v>2</v>
      </c>
      <c r="H13" s="0" t="n">
        <v>2</v>
      </c>
      <c r="I13" s="0" t="n">
        <v>2</v>
      </c>
      <c r="K13" s="0" t="n">
        <v>2</v>
      </c>
      <c r="M13" s="0" t="n">
        <v>2</v>
      </c>
      <c r="O13" s="0" t="n">
        <v>2</v>
      </c>
      <c r="W13" s="0" t="n">
        <v>1</v>
      </c>
      <c r="X13" s="0" t="n">
        <v>1</v>
      </c>
    </row>
    <row r="14" customFormat="false" ht="12.8" hidden="false" customHeight="false" outlineLevel="0" collapsed="false">
      <c r="B14" s="2" t="s">
        <v>50</v>
      </c>
      <c r="C14" s="2"/>
      <c r="D14" s="0" t="n">
        <f aca="false">8*10^8</f>
        <v>800000000</v>
      </c>
      <c r="E14" s="0" t="n">
        <f aca="false">E13+D14</f>
        <v>10500000032</v>
      </c>
      <c r="F14" s="0" t="n">
        <f aca="false">$E$2-E14</f>
        <v>253499999968</v>
      </c>
      <c r="H14" s="0" t="n">
        <v>2</v>
      </c>
      <c r="L14" s="0" t="n">
        <v>2</v>
      </c>
      <c r="P14" s="0" t="n">
        <v>1</v>
      </c>
    </row>
    <row r="15" customFormat="false" ht="12.8" hidden="false" customHeight="false" outlineLevel="0" collapsed="false">
      <c r="B15" s="2" t="s">
        <v>51</v>
      </c>
      <c r="C15" s="2"/>
      <c r="D15" s="0" t="n">
        <f aca="false">8*10^8</f>
        <v>800000000</v>
      </c>
      <c r="E15" s="0" t="n">
        <f aca="false">E14+D15</f>
        <v>11300000032</v>
      </c>
      <c r="F15" s="0" t="n">
        <f aca="false">$E$2-E15</f>
        <v>252699999968</v>
      </c>
      <c r="H15" s="0" t="n">
        <v>2</v>
      </c>
      <c r="P15" s="0" t="n">
        <v>2</v>
      </c>
      <c r="Q15" s="0" t="n">
        <v>1</v>
      </c>
    </row>
    <row r="16" customFormat="false" ht="12.8" hidden="false" customHeight="false" outlineLevel="0" collapsed="false">
      <c r="B16" s="2" t="s">
        <v>52</v>
      </c>
      <c r="C16" s="2"/>
      <c r="D16" s="0" t="n">
        <v>8</v>
      </c>
      <c r="E16" s="0" t="n">
        <f aca="false">E15+D16</f>
        <v>11300000040</v>
      </c>
      <c r="F16" s="0" t="n">
        <f aca="false">$E$2-E16</f>
        <v>252699999960</v>
      </c>
      <c r="R16" s="0" t="n">
        <v>1</v>
      </c>
    </row>
    <row r="17" customFormat="false" ht="12.8" hidden="false" customHeight="false" outlineLevel="0" collapsed="false">
      <c r="B17" s="2" t="s">
        <v>53</v>
      </c>
      <c r="C17" s="2"/>
      <c r="D17" s="0" t="n">
        <v>8</v>
      </c>
      <c r="E17" s="0" t="n">
        <f aca="false">E16+D17</f>
        <v>11300000048</v>
      </c>
      <c r="F17" s="0" t="n">
        <f aca="false">$E$2-E17</f>
        <v>252699999952</v>
      </c>
      <c r="Y17" s="0" t="n">
        <v>1</v>
      </c>
    </row>
    <row r="18" customFormat="false" ht="12.8" hidden="false" customHeight="false" outlineLevel="0" collapsed="false">
      <c r="B18" s="2" t="s">
        <v>54</v>
      </c>
      <c r="C18" s="2"/>
      <c r="D18" s="0" t="n">
        <f aca="false">8*10^8</f>
        <v>800000000</v>
      </c>
      <c r="E18" s="0" t="n">
        <f aca="false">E17+D18</f>
        <v>12100000048</v>
      </c>
      <c r="F18" s="0" t="n">
        <f aca="false">$E$2-E18</f>
        <v>251899999952</v>
      </c>
      <c r="G18" s="0" t="n">
        <v>2</v>
      </c>
      <c r="H18" s="0" t="n">
        <v>2</v>
      </c>
      <c r="I18" s="0" t="n">
        <v>2</v>
      </c>
      <c r="K18" s="0" t="n">
        <v>2</v>
      </c>
      <c r="U18" s="0" t="n">
        <v>2</v>
      </c>
      <c r="V18" s="0" t="n">
        <v>2</v>
      </c>
      <c r="Z18" s="0" t="n">
        <v>1</v>
      </c>
    </row>
    <row r="19" customFormat="false" ht="23.85" hidden="false" customHeight="false" outlineLevel="0" collapsed="false">
      <c r="B19" s="0" t="s">
        <v>55</v>
      </c>
      <c r="C19" s="2" t="s">
        <v>56</v>
      </c>
      <c r="D19" s="0" t="n">
        <f aca="false">10^8</f>
        <v>100000000</v>
      </c>
      <c r="E19" s="0" t="n">
        <f aca="false">E18+D19</f>
        <v>12200000048</v>
      </c>
      <c r="F19" s="0" t="n">
        <f aca="false">$E$2-E19</f>
        <v>251799999952</v>
      </c>
    </row>
    <row r="20" customFormat="false" ht="12.8" hidden="false" customHeight="false" outlineLevel="0" collapsed="false">
      <c r="B20" s="0" t="s">
        <v>57</v>
      </c>
      <c r="C20" s="2"/>
      <c r="D20" s="0" t="n">
        <f aca="false">2*8*10^8</f>
        <v>1600000000</v>
      </c>
      <c r="E20" s="0" t="n">
        <f aca="false">E19+D20</f>
        <v>13800000048</v>
      </c>
      <c r="F20" s="0" t="n">
        <f aca="false">$E$2-E20</f>
        <v>250199999952</v>
      </c>
      <c r="G20" s="0" t="n">
        <v>2</v>
      </c>
      <c r="H20" s="0" t="n">
        <v>2</v>
      </c>
      <c r="I20" s="0" t="n">
        <v>2</v>
      </c>
      <c r="K20" s="0" t="n">
        <v>2</v>
      </c>
      <c r="U20" s="0" t="n">
        <v>2</v>
      </c>
      <c r="V20" s="0" t="n">
        <v>2</v>
      </c>
      <c r="Y20" s="0" t="n">
        <v>2</v>
      </c>
      <c r="AB20" s="0" t="n">
        <v>1</v>
      </c>
      <c r="AC20" s="0" t="n">
        <v>1</v>
      </c>
    </row>
    <row r="21" customFormat="false" ht="12.8" hidden="false" customHeight="false" outlineLevel="0" collapsed="false">
      <c r="B21" s="2" t="s">
        <v>58</v>
      </c>
      <c r="C21" s="2"/>
      <c r="D21" s="0" t="n">
        <v>8</v>
      </c>
      <c r="E21" s="0" t="n">
        <f aca="false">E20+D21</f>
        <v>13800000056</v>
      </c>
      <c r="F21" s="0" t="n">
        <f aca="false">$E$2-E21</f>
        <v>250199999944</v>
      </c>
      <c r="T21" s="0" t="n">
        <v>2</v>
      </c>
      <c r="AE21" s="0" t="n">
        <v>1</v>
      </c>
    </row>
    <row r="22" customFormat="false" ht="12.8" hidden="false" customHeight="false" outlineLevel="0" collapsed="false">
      <c r="B22" s="2" t="s">
        <v>59</v>
      </c>
      <c r="C22" s="2"/>
      <c r="D22" s="0" t="n">
        <f aca="false">8*10^8</f>
        <v>800000000</v>
      </c>
      <c r="E22" s="0" t="n">
        <f aca="false">E21+D22</f>
        <v>14600000056</v>
      </c>
      <c r="F22" s="0" t="n">
        <f aca="false">$E$2-E22</f>
        <v>249399999944</v>
      </c>
      <c r="G22" s="0" t="n">
        <v>2</v>
      </c>
      <c r="H22" s="0" t="n">
        <v>2</v>
      </c>
      <c r="I22" s="0" t="n">
        <v>2</v>
      </c>
      <c r="K22" s="0" t="n">
        <v>2</v>
      </c>
      <c r="AF22" s="0" t="n">
        <v>1</v>
      </c>
    </row>
    <row r="23" customFormat="false" ht="23.85" hidden="false" customHeight="false" outlineLevel="0" collapsed="false">
      <c r="B23" s="2" t="s">
        <v>60</v>
      </c>
      <c r="C23" s="2" t="s">
        <v>61</v>
      </c>
      <c r="D23" s="0" t="n">
        <f aca="false">1*10^8</f>
        <v>100000000</v>
      </c>
      <c r="E23" s="0" t="n">
        <f aca="false">E22+D23</f>
        <v>14700000056</v>
      </c>
      <c r="F23" s="0" t="n">
        <f aca="false">$E$2-E23</f>
        <v>249299999944</v>
      </c>
      <c r="AE23" s="0" t="n">
        <v>2</v>
      </c>
      <c r="AF23" s="0" t="n">
        <v>2</v>
      </c>
      <c r="AH23" s="0" t="n">
        <v>1</v>
      </c>
    </row>
    <row r="24" customFormat="false" ht="12.8" hidden="false" customHeight="false" outlineLevel="0" collapsed="false">
      <c r="B24" s="2" t="s">
        <v>62</v>
      </c>
      <c r="C24" s="2"/>
      <c r="D24" s="0" t="n">
        <f aca="false">2*8*10^8</f>
        <v>1600000000</v>
      </c>
      <c r="E24" s="0" t="n">
        <f aca="false">E23+D24</f>
        <v>16300000056</v>
      </c>
      <c r="F24" s="0" t="n">
        <f aca="false">$E$2-E24</f>
        <v>247699999944</v>
      </c>
      <c r="G24" s="0" t="n">
        <v>2</v>
      </c>
      <c r="H24" s="0" t="n">
        <v>2</v>
      </c>
      <c r="I24" s="0" t="n">
        <v>2</v>
      </c>
      <c r="K24" s="0" t="n">
        <v>2</v>
      </c>
      <c r="AE24" s="0" t="n">
        <v>2</v>
      </c>
      <c r="AI24" s="0" t="n">
        <v>1</v>
      </c>
      <c r="AJ24" s="0" t="n">
        <v>1</v>
      </c>
    </row>
    <row r="25" customFormat="false" ht="35.05" hidden="false" customHeight="false" outlineLevel="0" collapsed="false">
      <c r="B25" s="2" t="s">
        <v>63</v>
      </c>
      <c r="C25" s="2"/>
      <c r="D25" s="0" t="n">
        <f aca="false">10*10^8</f>
        <v>1000000000</v>
      </c>
      <c r="E25" s="0" t="n">
        <f aca="false">E24+D25</f>
        <v>17300000056</v>
      </c>
      <c r="F25" s="0" t="n">
        <f aca="false">$E$2-E25</f>
        <v>246699999944</v>
      </c>
    </row>
    <row r="26" customFormat="false" ht="46.25" hidden="false" customHeight="false" outlineLevel="0" collapsed="false">
      <c r="B26" s="2" t="s">
        <v>64</v>
      </c>
      <c r="C26" s="2" t="s">
        <v>65</v>
      </c>
      <c r="D26" s="0" t="n">
        <f aca="false">6*10^8</f>
        <v>600000000</v>
      </c>
      <c r="E26" s="0" t="n">
        <f aca="false">E25+D26</f>
        <v>17900000056</v>
      </c>
      <c r="F26" s="0" t="n">
        <f aca="false">$E$2-E26</f>
        <v>246099999944</v>
      </c>
      <c r="O26" s="0" t="n">
        <v>2</v>
      </c>
      <c r="W26" s="0" t="n">
        <v>2</v>
      </c>
      <c r="X26" s="0" t="n">
        <v>2</v>
      </c>
      <c r="AB26" s="0" t="n">
        <v>2</v>
      </c>
      <c r="AC26" s="0" t="n">
        <v>2</v>
      </c>
      <c r="AD26" s="0" t="n">
        <v>2</v>
      </c>
      <c r="AH26" s="0" t="n">
        <v>2</v>
      </c>
      <c r="AI26" s="0" t="n">
        <v>2</v>
      </c>
      <c r="AJ26" s="0" t="n">
        <v>2</v>
      </c>
    </row>
    <row r="27" customFormat="false" ht="12.8" hidden="false" customHeight="false" outlineLevel="0" collapsed="false">
      <c r="B27" s="2" t="s">
        <v>66</v>
      </c>
      <c r="C27" s="2"/>
      <c r="D27" s="0" t="n">
        <v>0</v>
      </c>
      <c r="E27" s="0" t="n">
        <f aca="false">E26+D27</f>
        <v>17900000056</v>
      </c>
      <c r="F27" s="0" t="n">
        <f aca="false">$E$2-E27</f>
        <v>246099999944</v>
      </c>
    </row>
    <row r="28" customFormat="false" ht="23.85" hidden="false" customHeight="false" outlineLevel="0" collapsed="false">
      <c r="B28" s="2" t="s">
        <v>67</v>
      </c>
      <c r="C28" s="2"/>
      <c r="D28" s="0" t="n">
        <v>8</v>
      </c>
      <c r="E28" s="0" t="n">
        <f aca="false">E27+D28</f>
        <v>17900000064</v>
      </c>
      <c r="F28" s="0" t="n">
        <f aca="false">$E$2-E28</f>
        <v>246099999936</v>
      </c>
      <c r="AK28" s="0" t="n">
        <v>1</v>
      </c>
    </row>
    <row r="29" customFormat="false" ht="12.8" hidden="false" customHeight="false" outlineLevel="0" collapsed="false">
      <c r="B29" s="2" t="s">
        <v>68</v>
      </c>
      <c r="C29" s="2"/>
      <c r="D29" s="0" t="n">
        <v>8</v>
      </c>
      <c r="E29" s="0" t="n">
        <f aca="false">E28+D29</f>
        <v>17900000072</v>
      </c>
      <c r="F29" s="0" t="n">
        <f aca="false">$E$2-E29</f>
        <v>246099999928</v>
      </c>
    </row>
    <row r="30" customFormat="false" ht="35.05" hidden="false" customHeight="false" outlineLevel="0" collapsed="false">
      <c r="B30" s="2" t="s">
        <v>69</v>
      </c>
      <c r="C30" s="2"/>
      <c r="E30" s="0" t="n">
        <f aca="false">E29+D30</f>
        <v>17900000072</v>
      </c>
      <c r="F30" s="0" t="n">
        <f aca="false">$E$2-E30</f>
        <v>246099999928</v>
      </c>
    </row>
    <row r="31" customFormat="false" ht="12.8" hidden="false" customHeight="false" outlineLevel="0" collapsed="false">
      <c r="B31" s="2"/>
      <c r="C31" s="2"/>
      <c r="E31" s="0" t="n">
        <f aca="false">E30+D31</f>
        <v>17900000072</v>
      </c>
      <c r="F31" s="0" t="n">
        <f aca="false">$E$2-E31</f>
        <v>246099999928</v>
      </c>
    </row>
    <row r="32" customFormat="false" ht="12.8" hidden="false" customHeight="false" outlineLevel="0" collapsed="false">
      <c r="B32" s="2"/>
      <c r="C32" s="2"/>
      <c r="E32" s="0" t="n">
        <f aca="false">E31+D32</f>
        <v>17900000072</v>
      </c>
      <c r="F32" s="0" t="n">
        <f aca="false">$E$2-E32</f>
        <v>246099999928</v>
      </c>
    </row>
    <row r="33" customFormat="false" ht="12.8" hidden="false" customHeight="false" outlineLevel="0" collapsed="false">
      <c r="B33" s="2"/>
      <c r="C33" s="2"/>
      <c r="E33" s="0" t="n">
        <f aca="false">E32+D33</f>
        <v>17900000072</v>
      </c>
      <c r="F33" s="0" t="n">
        <f aca="false">$E$2-E33</f>
        <v>246099999928</v>
      </c>
    </row>
    <row r="34" customFormat="false" ht="12.8" hidden="false" customHeight="false" outlineLevel="0" collapsed="false">
      <c r="B34" s="2"/>
      <c r="C34" s="2"/>
      <c r="E34" s="0" t="n">
        <f aca="false">E33+D34</f>
        <v>17900000072</v>
      </c>
      <c r="F34" s="0" t="n">
        <f aca="false">$E$2-E34</f>
        <v>246099999928</v>
      </c>
    </row>
    <row r="35" customFormat="false" ht="12.8" hidden="false" customHeight="false" outlineLevel="0" collapsed="false">
      <c r="B35" s="2"/>
      <c r="C35" s="2"/>
      <c r="E35" s="0" t="n">
        <f aca="false">E34+D35</f>
        <v>17900000072</v>
      </c>
      <c r="F35" s="0" t="n">
        <f aca="false">$E$2-E35</f>
        <v>246099999928</v>
      </c>
    </row>
    <row r="36" customFormat="false" ht="12.8" hidden="false" customHeight="false" outlineLevel="0" collapsed="false">
      <c r="B36" s="2"/>
      <c r="C36" s="2"/>
      <c r="E36" s="0" t="n">
        <f aca="false">E35+D36</f>
        <v>17900000072</v>
      </c>
      <c r="F36" s="0" t="n">
        <f aca="false">$E$2-E36</f>
        <v>246099999928</v>
      </c>
    </row>
    <row r="37" customFormat="false" ht="12.8" hidden="false" customHeight="false" outlineLevel="0" collapsed="false">
      <c r="B37" s="2"/>
      <c r="C37" s="2"/>
      <c r="E37" s="0" t="n">
        <f aca="false">E36+D37</f>
        <v>17900000072</v>
      </c>
      <c r="F37" s="0" t="n">
        <f aca="false">$E$2-E37</f>
        <v>246099999928</v>
      </c>
    </row>
    <row r="38" customFormat="false" ht="12.8" hidden="false" customHeight="false" outlineLevel="0" collapsed="false">
      <c r="B38" s="2"/>
      <c r="C38" s="2"/>
      <c r="E38" s="0" t="n">
        <f aca="false">E37+D38</f>
        <v>17900000072</v>
      </c>
      <c r="F38" s="0" t="n">
        <f aca="false">$E$2-E38</f>
        <v>246099999928</v>
      </c>
    </row>
    <row r="39" customFormat="false" ht="12.8" hidden="false" customHeight="false" outlineLevel="0" collapsed="false">
      <c r="B39" s="2"/>
      <c r="C39" s="2"/>
    </row>
    <row r="40" customFormat="false" ht="12.8" hidden="false" customHeight="false" outlineLevel="0" collapsed="false">
      <c r="B40" s="2"/>
      <c r="C40" s="2"/>
    </row>
    <row r="41" customFormat="false" ht="12.8" hidden="false" customHeight="false" outlineLevel="0" collapsed="false">
      <c r="B41" s="2"/>
      <c r="C41" s="2"/>
    </row>
    <row r="42" customFormat="false" ht="12.8" hidden="false" customHeight="false" outlineLevel="0" collapsed="false">
      <c r="B42" s="2" t="s">
        <v>70</v>
      </c>
      <c r="C42" s="2"/>
    </row>
    <row r="43" customFormat="false" ht="24" hidden="false" customHeight="false" outlineLevel="0" collapsed="false">
      <c r="B43" s="2" t="s">
        <v>71</v>
      </c>
      <c r="D43" s="0" t="n">
        <f aca="false">8*10^8</f>
        <v>800000000</v>
      </c>
    </row>
    <row r="44" customFormat="false" ht="12.8" hidden="false" customHeight="false" outlineLevel="0" collapsed="false">
      <c r="B44" s="0" t="s">
        <v>72</v>
      </c>
    </row>
    <row r="45" customFormat="false" ht="12.8" hidden="false" customHeight="false" outlineLevel="0" collapsed="false">
      <c r="B45" s="0" t="s">
        <v>73</v>
      </c>
    </row>
  </sheetData>
  <mergeCells count="1">
    <mergeCell ref="G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2020-03-04T09:39:03Z</dcterms:created>
  <dc:creator/>
  <dc:description/>
  <dc:language>en-US</dc:language>
  <cp:lastModifiedBy/>
  <dcterms:modified xsi:type="dcterms:W3CDTF">2020-03-04T11:29:58Z</dcterms:modified>
  <cp:revision>1</cp:revision>
  <dc:subject/>
  <dc:title/>
</cp:coreProperties>
</file>