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ables\"/>
    </mc:Choice>
  </mc:AlternateContent>
  <xr:revisionPtr revIDLastSave="0" documentId="13_ncr:1_{8C650E39-0002-4004-A82C-D51D688341E2}" xr6:coauthVersionLast="47" xr6:coauthVersionMax="47" xr10:uidLastSave="{00000000-0000-0000-0000-000000000000}"/>
  <bookViews>
    <workbookView xWindow="-19310" yWindow="-110" windowWidth="19420" windowHeight="10300" activeTab="2" xr2:uid="{00000000-000D-0000-FFFF-FFFF00000000}"/>
  </bookViews>
  <sheets>
    <sheet name="Sheet1" sheetId="1" r:id="rId1"/>
    <sheet name="Sheet2" sheetId="2" r:id="rId2"/>
    <sheet name="期望倍率" sheetId="5" r:id="rId3"/>
    <sheet name="工作表2" sheetId="4" r:id="rId4"/>
    <sheet name="工作表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I7" i="5"/>
  <c r="O22" i="5"/>
  <c r="Q22" i="5"/>
  <c r="Q21" i="5"/>
  <c r="Q20" i="5"/>
  <c r="Q19" i="5"/>
  <c r="Q18" i="5"/>
  <c r="Q17" i="5"/>
  <c r="Q12" i="5"/>
  <c r="Q7" i="5"/>
  <c r="O13" i="5"/>
  <c r="O14" i="5"/>
  <c r="O21" i="5"/>
  <c r="O18" i="5"/>
  <c r="O19" i="5"/>
  <c r="O20" i="5"/>
  <c r="O17" i="5"/>
  <c r="O12" i="5"/>
  <c r="O7" i="5"/>
  <c r="K17" i="5"/>
  <c r="H7" i="5"/>
  <c r="H8" i="5"/>
  <c r="H9" i="5"/>
  <c r="H10" i="5"/>
  <c r="H11" i="5"/>
  <c r="H12" i="5"/>
  <c r="H13" i="5"/>
  <c r="H14" i="5"/>
  <c r="H15" i="5"/>
  <c r="H16" i="5"/>
  <c r="H18" i="5"/>
  <c r="H19" i="5"/>
  <c r="H20" i="5"/>
  <c r="H21" i="5"/>
  <c r="H17" i="5"/>
  <c r="J7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J9" i="5"/>
  <c r="I8" i="5"/>
  <c r="J8" i="5"/>
  <c r="G6" i="5"/>
  <c r="G5" i="5"/>
  <c r="J15" i="5" s="1"/>
  <c r="G4" i="5"/>
  <c r="G3" i="5"/>
  <c r="T3" i="1"/>
  <c r="F211" i="1"/>
  <c r="G211" i="1" s="1"/>
  <c r="F190" i="1"/>
  <c r="G190" i="1"/>
  <c r="G169" i="1"/>
  <c r="G148" i="1"/>
  <c r="G127" i="1"/>
  <c r="G102" i="1"/>
  <c r="G52" i="1"/>
  <c r="G27" i="1"/>
  <c r="G2" i="1"/>
  <c r="J14" i="5" l="1"/>
  <c r="J13" i="5"/>
  <c r="J17" i="5"/>
  <c r="J21" i="5"/>
  <c r="J11" i="5"/>
  <c r="J12" i="5"/>
  <c r="J20" i="5"/>
  <c r="J19" i="5"/>
  <c r="J16" i="5"/>
  <c r="J10" i="5"/>
  <c r="J18" i="5"/>
  <c r="K12" i="5" l="1"/>
  <c r="M7" i="5" s="1"/>
</calcChain>
</file>

<file path=xl/sharedStrings.xml><?xml version="1.0" encoding="utf-8"?>
<sst xmlns="http://schemas.openxmlformats.org/spreadsheetml/2006/main" count="289" uniqueCount="74">
  <si>
    <t>一、寶貝龍 (隨機 30 ~ 100 倍)</t>
  </si>
  <si>
    <t>表編號</t>
  </si>
  <si>
    <t>表權重</t>
  </si>
  <si>
    <t>期望 RTP</t>
  </si>
  <si>
    <t>編號</t>
  </si>
  <si>
    <t>魚倍率下限</t>
  </si>
  <si>
    <t>魚倍率上限</t>
  </si>
  <si>
    <t>權重</t>
  </si>
  <si>
    <t>表 1</t>
  </si>
  <si>
    <t>表 2</t>
  </si>
  <si>
    <t>表 3</t>
  </si>
  <si>
    <t>二、狂暴蠻牛 (隨機 100 ~ 300 倍)</t>
  </si>
  <si>
    <t>三、轉盤海豹 (隨機 40 ~ 200 倍)</t>
  </si>
  <si>
    <t>五、獨角鯨 (隨機 60 ~ 100 倍)</t>
  </si>
  <si>
    <t>六、金色海龜 (隨機 40 ~ 60 倍)</t>
  </si>
  <si>
    <t>七、鯊魚 (隨機 20 ~ 40 倍)</t>
  </si>
  <si>
    <t>八、金色食人魚 (隨機 15 ~ 30 倍)</t>
  </si>
  <si>
    <t>擊殺率</t>
    <phoneticPr fontId="6" type="noConversion"/>
  </si>
  <si>
    <t>系統贏流程</t>
  </si>
  <si>
    <r>
      <rPr>
        <sz val="11"/>
        <color rgb="FFFFFFFF"/>
        <rFont val="Microsoft JhengHei"/>
        <family val="2"/>
      </rPr>
      <t>上限功能</t>
    </r>
    <r>
      <rPr>
        <sz val="11"/>
        <color rgb="FFFFFFFF"/>
        <rFont val="Arial"/>
        <family val="2"/>
      </rPr>
      <t>\</t>
    </r>
    <r>
      <rPr>
        <sz val="11"/>
        <color rgb="FFFFFFFF"/>
        <rFont val="Microsoft JhengHei"/>
        <family val="2"/>
        <charset val="136"/>
      </rPr>
      <t>魚</t>
    </r>
    <r>
      <rPr>
        <sz val="11"/>
        <color rgb="FFFFFFFF"/>
        <rFont val="Microsoft JhengHei"/>
        <family val="2"/>
      </rPr>
      <t>編號</t>
    </r>
    <phoneticPr fontId="6" type="noConversion"/>
  </si>
  <si>
    <t>魚編號1</t>
    <phoneticPr fontId="6" type="noConversion"/>
  </si>
  <si>
    <t>魚編號2</t>
    <phoneticPr fontId="6" type="noConversion"/>
  </si>
  <si>
    <t>魚編號3</t>
    <phoneticPr fontId="6" type="noConversion"/>
  </si>
  <si>
    <t>魚編號4</t>
    <phoneticPr fontId="6" type="noConversion"/>
  </si>
  <si>
    <t>魚編號5</t>
    <phoneticPr fontId="6" type="noConversion"/>
  </si>
  <si>
    <t>魚編號6</t>
    <phoneticPr fontId="6" type="noConversion"/>
  </si>
  <si>
    <t>魚編號7</t>
    <phoneticPr fontId="6" type="noConversion"/>
  </si>
  <si>
    <t>魚編號8</t>
    <phoneticPr fontId="6" type="noConversion"/>
  </si>
  <si>
    <r>
      <rPr>
        <sz val="11"/>
        <color theme="1"/>
        <rFont val="Microsoft JhengHei"/>
        <family val="2"/>
      </rPr>
      <t>當月系統</t>
    </r>
    <r>
      <rPr>
        <sz val="11"/>
        <color theme="1"/>
        <rFont val="Arial"/>
        <family val="2"/>
      </rPr>
      <t>RTP</t>
    </r>
    <phoneticPr fontId="6" type="noConversion"/>
  </si>
  <si>
    <t>當日個人盈利</t>
    <phoneticPr fontId="6" type="noConversion"/>
  </si>
  <si>
    <t>當月個人盈利</t>
    <phoneticPr fontId="6" type="noConversion"/>
  </si>
  <si>
    <t>當日系統虧損</t>
    <phoneticPr fontId="6" type="noConversion"/>
  </si>
  <si>
    <r>
      <rPr>
        <b/>
        <sz val="11"/>
        <color rgb="FF0070C0"/>
        <rFont val="Microsoft JhengHei"/>
        <family val="2"/>
      </rPr>
      <t>九</t>
    </r>
    <r>
      <rPr>
        <b/>
        <sz val="11"/>
        <color rgb="FF0070C0"/>
        <rFont val="微軟正黑體"/>
        <family val="2"/>
        <charset val="136"/>
      </rPr>
      <t>、</t>
    </r>
    <r>
      <rPr>
        <b/>
        <sz val="11"/>
        <color rgb="FF0070C0"/>
        <rFont val="Microsoft JhengHei"/>
        <family val="2"/>
      </rPr>
      <t>小</t>
    </r>
    <r>
      <rPr>
        <b/>
        <sz val="11"/>
        <color rgb="FF0070C0"/>
        <rFont val="微軟正黑體"/>
        <family val="2"/>
        <charset val="136"/>
      </rPr>
      <t>魚</t>
    </r>
    <r>
      <rPr>
        <b/>
        <sz val="11"/>
        <color rgb="FF0070C0"/>
        <rFont val="Arial"/>
        <family val="2"/>
      </rPr>
      <t>A (</t>
    </r>
    <r>
      <rPr>
        <b/>
        <sz val="11"/>
        <color rgb="FF0070C0"/>
        <rFont val="Microsoft JhengHei"/>
        <family val="2"/>
      </rPr>
      <t>固定</t>
    </r>
    <r>
      <rPr>
        <b/>
        <sz val="11"/>
        <color rgb="FF0070C0"/>
        <rFont val="Arial"/>
        <family val="2"/>
      </rPr>
      <t xml:space="preserve"> 5 </t>
    </r>
    <r>
      <rPr>
        <b/>
        <sz val="11"/>
        <color rgb="FF0070C0"/>
        <rFont val="微軟正黑體"/>
        <family val="2"/>
        <charset val="136"/>
      </rPr>
      <t>倍</t>
    </r>
    <r>
      <rPr>
        <b/>
        <sz val="11"/>
        <color rgb="FF0070C0"/>
        <rFont val="Arial"/>
        <family val="2"/>
      </rPr>
      <t>)</t>
    </r>
    <phoneticPr fontId="6" type="noConversion"/>
  </si>
  <si>
    <r>
      <rPr>
        <b/>
        <sz val="11"/>
        <color rgb="FF0070C0"/>
        <rFont val="Microsoft JhengHei"/>
        <family val="2"/>
        <charset val="136"/>
      </rPr>
      <t>十</t>
    </r>
    <r>
      <rPr>
        <b/>
        <sz val="11"/>
        <color rgb="FF0070C0"/>
        <rFont val="微軟正黑體"/>
        <family val="2"/>
        <charset val="136"/>
      </rPr>
      <t>、</t>
    </r>
    <r>
      <rPr>
        <b/>
        <sz val="11"/>
        <color rgb="FF0070C0"/>
        <rFont val="Microsoft JhengHei"/>
        <family val="2"/>
      </rPr>
      <t>小</t>
    </r>
    <r>
      <rPr>
        <b/>
        <sz val="11"/>
        <color rgb="FF0070C0"/>
        <rFont val="微軟正黑體"/>
        <family val="2"/>
        <charset val="136"/>
      </rPr>
      <t>魚</t>
    </r>
    <r>
      <rPr>
        <b/>
        <sz val="11"/>
        <color rgb="FF0070C0"/>
        <rFont val="Arial"/>
        <family val="2"/>
      </rPr>
      <t>B (</t>
    </r>
    <r>
      <rPr>
        <b/>
        <sz val="11"/>
        <color rgb="FF0070C0"/>
        <rFont val="Microsoft JhengHei"/>
        <family val="2"/>
      </rPr>
      <t>固定</t>
    </r>
    <r>
      <rPr>
        <b/>
        <sz val="11"/>
        <color rgb="FF0070C0"/>
        <rFont val="Arial"/>
        <family val="2"/>
      </rPr>
      <t xml:space="preserve"> 2 </t>
    </r>
    <r>
      <rPr>
        <b/>
        <sz val="11"/>
        <color rgb="FF0070C0"/>
        <rFont val="微軟正黑體"/>
        <family val="2"/>
        <charset val="136"/>
      </rPr>
      <t>倍</t>
    </r>
    <r>
      <rPr>
        <b/>
        <sz val="11"/>
        <color rgb="FF0070C0"/>
        <rFont val="Arial"/>
        <family val="2"/>
      </rPr>
      <t>)</t>
    </r>
    <phoneticPr fontId="6" type="noConversion"/>
  </si>
  <si>
    <t>魚編號9</t>
    <phoneticPr fontId="6" type="noConversion"/>
  </si>
  <si>
    <t>魚編號10</t>
    <phoneticPr fontId="6" type="noConversion"/>
  </si>
  <si>
    <r>
      <rPr>
        <sz val="11"/>
        <color rgb="FFFFFFFF"/>
        <rFont val="Microsoft JhengHei"/>
        <family val="2"/>
        <charset val="136"/>
      </rPr>
      <t>魚</t>
    </r>
    <r>
      <rPr>
        <sz val="11"/>
        <color rgb="FFFFFFFF"/>
        <rFont val="Microsoft JhengHei"/>
        <family val="2"/>
      </rPr>
      <t>編號</t>
    </r>
    <phoneticPr fontId="6" type="noConversion"/>
  </si>
  <si>
    <t>Fish_ID</t>
    <phoneticPr fontId="6" type="noConversion"/>
  </si>
  <si>
    <t>tableWeight</t>
    <phoneticPr fontId="6" type="noConversion"/>
  </si>
  <si>
    <t>intervalWeight_4_1</t>
    <phoneticPr fontId="6" type="noConversion"/>
  </si>
  <si>
    <t>intervalWeight_4_2</t>
    <phoneticPr fontId="6" type="noConversion"/>
  </si>
  <si>
    <t>intervalWeight_4_3</t>
    <phoneticPr fontId="6" type="noConversion"/>
  </si>
  <si>
    <t>interval_4_1_1</t>
    <phoneticPr fontId="6" type="noConversion"/>
  </si>
  <si>
    <t>interval_4_1_2</t>
    <phoneticPr fontId="6" type="noConversion"/>
  </si>
  <si>
    <t>interval_4_1_3</t>
  </si>
  <si>
    <t>interval_4_2_1</t>
    <phoneticPr fontId="6" type="noConversion"/>
  </si>
  <si>
    <t>interval_4_2_2</t>
    <phoneticPr fontId="6" type="noConversion"/>
  </si>
  <si>
    <t>interval_4_2_3</t>
    <phoneticPr fontId="6" type="noConversion"/>
  </si>
  <si>
    <t>interval_4_3_1</t>
    <phoneticPr fontId="6" type="noConversion"/>
  </si>
  <si>
    <t>interval_4_3_2</t>
    <phoneticPr fontId="6" type="noConversion"/>
  </si>
  <si>
    <t>interval_4_3_3</t>
    <phoneticPr fontId="6" type="noConversion"/>
  </si>
  <si>
    <t>編號</t>
    <phoneticPr fontId="6" type="noConversion"/>
  </si>
  <si>
    <r>
      <rPr>
        <sz val="11"/>
        <color theme="1"/>
        <rFont val="Microsoft JhengHei"/>
        <family val="2"/>
        <charset val="136"/>
      </rPr>
      <t>當月系統</t>
    </r>
    <r>
      <rPr>
        <sz val="11"/>
        <color theme="1"/>
        <rFont val="Arial"/>
        <family val="2"/>
      </rPr>
      <t>RTP</t>
    </r>
    <phoneticPr fontId="6" type="noConversion"/>
  </si>
  <si>
    <r>
      <rPr>
        <b/>
        <sz val="11"/>
        <color rgb="FF0070C0"/>
        <rFont val="Microsoft JhengHei"/>
        <family val="2"/>
        <charset val="136"/>
      </rPr>
      <t xml:space="preserve">十四 </t>
    </r>
    <r>
      <rPr>
        <b/>
        <sz val="11"/>
        <color rgb="FF0070C0"/>
        <rFont val="Arial"/>
        <family val="2"/>
      </rPr>
      <t xml:space="preserve">fish14 </t>
    </r>
    <phoneticPr fontId="6" type="noConversion"/>
  </si>
  <si>
    <t>一、機槍海豹 (基礎倍率附贈子彈 - 基礎 10 倍 + 20 ~ 100 發隨機子彈)</t>
  </si>
  <si>
    <t>* 子彈倍率 = 子彈數 * 期望 RTP</t>
  </si>
  <si>
    <t>子彈數</t>
  </si>
  <si>
    <t>基礎倍率</t>
  </si>
  <si>
    <t>總期望擊殺率</t>
  </si>
  <si>
    <t>總期望炮數</t>
  </si>
  <si>
    <t>FishID</t>
    <phoneticPr fontId="6" type="noConversion"/>
  </si>
  <si>
    <t>fix_pay</t>
    <phoneticPr fontId="6" type="noConversion"/>
  </si>
  <si>
    <t>intervalWeight_9_1</t>
    <phoneticPr fontId="6" type="noConversion"/>
  </si>
  <si>
    <t>intervalWeight_9_2</t>
    <phoneticPr fontId="6" type="noConversion"/>
  </si>
  <si>
    <t>intervalWeight_9_3</t>
    <phoneticPr fontId="6" type="noConversion"/>
  </si>
  <si>
    <t>interval_9_1_1</t>
    <phoneticPr fontId="6" type="noConversion"/>
  </si>
  <si>
    <t>interval_9_2_1</t>
    <phoneticPr fontId="6" type="noConversion"/>
  </si>
  <si>
    <t>interval_9_2_2</t>
    <phoneticPr fontId="6" type="noConversion"/>
  </si>
  <si>
    <t>interval_9_2_3</t>
    <phoneticPr fontId="6" type="noConversion"/>
  </si>
  <si>
    <t>interval_9_3_1</t>
    <phoneticPr fontId="6" type="noConversion"/>
  </si>
  <si>
    <t>interval_9_3_2</t>
    <phoneticPr fontId="6" type="noConversion"/>
  </si>
  <si>
    <t>interval_9_3_3</t>
    <phoneticPr fontId="6" type="noConversion"/>
  </si>
  <si>
    <t>interval_9_3_4</t>
  </si>
  <si>
    <t>interval_9_3_5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</si>
</sst>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rgb="FF0070C0"/>
      <name val="Arial"/>
      <family val="2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9"/>
      <name val="新細明體"/>
      <family val="3"/>
      <charset val="136"/>
      <scheme val="minor"/>
    </font>
    <font>
      <sz val="11"/>
      <color rgb="FFFFFFFF"/>
      <name val="Microsoft JhengHei"/>
      <family val="2"/>
    </font>
    <font>
      <sz val="11"/>
      <color rgb="FFFFFFFF"/>
      <name val="Microsoft JhengHei"/>
      <family val="2"/>
      <charset val="136"/>
    </font>
    <font>
      <sz val="11"/>
      <color theme="1"/>
      <name val="Microsoft JhengHei"/>
      <family val="2"/>
    </font>
    <font>
      <b/>
      <sz val="11"/>
      <color rgb="FF0070C0"/>
      <name val="微軟正黑體"/>
      <family val="2"/>
      <charset val="136"/>
    </font>
    <font>
      <b/>
      <sz val="11"/>
      <color rgb="FF0070C0"/>
      <name val="Microsoft JhengHei"/>
      <family val="2"/>
    </font>
    <font>
      <b/>
      <sz val="11"/>
      <color rgb="FF0070C0"/>
      <name val="Microsoft JhengHei"/>
      <family val="2"/>
      <charset val="136"/>
    </font>
    <font>
      <b/>
      <sz val="11"/>
      <color rgb="FF0070C0"/>
      <name val="Arial"/>
      <family val="2"/>
      <charset val="136"/>
    </font>
    <font>
      <sz val="11"/>
      <color rgb="FFFFFFFF"/>
      <name val="微軟正黑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Arial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0" fontId="4" fillId="0" borderId="2" xfId="0" applyNumberFormat="1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10" fontId="5" fillId="0" borderId="0" xfId="0" applyNumberFormat="1" applyFont="1"/>
    <xf numFmtId="10" fontId="4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4" fillId="6" borderId="2" xfId="0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right" vertical="center" wrapText="1"/>
    </xf>
    <xf numFmtId="0" fontId="13" fillId="8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10" fontId="4" fillId="0" borderId="6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10" fontId="5" fillId="0" borderId="6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8"/>
  <sheetViews>
    <sheetView workbookViewId="0">
      <selection activeCell="O1" sqref="O1:U25"/>
    </sheetView>
  </sheetViews>
  <sheetFormatPr defaultRowHeight="14.5"/>
  <cols>
    <col min="1" max="1" width="9" style="13"/>
    <col min="6" max="6" width="9.5" bestFit="1" customWidth="1"/>
    <col min="7" max="7" width="9" style="12"/>
  </cols>
  <sheetData>
    <row r="1" spans="1:20">
      <c r="A1" s="13" t="s">
        <v>0</v>
      </c>
      <c r="I1" s="13" t="s">
        <v>18</v>
      </c>
      <c r="O1" s="23" t="s">
        <v>53</v>
      </c>
    </row>
    <row r="2" spans="1:20" ht="28">
      <c r="B2" s="2" t="s">
        <v>3</v>
      </c>
      <c r="C2" s="1">
        <v>0.97</v>
      </c>
      <c r="E2" s="9" t="s">
        <v>17</v>
      </c>
      <c r="F2" s="11">
        <v>1.9400000000000001E-2</v>
      </c>
      <c r="G2" s="12">
        <f>1/F2</f>
        <v>51.546391752577321</v>
      </c>
    </row>
    <row r="3" spans="1:20" ht="28">
      <c r="B3" s="2" t="s">
        <v>1</v>
      </c>
      <c r="C3" s="2" t="s">
        <v>2</v>
      </c>
      <c r="I3" s="2" t="s">
        <v>1</v>
      </c>
      <c r="J3" s="2" t="s">
        <v>2</v>
      </c>
      <c r="O3" s="2" t="s">
        <v>3</v>
      </c>
      <c r="P3" s="1">
        <v>0.97</v>
      </c>
      <c r="R3" s="9" t="s">
        <v>17</v>
      </c>
      <c r="S3" s="11">
        <v>1.9400000000000001E-2</v>
      </c>
      <c r="T3" s="12">
        <f>1/S3</f>
        <v>51.546391752577321</v>
      </c>
    </row>
    <row r="4" spans="1:20">
      <c r="B4" s="3">
        <v>1</v>
      </c>
      <c r="C4" s="4">
        <v>1</v>
      </c>
      <c r="I4" s="3">
        <v>1</v>
      </c>
      <c r="J4" s="4">
        <v>1</v>
      </c>
      <c r="O4" s="2" t="s">
        <v>1</v>
      </c>
      <c r="P4" s="2" t="s">
        <v>2</v>
      </c>
      <c r="T4" s="12"/>
    </row>
    <row r="5" spans="1:20">
      <c r="B5" s="3">
        <v>2</v>
      </c>
      <c r="C5" s="4">
        <v>0</v>
      </c>
      <c r="I5" s="3">
        <v>2</v>
      </c>
      <c r="J5" s="4">
        <v>0</v>
      </c>
      <c r="O5" s="3">
        <v>1</v>
      </c>
      <c r="P5" s="22">
        <v>5</v>
      </c>
      <c r="T5" s="12"/>
    </row>
    <row r="6" spans="1:20">
      <c r="B6" s="3">
        <v>3</v>
      </c>
      <c r="C6" s="4">
        <v>0</v>
      </c>
      <c r="I6" s="3">
        <v>3</v>
      </c>
      <c r="J6" s="4">
        <v>0</v>
      </c>
      <c r="O6" s="3">
        <v>2</v>
      </c>
      <c r="P6" s="22">
        <v>5</v>
      </c>
      <c r="T6" s="12"/>
    </row>
    <row r="7" spans="1:20" ht="15" thickBot="1">
      <c r="O7" s="3">
        <v>3</v>
      </c>
      <c r="P7" s="22">
        <v>3</v>
      </c>
      <c r="T7" s="12"/>
    </row>
    <row r="8" spans="1:20" ht="28.5" thickBot="1">
      <c r="B8" s="7"/>
      <c r="C8" s="17" t="s">
        <v>51</v>
      </c>
      <c r="D8" s="2" t="s">
        <v>5</v>
      </c>
      <c r="E8" s="2" t="s">
        <v>6</v>
      </c>
      <c r="F8" s="2" t="s">
        <v>7</v>
      </c>
      <c r="I8" s="7"/>
      <c r="J8" s="2" t="s">
        <v>4</v>
      </c>
      <c r="K8" s="2" t="s">
        <v>5</v>
      </c>
      <c r="L8" s="2" t="s">
        <v>6</v>
      </c>
      <c r="M8" s="2" t="s">
        <v>7</v>
      </c>
      <c r="T8" s="12"/>
    </row>
    <row r="9" spans="1:20" ht="28">
      <c r="B9" s="40" t="s">
        <v>8</v>
      </c>
      <c r="C9" s="5">
        <v>1</v>
      </c>
      <c r="D9" s="6">
        <v>30</v>
      </c>
      <c r="E9" s="6">
        <v>30</v>
      </c>
      <c r="F9" s="6">
        <v>10</v>
      </c>
      <c r="I9" s="40" t="s">
        <v>8</v>
      </c>
      <c r="J9" s="5">
        <v>1</v>
      </c>
      <c r="K9" s="6">
        <v>30</v>
      </c>
      <c r="L9" s="6">
        <v>30</v>
      </c>
      <c r="M9" s="6">
        <v>10</v>
      </c>
      <c r="O9" s="7"/>
      <c r="P9" s="17" t="s">
        <v>51</v>
      </c>
      <c r="Q9" s="2" t="s">
        <v>5</v>
      </c>
      <c r="R9" s="2" t="s">
        <v>6</v>
      </c>
      <c r="S9" s="2" t="s">
        <v>7</v>
      </c>
      <c r="T9" s="12"/>
    </row>
    <row r="10" spans="1:20">
      <c r="B10" s="40"/>
      <c r="C10" s="5">
        <v>2</v>
      </c>
      <c r="D10" s="6">
        <v>45</v>
      </c>
      <c r="E10" s="6">
        <v>45</v>
      </c>
      <c r="F10" s="6">
        <v>10</v>
      </c>
      <c r="I10" s="40"/>
      <c r="J10" s="5">
        <v>2</v>
      </c>
      <c r="K10" s="6">
        <v>45</v>
      </c>
      <c r="L10" s="6">
        <v>45</v>
      </c>
      <c r="M10" s="6">
        <v>10</v>
      </c>
      <c r="O10" s="40" t="s">
        <v>8</v>
      </c>
      <c r="P10" s="5">
        <v>1</v>
      </c>
      <c r="Q10" s="6">
        <v>20</v>
      </c>
      <c r="R10" s="6">
        <v>20</v>
      </c>
      <c r="S10" s="21">
        <v>2</v>
      </c>
      <c r="T10" s="12"/>
    </row>
    <row r="11" spans="1:20">
      <c r="B11" s="40"/>
      <c r="C11" s="5">
        <v>3</v>
      </c>
      <c r="D11" s="6">
        <v>60</v>
      </c>
      <c r="E11" s="6">
        <v>60</v>
      </c>
      <c r="F11" s="6">
        <v>5</v>
      </c>
      <c r="I11" s="40"/>
      <c r="J11" s="5">
        <v>3</v>
      </c>
      <c r="K11" s="6">
        <v>0</v>
      </c>
      <c r="L11" s="6">
        <v>0</v>
      </c>
      <c r="M11" s="6">
        <v>0</v>
      </c>
      <c r="O11" s="40"/>
      <c r="P11" s="5">
        <v>2</v>
      </c>
      <c r="Q11" s="6">
        <v>50</v>
      </c>
      <c r="R11" s="6">
        <v>50</v>
      </c>
      <c r="S11" s="21">
        <v>3</v>
      </c>
      <c r="T11" s="12"/>
    </row>
    <row r="12" spans="1:20">
      <c r="B12" s="40"/>
      <c r="C12" s="5">
        <v>4</v>
      </c>
      <c r="D12" s="6">
        <v>75</v>
      </c>
      <c r="E12" s="6">
        <v>75</v>
      </c>
      <c r="F12" s="6">
        <v>4</v>
      </c>
      <c r="I12" s="40"/>
      <c r="J12" s="5">
        <v>4</v>
      </c>
      <c r="K12" s="6">
        <v>0</v>
      </c>
      <c r="L12" s="6">
        <v>0</v>
      </c>
      <c r="M12" s="6">
        <v>0</v>
      </c>
      <c r="O12" s="40"/>
      <c r="P12" s="5">
        <v>3</v>
      </c>
      <c r="Q12" s="6">
        <v>80</v>
      </c>
      <c r="R12" s="6">
        <v>80</v>
      </c>
      <c r="S12" s="21">
        <v>2</v>
      </c>
      <c r="T12" s="12"/>
    </row>
    <row r="13" spans="1:20">
      <c r="B13" s="40"/>
      <c r="C13" s="5">
        <v>5</v>
      </c>
      <c r="D13" s="6">
        <v>100</v>
      </c>
      <c r="E13" s="6">
        <v>100</v>
      </c>
      <c r="F13" s="6">
        <v>2</v>
      </c>
      <c r="I13" s="40"/>
      <c r="J13" s="5">
        <v>5</v>
      </c>
      <c r="K13" s="6">
        <v>0</v>
      </c>
      <c r="L13" s="6">
        <v>0</v>
      </c>
      <c r="M13" s="6">
        <v>0</v>
      </c>
      <c r="O13" s="40"/>
      <c r="P13" s="5">
        <v>4</v>
      </c>
      <c r="Q13" s="6">
        <v>0</v>
      </c>
      <c r="R13" s="6">
        <v>0</v>
      </c>
      <c r="S13" s="21">
        <v>0</v>
      </c>
      <c r="T13" s="12"/>
    </row>
    <row r="14" spans="1:20">
      <c r="B14" s="40" t="s">
        <v>9</v>
      </c>
      <c r="C14" s="3">
        <v>1</v>
      </c>
      <c r="D14" s="4">
        <v>0</v>
      </c>
      <c r="E14" s="4">
        <v>0</v>
      </c>
      <c r="F14" s="4">
        <v>0</v>
      </c>
      <c r="I14" s="40" t="s">
        <v>9</v>
      </c>
      <c r="J14" s="3">
        <v>1</v>
      </c>
      <c r="K14" s="4">
        <v>0</v>
      </c>
      <c r="L14" s="4">
        <v>0</v>
      </c>
      <c r="M14" s="4">
        <v>0</v>
      </c>
      <c r="O14" s="40"/>
      <c r="P14" s="5">
        <v>5</v>
      </c>
      <c r="Q14" s="6">
        <v>0</v>
      </c>
      <c r="R14" s="6">
        <v>0</v>
      </c>
      <c r="S14" s="21">
        <v>0</v>
      </c>
      <c r="T14" s="12"/>
    </row>
    <row r="15" spans="1:20">
      <c r="B15" s="40"/>
      <c r="C15" s="3">
        <v>2</v>
      </c>
      <c r="D15" s="4">
        <v>0</v>
      </c>
      <c r="E15" s="4">
        <v>0</v>
      </c>
      <c r="F15" s="4">
        <v>0</v>
      </c>
      <c r="I15" s="40"/>
      <c r="J15" s="3">
        <v>2</v>
      </c>
      <c r="K15" s="4">
        <v>0</v>
      </c>
      <c r="L15" s="4">
        <v>0</v>
      </c>
      <c r="M15" s="4">
        <v>0</v>
      </c>
      <c r="O15" s="40" t="s">
        <v>9</v>
      </c>
      <c r="P15" s="3">
        <v>1</v>
      </c>
      <c r="Q15" s="4">
        <v>100</v>
      </c>
      <c r="R15" s="4">
        <v>100</v>
      </c>
      <c r="S15" s="20">
        <v>2</v>
      </c>
      <c r="T15" s="12"/>
    </row>
    <row r="16" spans="1:20">
      <c r="B16" s="40"/>
      <c r="C16" s="3">
        <v>3</v>
      </c>
      <c r="D16" s="4">
        <v>0</v>
      </c>
      <c r="E16" s="4">
        <v>0</v>
      </c>
      <c r="F16" s="4">
        <v>0</v>
      </c>
      <c r="I16" s="40"/>
      <c r="J16" s="3">
        <v>3</v>
      </c>
      <c r="K16" s="4">
        <v>0</v>
      </c>
      <c r="L16" s="4">
        <v>0</v>
      </c>
      <c r="M16" s="4">
        <v>0</v>
      </c>
      <c r="O16" s="40"/>
      <c r="P16" s="3">
        <v>2</v>
      </c>
      <c r="Q16" s="4">
        <v>150</v>
      </c>
      <c r="R16" s="4">
        <v>150</v>
      </c>
      <c r="S16" s="20">
        <v>4</v>
      </c>
      <c r="T16" s="12"/>
    </row>
    <row r="17" spans="1:20">
      <c r="B17" s="40"/>
      <c r="C17" s="3">
        <v>4</v>
      </c>
      <c r="D17" s="4">
        <v>0</v>
      </c>
      <c r="E17" s="4">
        <v>0</v>
      </c>
      <c r="F17" s="4">
        <v>0</v>
      </c>
      <c r="I17" s="40"/>
      <c r="J17" s="3">
        <v>4</v>
      </c>
      <c r="K17" s="4">
        <v>0</v>
      </c>
      <c r="L17" s="4">
        <v>0</v>
      </c>
      <c r="M17" s="4">
        <v>0</v>
      </c>
      <c r="O17" s="40"/>
      <c r="P17" s="3">
        <v>3</v>
      </c>
      <c r="Q17" s="4">
        <v>250</v>
      </c>
      <c r="R17" s="4">
        <v>250</v>
      </c>
      <c r="S17" s="20">
        <v>4</v>
      </c>
      <c r="T17" s="12"/>
    </row>
    <row r="18" spans="1:20">
      <c r="B18" s="40"/>
      <c r="C18" s="3">
        <v>5</v>
      </c>
      <c r="D18" s="4">
        <v>0</v>
      </c>
      <c r="E18" s="4">
        <v>0</v>
      </c>
      <c r="F18" s="4">
        <v>0</v>
      </c>
      <c r="I18" s="40"/>
      <c r="J18" s="3">
        <v>5</v>
      </c>
      <c r="K18" s="4">
        <v>0</v>
      </c>
      <c r="L18" s="4">
        <v>0</v>
      </c>
      <c r="M18" s="4">
        <v>0</v>
      </c>
      <c r="O18" s="40"/>
      <c r="P18" s="3">
        <v>4</v>
      </c>
      <c r="Q18" s="4">
        <v>0</v>
      </c>
      <c r="R18" s="4">
        <v>0</v>
      </c>
      <c r="S18" s="4">
        <v>0</v>
      </c>
      <c r="T18" s="12"/>
    </row>
    <row r="19" spans="1:20">
      <c r="B19" s="40" t="s">
        <v>10</v>
      </c>
      <c r="C19" s="5">
        <v>1</v>
      </c>
      <c r="D19" s="6">
        <v>0</v>
      </c>
      <c r="E19" s="6">
        <v>0</v>
      </c>
      <c r="F19" s="6">
        <v>0</v>
      </c>
      <c r="I19" s="40" t="s">
        <v>10</v>
      </c>
      <c r="J19" s="5">
        <v>1</v>
      </c>
      <c r="K19" s="6">
        <v>0</v>
      </c>
      <c r="L19" s="6">
        <v>0</v>
      </c>
      <c r="M19" s="6">
        <v>0</v>
      </c>
      <c r="O19" s="40"/>
      <c r="P19" s="3">
        <v>5</v>
      </c>
      <c r="Q19" s="4">
        <v>0</v>
      </c>
      <c r="R19" s="4">
        <v>0</v>
      </c>
      <c r="S19" s="4">
        <v>0</v>
      </c>
      <c r="T19" s="12"/>
    </row>
    <row r="20" spans="1:20">
      <c r="B20" s="40"/>
      <c r="C20" s="5">
        <v>2</v>
      </c>
      <c r="D20" s="6">
        <v>0</v>
      </c>
      <c r="E20" s="6">
        <v>0</v>
      </c>
      <c r="F20" s="6">
        <v>0</v>
      </c>
      <c r="I20" s="40"/>
      <c r="J20" s="5">
        <v>2</v>
      </c>
      <c r="K20" s="6">
        <v>0</v>
      </c>
      <c r="L20" s="6">
        <v>0</v>
      </c>
      <c r="M20" s="6">
        <v>0</v>
      </c>
      <c r="O20" s="40" t="s">
        <v>10</v>
      </c>
      <c r="P20" s="5">
        <v>1</v>
      </c>
      <c r="Q20" s="6">
        <v>200</v>
      </c>
      <c r="R20" s="6">
        <v>200</v>
      </c>
      <c r="S20" s="19">
        <v>4</v>
      </c>
      <c r="T20" s="12"/>
    </row>
    <row r="21" spans="1:20">
      <c r="B21" s="40"/>
      <c r="C21" s="5">
        <v>3</v>
      </c>
      <c r="D21" s="6">
        <v>0</v>
      </c>
      <c r="E21" s="6">
        <v>0</v>
      </c>
      <c r="F21" s="6">
        <v>0</v>
      </c>
      <c r="I21" s="40"/>
      <c r="J21" s="5">
        <v>3</v>
      </c>
      <c r="K21" s="6">
        <v>0</v>
      </c>
      <c r="L21" s="6">
        <v>0</v>
      </c>
      <c r="M21" s="6">
        <v>0</v>
      </c>
      <c r="O21" s="40"/>
      <c r="P21" s="5">
        <v>2</v>
      </c>
      <c r="Q21" s="6">
        <v>500</v>
      </c>
      <c r="R21" s="6">
        <v>500</v>
      </c>
      <c r="S21" s="19">
        <v>2</v>
      </c>
      <c r="T21" s="12"/>
    </row>
    <row r="22" spans="1:20">
      <c r="B22" s="40"/>
      <c r="C22" s="5">
        <v>4</v>
      </c>
      <c r="D22" s="6">
        <v>0</v>
      </c>
      <c r="E22" s="6">
        <v>0</v>
      </c>
      <c r="F22" s="6">
        <v>0</v>
      </c>
      <c r="I22" s="40"/>
      <c r="J22" s="5">
        <v>4</v>
      </c>
      <c r="K22" s="6">
        <v>0</v>
      </c>
      <c r="L22" s="6">
        <v>0</v>
      </c>
      <c r="M22" s="6">
        <v>0</v>
      </c>
      <c r="O22" s="40"/>
      <c r="P22" s="5">
        <v>3</v>
      </c>
      <c r="Q22" s="6">
        <v>1000</v>
      </c>
      <c r="R22" s="6">
        <v>1000</v>
      </c>
      <c r="S22" s="19">
        <v>1</v>
      </c>
      <c r="T22" s="12"/>
    </row>
    <row r="23" spans="1:20">
      <c r="B23" s="40"/>
      <c r="C23" s="5">
        <v>5</v>
      </c>
      <c r="D23" s="6">
        <v>0</v>
      </c>
      <c r="E23" s="6">
        <v>0</v>
      </c>
      <c r="F23" s="6">
        <v>0</v>
      </c>
      <c r="I23" s="40"/>
      <c r="J23" s="5">
        <v>5</v>
      </c>
      <c r="K23" s="6">
        <v>0</v>
      </c>
      <c r="L23" s="6">
        <v>0</v>
      </c>
      <c r="M23" s="6">
        <v>0</v>
      </c>
      <c r="O23" s="40"/>
      <c r="P23" s="5">
        <v>4</v>
      </c>
      <c r="Q23" s="6">
        <v>0</v>
      </c>
      <c r="R23" s="6">
        <v>0</v>
      </c>
      <c r="S23" s="6">
        <v>0</v>
      </c>
      <c r="T23" s="12"/>
    </row>
    <row r="24" spans="1:20">
      <c r="O24" s="40"/>
      <c r="P24" s="5">
        <v>5</v>
      </c>
      <c r="Q24" s="6">
        <v>0</v>
      </c>
      <c r="R24" s="6">
        <v>0</v>
      </c>
      <c r="S24" s="6">
        <v>0</v>
      </c>
      <c r="T24" s="12"/>
    </row>
    <row r="25" spans="1:20">
      <c r="A25" s="13" t="s">
        <v>11</v>
      </c>
      <c r="I25" s="13" t="s">
        <v>18</v>
      </c>
    </row>
    <row r="27" spans="1:20" ht="28">
      <c r="B27" s="2" t="s">
        <v>3</v>
      </c>
      <c r="C27" s="1">
        <v>0.97</v>
      </c>
      <c r="E27" s="9" t="s">
        <v>17</v>
      </c>
      <c r="F27" s="1">
        <v>6.4999999999999997E-3</v>
      </c>
      <c r="G27" s="12">
        <f>1/F27</f>
        <v>153.84615384615384</v>
      </c>
    </row>
    <row r="28" spans="1:20">
      <c r="B28" s="2" t="s">
        <v>1</v>
      </c>
      <c r="C28" s="2" t="s">
        <v>2</v>
      </c>
      <c r="I28" s="2" t="s">
        <v>1</v>
      </c>
      <c r="J28" s="2" t="s">
        <v>2</v>
      </c>
    </row>
    <row r="29" spans="1:20">
      <c r="B29" s="3">
        <v>1</v>
      </c>
      <c r="C29" s="4">
        <v>1</v>
      </c>
      <c r="I29" s="3">
        <v>1</v>
      </c>
      <c r="J29" s="4">
        <v>1</v>
      </c>
    </row>
    <row r="30" spans="1:20">
      <c r="B30" s="3">
        <v>2</v>
      </c>
      <c r="C30" s="4">
        <v>0</v>
      </c>
      <c r="I30" s="3">
        <v>2</v>
      </c>
      <c r="J30" s="4">
        <v>0</v>
      </c>
    </row>
    <row r="31" spans="1:20">
      <c r="B31" s="3">
        <v>3</v>
      </c>
      <c r="C31" s="4">
        <v>0</v>
      </c>
      <c r="I31" s="3">
        <v>3</v>
      </c>
      <c r="J31" s="4">
        <v>0</v>
      </c>
    </row>
    <row r="32" spans="1:20" ht="15" thickBot="1"/>
    <row r="33" spans="2:13" ht="28">
      <c r="B33" s="7"/>
      <c r="C33" s="2" t="s">
        <v>4</v>
      </c>
      <c r="D33" s="2" t="s">
        <v>5</v>
      </c>
      <c r="E33" s="2" t="s">
        <v>6</v>
      </c>
      <c r="F33" s="2" t="s">
        <v>7</v>
      </c>
      <c r="I33" s="7"/>
      <c r="J33" s="2" t="s">
        <v>4</v>
      </c>
      <c r="K33" s="2" t="s">
        <v>5</v>
      </c>
      <c r="L33" s="2" t="s">
        <v>6</v>
      </c>
      <c r="M33" s="2" t="s">
        <v>7</v>
      </c>
    </row>
    <row r="34" spans="2:13">
      <c r="B34" s="40" t="s">
        <v>8</v>
      </c>
      <c r="C34" s="5">
        <v>1</v>
      </c>
      <c r="D34" s="6">
        <v>100</v>
      </c>
      <c r="E34" s="6">
        <v>100</v>
      </c>
      <c r="F34" s="6">
        <v>20</v>
      </c>
      <c r="I34" s="40" t="s">
        <v>8</v>
      </c>
      <c r="J34" s="5">
        <v>1</v>
      </c>
      <c r="K34" s="6">
        <v>100</v>
      </c>
      <c r="L34" s="6">
        <v>100</v>
      </c>
      <c r="M34" s="6">
        <v>20</v>
      </c>
    </row>
    <row r="35" spans="2:13">
      <c r="B35" s="40"/>
      <c r="C35" s="5">
        <v>2</v>
      </c>
      <c r="D35" s="6">
        <v>150</v>
      </c>
      <c r="E35" s="6">
        <v>150</v>
      </c>
      <c r="F35" s="6">
        <v>15</v>
      </c>
      <c r="I35" s="40"/>
      <c r="J35" s="5">
        <v>2</v>
      </c>
      <c r="K35" s="6">
        <v>150</v>
      </c>
      <c r="L35" s="6">
        <v>150</v>
      </c>
      <c r="M35" s="6">
        <v>15</v>
      </c>
    </row>
    <row r="36" spans="2:13">
      <c r="B36" s="40"/>
      <c r="C36" s="5">
        <v>3</v>
      </c>
      <c r="D36" s="6">
        <v>200</v>
      </c>
      <c r="E36" s="6">
        <v>200</v>
      </c>
      <c r="F36" s="6">
        <v>8</v>
      </c>
      <c r="I36" s="40"/>
      <c r="J36" s="5">
        <v>3</v>
      </c>
      <c r="K36" s="6">
        <v>0</v>
      </c>
      <c r="L36" s="6">
        <v>0</v>
      </c>
      <c r="M36" s="6">
        <v>0</v>
      </c>
    </row>
    <row r="37" spans="2:13">
      <c r="B37" s="40"/>
      <c r="C37" s="5">
        <v>4</v>
      </c>
      <c r="D37" s="6">
        <v>300</v>
      </c>
      <c r="E37" s="6">
        <v>300</v>
      </c>
      <c r="F37" s="6">
        <v>4</v>
      </c>
      <c r="I37" s="40"/>
      <c r="J37" s="5">
        <v>4</v>
      </c>
      <c r="K37" s="6">
        <v>0</v>
      </c>
      <c r="L37" s="6">
        <v>0</v>
      </c>
      <c r="M37" s="6">
        <v>0</v>
      </c>
    </row>
    <row r="38" spans="2:13">
      <c r="B38" s="40"/>
      <c r="C38" s="5">
        <v>5</v>
      </c>
      <c r="D38" s="6">
        <v>0</v>
      </c>
      <c r="E38" s="6">
        <v>0</v>
      </c>
      <c r="F38" s="6">
        <v>0</v>
      </c>
      <c r="I38" s="40"/>
      <c r="J38" s="5">
        <v>5</v>
      </c>
      <c r="K38" s="6">
        <v>0</v>
      </c>
      <c r="L38" s="6">
        <v>0</v>
      </c>
      <c r="M38" s="6">
        <v>0</v>
      </c>
    </row>
    <row r="39" spans="2:13">
      <c r="B39" s="40" t="s">
        <v>9</v>
      </c>
      <c r="C39" s="3">
        <v>1</v>
      </c>
      <c r="D39" s="4">
        <v>0</v>
      </c>
      <c r="E39" s="4">
        <v>0</v>
      </c>
      <c r="F39" s="4">
        <v>0</v>
      </c>
      <c r="I39" s="40" t="s">
        <v>9</v>
      </c>
      <c r="J39" s="3">
        <v>1</v>
      </c>
      <c r="K39" s="4">
        <v>0</v>
      </c>
      <c r="L39" s="4">
        <v>0</v>
      </c>
      <c r="M39" s="4">
        <v>0</v>
      </c>
    </row>
    <row r="40" spans="2:13">
      <c r="B40" s="40"/>
      <c r="C40" s="3">
        <v>2</v>
      </c>
      <c r="D40" s="4">
        <v>0</v>
      </c>
      <c r="E40" s="4">
        <v>0</v>
      </c>
      <c r="F40" s="4">
        <v>0</v>
      </c>
      <c r="I40" s="40"/>
      <c r="J40" s="3">
        <v>2</v>
      </c>
      <c r="K40" s="4">
        <v>0</v>
      </c>
      <c r="L40" s="4">
        <v>0</v>
      </c>
      <c r="M40" s="4">
        <v>0</v>
      </c>
    </row>
    <row r="41" spans="2:13">
      <c r="B41" s="40"/>
      <c r="C41" s="3">
        <v>3</v>
      </c>
      <c r="D41" s="4">
        <v>0</v>
      </c>
      <c r="E41" s="4">
        <v>0</v>
      </c>
      <c r="F41" s="4">
        <v>0</v>
      </c>
      <c r="I41" s="40"/>
      <c r="J41" s="3">
        <v>3</v>
      </c>
      <c r="K41" s="4">
        <v>0</v>
      </c>
      <c r="L41" s="4">
        <v>0</v>
      </c>
      <c r="M41" s="4">
        <v>0</v>
      </c>
    </row>
    <row r="42" spans="2:13">
      <c r="B42" s="40"/>
      <c r="C42" s="3">
        <v>4</v>
      </c>
      <c r="D42" s="4">
        <v>0</v>
      </c>
      <c r="E42" s="4">
        <v>0</v>
      </c>
      <c r="F42" s="4">
        <v>0</v>
      </c>
      <c r="I42" s="40"/>
      <c r="J42" s="3">
        <v>4</v>
      </c>
      <c r="K42" s="4">
        <v>0</v>
      </c>
      <c r="L42" s="4">
        <v>0</v>
      </c>
      <c r="M42" s="4">
        <v>0</v>
      </c>
    </row>
    <row r="43" spans="2:13">
      <c r="B43" s="40"/>
      <c r="C43" s="3">
        <v>5</v>
      </c>
      <c r="D43" s="4">
        <v>0</v>
      </c>
      <c r="E43" s="4">
        <v>0</v>
      </c>
      <c r="F43" s="4">
        <v>0</v>
      </c>
      <c r="I43" s="40"/>
      <c r="J43" s="3">
        <v>5</v>
      </c>
      <c r="K43" s="4">
        <v>0</v>
      </c>
      <c r="L43" s="4">
        <v>0</v>
      </c>
      <c r="M43" s="4">
        <v>0</v>
      </c>
    </row>
    <row r="44" spans="2:13">
      <c r="B44" s="40" t="s">
        <v>10</v>
      </c>
      <c r="C44" s="5">
        <v>1</v>
      </c>
      <c r="D44" s="6">
        <v>0</v>
      </c>
      <c r="E44" s="6">
        <v>0</v>
      </c>
      <c r="F44" s="6">
        <v>0</v>
      </c>
      <c r="I44" s="40" t="s">
        <v>10</v>
      </c>
      <c r="J44" s="5">
        <v>1</v>
      </c>
      <c r="K44" s="6">
        <v>0</v>
      </c>
      <c r="L44" s="6">
        <v>0</v>
      </c>
      <c r="M44" s="6">
        <v>0</v>
      </c>
    </row>
    <row r="45" spans="2:13">
      <c r="B45" s="40"/>
      <c r="C45" s="5">
        <v>2</v>
      </c>
      <c r="D45" s="6">
        <v>0</v>
      </c>
      <c r="E45" s="6">
        <v>0</v>
      </c>
      <c r="F45" s="6">
        <v>0</v>
      </c>
      <c r="I45" s="40"/>
      <c r="J45" s="5">
        <v>2</v>
      </c>
      <c r="K45" s="6">
        <v>0</v>
      </c>
      <c r="L45" s="6">
        <v>0</v>
      </c>
      <c r="M45" s="6">
        <v>0</v>
      </c>
    </row>
    <row r="46" spans="2:13">
      <c r="B46" s="40"/>
      <c r="C46" s="5">
        <v>3</v>
      </c>
      <c r="D46" s="6">
        <v>0</v>
      </c>
      <c r="E46" s="6">
        <v>0</v>
      </c>
      <c r="F46" s="6">
        <v>0</v>
      </c>
      <c r="I46" s="40"/>
      <c r="J46" s="5">
        <v>3</v>
      </c>
      <c r="K46" s="6">
        <v>0</v>
      </c>
      <c r="L46" s="6">
        <v>0</v>
      </c>
      <c r="M46" s="6">
        <v>0</v>
      </c>
    </row>
    <row r="47" spans="2:13">
      <c r="B47" s="40"/>
      <c r="C47" s="5">
        <v>4</v>
      </c>
      <c r="D47" s="6">
        <v>0</v>
      </c>
      <c r="E47" s="6">
        <v>0</v>
      </c>
      <c r="F47" s="6">
        <v>0</v>
      </c>
      <c r="I47" s="40"/>
      <c r="J47" s="5">
        <v>4</v>
      </c>
      <c r="K47" s="6">
        <v>0</v>
      </c>
      <c r="L47" s="6">
        <v>0</v>
      </c>
      <c r="M47" s="6">
        <v>0</v>
      </c>
    </row>
    <row r="48" spans="2:13">
      <c r="B48" s="40"/>
      <c r="C48" s="5">
        <v>5</v>
      </c>
      <c r="D48" s="6">
        <v>0</v>
      </c>
      <c r="E48" s="6">
        <v>0</v>
      </c>
      <c r="F48" s="6">
        <v>0</v>
      </c>
      <c r="I48" s="40"/>
      <c r="J48" s="5">
        <v>5</v>
      </c>
      <c r="K48" s="6">
        <v>0</v>
      </c>
      <c r="L48" s="6">
        <v>0</v>
      </c>
      <c r="M48" s="6">
        <v>0</v>
      </c>
    </row>
    <row r="50" spans="1:13">
      <c r="A50" s="13" t="s">
        <v>12</v>
      </c>
      <c r="I50" s="13" t="s">
        <v>18</v>
      </c>
    </row>
    <row r="52" spans="1:13" ht="28">
      <c r="B52" s="2" t="s">
        <v>3</v>
      </c>
      <c r="C52" s="1">
        <v>0.97</v>
      </c>
      <c r="E52" s="9" t="s">
        <v>17</v>
      </c>
      <c r="F52" s="1">
        <v>9.7000000000000003E-3</v>
      </c>
      <c r="G52" s="12">
        <f>1/F52</f>
        <v>103.09278350515464</v>
      </c>
      <c r="H52" s="10"/>
    </row>
    <row r="53" spans="1:13">
      <c r="B53" s="2" t="s">
        <v>1</v>
      </c>
      <c r="C53" s="2" t="s">
        <v>2</v>
      </c>
      <c r="I53" s="2" t="s">
        <v>1</v>
      </c>
      <c r="J53" s="2" t="s">
        <v>2</v>
      </c>
    </row>
    <row r="54" spans="1:13">
      <c r="B54" s="3">
        <v>1</v>
      </c>
      <c r="C54" s="4">
        <v>1</v>
      </c>
      <c r="I54" s="3">
        <v>1</v>
      </c>
      <c r="J54" s="4">
        <v>1</v>
      </c>
    </row>
    <row r="55" spans="1:13">
      <c r="B55" s="3">
        <v>2</v>
      </c>
      <c r="C55" s="4">
        <v>0</v>
      </c>
      <c r="I55" s="3">
        <v>2</v>
      </c>
      <c r="J55" s="4">
        <v>0</v>
      </c>
    </row>
    <row r="56" spans="1:13">
      <c r="B56" s="3">
        <v>3</v>
      </c>
      <c r="C56" s="4">
        <v>0</v>
      </c>
      <c r="I56" s="3">
        <v>3</v>
      </c>
      <c r="J56" s="4">
        <v>0</v>
      </c>
    </row>
    <row r="57" spans="1:13" ht="15" thickBot="1"/>
    <row r="58" spans="1:13" ht="28">
      <c r="B58" s="7"/>
      <c r="C58" s="2" t="s">
        <v>4</v>
      </c>
      <c r="D58" s="2" t="s">
        <v>5</v>
      </c>
      <c r="E58" s="2" t="s">
        <v>6</v>
      </c>
      <c r="F58" s="2" t="s">
        <v>7</v>
      </c>
      <c r="I58" s="7"/>
      <c r="J58" s="2" t="s">
        <v>4</v>
      </c>
      <c r="K58" s="2" t="s">
        <v>5</v>
      </c>
      <c r="L58" s="2" t="s">
        <v>6</v>
      </c>
      <c r="M58" s="2" t="s">
        <v>7</v>
      </c>
    </row>
    <row r="59" spans="1:13">
      <c r="B59" s="40" t="s">
        <v>8</v>
      </c>
      <c r="C59" s="5">
        <v>1</v>
      </c>
      <c r="D59" s="6">
        <v>40</v>
      </c>
      <c r="E59" s="6">
        <v>40</v>
      </c>
      <c r="F59" s="6">
        <v>20</v>
      </c>
      <c r="I59" s="40" t="s">
        <v>8</v>
      </c>
      <c r="J59" s="5">
        <v>1</v>
      </c>
      <c r="K59" s="6">
        <v>40</v>
      </c>
      <c r="L59" s="6">
        <v>40</v>
      </c>
      <c r="M59" s="6">
        <v>20</v>
      </c>
    </row>
    <row r="60" spans="1:13">
      <c r="B60" s="40"/>
      <c r="C60" s="5">
        <v>2</v>
      </c>
      <c r="D60" s="6">
        <v>80</v>
      </c>
      <c r="E60" s="6">
        <v>80</v>
      </c>
      <c r="F60" s="6">
        <v>17</v>
      </c>
      <c r="I60" s="40"/>
      <c r="J60" s="5">
        <v>2</v>
      </c>
      <c r="K60" s="6">
        <v>80</v>
      </c>
      <c r="L60" s="6">
        <v>80</v>
      </c>
      <c r="M60" s="6">
        <v>17</v>
      </c>
    </row>
    <row r="61" spans="1:13">
      <c r="B61" s="40"/>
      <c r="C61" s="5">
        <v>3</v>
      </c>
      <c r="D61" s="6">
        <v>120</v>
      </c>
      <c r="E61" s="6">
        <v>120</v>
      </c>
      <c r="F61" s="6">
        <v>8</v>
      </c>
      <c r="I61" s="40"/>
      <c r="J61" s="5">
        <v>3</v>
      </c>
      <c r="K61" s="6">
        <v>0</v>
      </c>
      <c r="L61" s="6">
        <v>0</v>
      </c>
      <c r="M61" s="6">
        <v>0</v>
      </c>
    </row>
    <row r="62" spans="1:13">
      <c r="B62" s="40"/>
      <c r="C62" s="5">
        <v>4</v>
      </c>
      <c r="D62" s="6">
        <v>160</v>
      </c>
      <c r="E62" s="6">
        <v>160</v>
      </c>
      <c r="F62" s="6">
        <v>8</v>
      </c>
      <c r="I62" s="40"/>
      <c r="J62" s="5">
        <v>4</v>
      </c>
      <c r="K62" s="6">
        <v>0</v>
      </c>
      <c r="L62" s="6">
        <v>0</v>
      </c>
      <c r="M62" s="6">
        <v>0</v>
      </c>
    </row>
    <row r="63" spans="1:13">
      <c r="B63" s="40"/>
      <c r="C63" s="5">
        <v>5</v>
      </c>
      <c r="D63" s="6">
        <v>200</v>
      </c>
      <c r="E63" s="6">
        <v>200</v>
      </c>
      <c r="F63" s="6">
        <v>9</v>
      </c>
      <c r="I63" s="40"/>
      <c r="J63" s="5">
        <v>5</v>
      </c>
      <c r="K63" s="6">
        <v>0</v>
      </c>
      <c r="L63" s="6">
        <v>0</v>
      </c>
      <c r="M63" s="6">
        <v>0</v>
      </c>
    </row>
    <row r="64" spans="1:13">
      <c r="B64" s="40" t="s">
        <v>9</v>
      </c>
      <c r="C64" s="3">
        <v>1</v>
      </c>
      <c r="D64" s="4">
        <v>0</v>
      </c>
      <c r="E64" s="4">
        <v>0</v>
      </c>
      <c r="F64" s="4">
        <v>0</v>
      </c>
      <c r="I64" s="40" t="s">
        <v>9</v>
      </c>
      <c r="J64" s="3">
        <v>1</v>
      </c>
      <c r="K64" s="4">
        <v>0</v>
      </c>
      <c r="L64" s="4">
        <v>0</v>
      </c>
      <c r="M64" s="4">
        <v>0</v>
      </c>
    </row>
    <row r="65" spans="2:13">
      <c r="B65" s="40"/>
      <c r="C65" s="3">
        <v>2</v>
      </c>
      <c r="D65" s="4">
        <v>0</v>
      </c>
      <c r="E65" s="4">
        <v>0</v>
      </c>
      <c r="F65" s="4">
        <v>0</v>
      </c>
      <c r="I65" s="40"/>
      <c r="J65" s="3">
        <v>2</v>
      </c>
      <c r="K65" s="4">
        <v>0</v>
      </c>
      <c r="L65" s="4">
        <v>0</v>
      </c>
      <c r="M65" s="4">
        <v>0</v>
      </c>
    </row>
    <row r="66" spans="2:13">
      <c r="B66" s="40"/>
      <c r="C66" s="3">
        <v>3</v>
      </c>
      <c r="D66" s="4">
        <v>0</v>
      </c>
      <c r="E66" s="4">
        <v>0</v>
      </c>
      <c r="F66" s="4">
        <v>0</v>
      </c>
      <c r="I66" s="40"/>
      <c r="J66" s="3">
        <v>3</v>
      </c>
      <c r="K66" s="4">
        <v>0</v>
      </c>
      <c r="L66" s="4">
        <v>0</v>
      </c>
      <c r="M66" s="4">
        <v>0</v>
      </c>
    </row>
    <row r="67" spans="2:13">
      <c r="B67" s="40"/>
      <c r="C67" s="3">
        <v>4</v>
      </c>
      <c r="D67" s="4">
        <v>0</v>
      </c>
      <c r="E67" s="4">
        <v>0</v>
      </c>
      <c r="F67" s="4">
        <v>0</v>
      </c>
      <c r="I67" s="40"/>
      <c r="J67" s="3">
        <v>4</v>
      </c>
      <c r="K67" s="4">
        <v>0</v>
      </c>
      <c r="L67" s="4">
        <v>0</v>
      </c>
      <c r="M67" s="4">
        <v>0</v>
      </c>
    </row>
    <row r="68" spans="2:13">
      <c r="B68" s="40"/>
      <c r="C68" s="3">
        <v>5</v>
      </c>
      <c r="D68" s="4">
        <v>0</v>
      </c>
      <c r="E68" s="4">
        <v>0</v>
      </c>
      <c r="F68" s="4">
        <v>0</v>
      </c>
      <c r="I68" s="40"/>
      <c r="J68" s="3">
        <v>5</v>
      </c>
      <c r="K68" s="4">
        <v>0</v>
      </c>
      <c r="L68" s="4">
        <v>0</v>
      </c>
      <c r="M68" s="4">
        <v>0</v>
      </c>
    </row>
    <row r="69" spans="2:13">
      <c r="B69" s="40" t="s">
        <v>10</v>
      </c>
      <c r="C69" s="5">
        <v>1</v>
      </c>
      <c r="D69" s="6">
        <v>0</v>
      </c>
      <c r="E69" s="6">
        <v>0</v>
      </c>
      <c r="F69" s="6">
        <v>0</v>
      </c>
      <c r="I69" s="40" t="s">
        <v>10</v>
      </c>
      <c r="J69" s="5">
        <v>1</v>
      </c>
      <c r="K69" s="6">
        <v>0</v>
      </c>
      <c r="L69" s="6">
        <v>0</v>
      </c>
      <c r="M69" s="6">
        <v>0</v>
      </c>
    </row>
    <row r="70" spans="2:13">
      <c r="B70" s="40"/>
      <c r="C70" s="5">
        <v>2</v>
      </c>
      <c r="D70" s="6">
        <v>0</v>
      </c>
      <c r="E70" s="6">
        <v>0</v>
      </c>
      <c r="F70" s="6">
        <v>0</v>
      </c>
      <c r="I70" s="40"/>
      <c r="J70" s="5">
        <v>2</v>
      </c>
      <c r="K70" s="6">
        <v>0</v>
      </c>
      <c r="L70" s="6">
        <v>0</v>
      </c>
      <c r="M70" s="6">
        <v>0</v>
      </c>
    </row>
    <row r="71" spans="2:13">
      <c r="B71" s="40"/>
      <c r="C71" s="5">
        <v>3</v>
      </c>
      <c r="D71" s="6">
        <v>0</v>
      </c>
      <c r="E71" s="6">
        <v>0</v>
      </c>
      <c r="F71" s="6">
        <v>0</v>
      </c>
      <c r="I71" s="40"/>
      <c r="J71" s="5">
        <v>3</v>
      </c>
      <c r="K71" s="6">
        <v>0</v>
      </c>
      <c r="L71" s="6">
        <v>0</v>
      </c>
      <c r="M71" s="6">
        <v>0</v>
      </c>
    </row>
    <row r="72" spans="2:13">
      <c r="B72" s="40"/>
      <c r="C72" s="5">
        <v>4</v>
      </c>
      <c r="D72" s="6">
        <v>0</v>
      </c>
      <c r="E72" s="6">
        <v>0</v>
      </c>
      <c r="F72" s="6">
        <v>0</v>
      </c>
      <c r="I72" s="40"/>
      <c r="J72" s="5">
        <v>4</v>
      </c>
      <c r="K72" s="6">
        <v>0</v>
      </c>
      <c r="L72" s="6">
        <v>0</v>
      </c>
      <c r="M72" s="6">
        <v>0</v>
      </c>
    </row>
    <row r="73" spans="2:13">
      <c r="B73" s="40"/>
      <c r="C73" s="5">
        <v>5</v>
      </c>
      <c r="D73" s="6">
        <v>0</v>
      </c>
      <c r="E73" s="6">
        <v>0</v>
      </c>
      <c r="F73" s="6">
        <v>0</v>
      </c>
      <c r="I73" s="40"/>
      <c r="J73" s="5">
        <v>5</v>
      </c>
      <c r="K73" s="6">
        <v>0</v>
      </c>
      <c r="L73" s="6">
        <v>0</v>
      </c>
      <c r="M73" s="6">
        <v>0</v>
      </c>
    </row>
    <row r="100" spans="1:13">
      <c r="A100" s="13" t="s">
        <v>13</v>
      </c>
      <c r="I100" s="13" t="s">
        <v>18</v>
      </c>
    </row>
    <row r="102" spans="1:13" ht="28">
      <c r="B102" s="2" t="s">
        <v>3</v>
      </c>
      <c r="C102" s="1">
        <v>0.97</v>
      </c>
      <c r="E102" s="9" t="s">
        <v>17</v>
      </c>
      <c r="F102" s="1">
        <v>1.21E-2</v>
      </c>
      <c r="G102" s="12">
        <f>1/F102</f>
        <v>82.644628099173559</v>
      </c>
      <c r="H102" s="10"/>
    </row>
    <row r="103" spans="1:13">
      <c r="B103" s="2" t="s">
        <v>1</v>
      </c>
      <c r="C103" s="2" t="s">
        <v>2</v>
      </c>
      <c r="I103" s="2" t="s">
        <v>1</v>
      </c>
      <c r="J103" s="2" t="s">
        <v>2</v>
      </c>
    </row>
    <row r="104" spans="1:13">
      <c r="B104" s="3">
        <v>1</v>
      </c>
      <c r="C104" s="4">
        <v>1</v>
      </c>
      <c r="I104" s="3">
        <v>1</v>
      </c>
      <c r="J104" s="4">
        <v>1</v>
      </c>
    </row>
    <row r="105" spans="1:13">
      <c r="B105" s="3">
        <v>2</v>
      </c>
      <c r="C105" s="4">
        <v>0</v>
      </c>
      <c r="I105" s="3">
        <v>2</v>
      </c>
      <c r="J105" s="4">
        <v>0</v>
      </c>
    </row>
    <row r="106" spans="1:13">
      <c r="B106" s="3">
        <v>3</v>
      </c>
      <c r="C106" s="4">
        <v>0</v>
      </c>
      <c r="I106" s="3">
        <v>3</v>
      </c>
      <c r="J106" s="4">
        <v>0</v>
      </c>
    </row>
    <row r="107" spans="1:13" ht="15" thickBot="1"/>
    <row r="108" spans="1:13" ht="28">
      <c r="B108" s="7"/>
      <c r="C108" s="2" t="s">
        <v>4</v>
      </c>
      <c r="D108" s="2" t="s">
        <v>5</v>
      </c>
      <c r="E108" s="2" t="s">
        <v>6</v>
      </c>
      <c r="F108" s="2" t="s">
        <v>7</v>
      </c>
      <c r="I108" s="7"/>
      <c r="J108" s="2" t="s">
        <v>4</v>
      </c>
      <c r="K108" s="2" t="s">
        <v>5</v>
      </c>
      <c r="L108" s="2" t="s">
        <v>6</v>
      </c>
      <c r="M108" s="2" t="s">
        <v>7</v>
      </c>
    </row>
    <row r="109" spans="1:13">
      <c r="B109" s="40" t="s">
        <v>8</v>
      </c>
      <c r="C109" s="5">
        <v>1</v>
      </c>
      <c r="D109" s="6">
        <v>60</v>
      </c>
      <c r="E109" s="6">
        <v>69</v>
      </c>
      <c r="F109" s="6">
        <v>2</v>
      </c>
      <c r="I109" s="40" t="s">
        <v>8</v>
      </c>
      <c r="J109" s="5">
        <v>1</v>
      </c>
      <c r="K109" s="6">
        <v>60</v>
      </c>
      <c r="L109" s="6">
        <v>69</v>
      </c>
      <c r="M109" s="6">
        <v>2</v>
      </c>
    </row>
    <row r="110" spans="1:13">
      <c r="B110" s="40"/>
      <c r="C110" s="5">
        <v>2</v>
      </c>
      <c r="D110" s="6">
        <v>70</v>
      </c>
      <c r="E110" s="6">
        <v>90</v>
      </c>
      <c r="F110" s="6">
        <v>3</v>
      </c>
      <c r="I110" s="40"/>
      <c r="J110" s="5">
        <v>2</v>
      </c>
      <c r="K110" s="6">
        <v>0</v>
      </c>
      <c r="L110" s="6">
        <v>0</v>
      </c>
      <c r="M110" s="6">
        <v>0</v>
      </c>
    </row>
    <row r="111" spans="1:13">
      <c r="B111" s="40"/>
      <c r="C111" s="5">
        <v>3</v>
      </c>
      <c r="D111" s="6">
        <v>91</v>
      </c>
      <c r="E111" s="6">
        <v>100</v>
      </c>
      <c r="F111" s="6">
        <v>2</v>
      </c>
      <c r="I111" s="40"/>
      <c r="J111" s="5">
        <v>3</v>
      </c>
      <c r="K111" s="6">
        <v>0</v>
      </c>
      <c r="L111" s="6">
        <v>0</v>
      </c>
      <c r="M111" s="6">
        <v>0</v>
      </c>
    </row>
    <row r="112" spans="1:13">
      <c r="B112" s="40"/>
      <c r="C112" s="5">
        <v>4</v>
      </c>
      <c r="D112" s="6">
        <v>0</v>
      </c>
      <c r="E112" s="6">
        <v>0</v>
      </c>
      <c r="F112" s="6">
        <v>0</v>
      </c>
      <c r="I112" s="40"/>
      <c r="J112" s="5">
        <v>4</v>
      </c>
      <c r="K112" s="6">
        <v>0</v>
      </c>
      <c r="L112" s="6">
        <v>0</v>
      </c>
      <c r="M112" s="6">
        <v>0</v>
      </c>
    </row>
    <row r="113" spans="1:13">
      <c r="B113" s="40"/>
      <c r="C113" s="5">
        <v>5</v>
      </c>
      <c r="D113" s="6">
        <v>0</v>
      </c>
      <c r="E113" s="6">
        <v>0</v>
      </c>
      <c r="F113" s="6">
        <v>0</v>
      </c>
      <c r="I113" s="40"/>
      <c r="J113" s="5">
        <v>5</v>
      </c>
      <c r="K113" s="6">
        <v>0</v>
      </c>
      <c r="L113" s="6">
        <v>0</v>
      </c>
      <c r="M113" s="6">
        <v>0</v>
      </c>
    </row>
    <row r="114" spans="1:13">
      <c r="B114" s="40" t="s">
        <v>9</v>
      </c>
      <c r="C114" s="3">
        <v>1</v>
      </c>
      <c r="D114" s="4">
        <v>0</v>
      </c>
      <c r="E114" s="4">
        <v>0</v>
      </c>
      <c r="F114" s="4">
        <v>0</v>
      </c>
      <c r="I114" s="40" t="s">
        <v>9</v>
      </c>
      <c r="J114" s="3">
        <v>1</v>
      </c>
      <c r="K114" s="4">
        <v>0</v>
      </c>
      <c r="L114" s="4">
        <v>0</v>
      </c>
      <c r="M114" s="4">
        <v>0</v>
      </c>
    </row>
    <row r="115" spans="1:13">
      <c r="B115" s="40"/>
      <c r="C115" s="3">
        <v>2</v>
      </c>
      <c r="D115" s="4">
        <v>0</v>
      </c>
      <c r="E115" s="4">
        <v>0</v>
      </c>
      <c r="F115" s="4">
        <v>0</v>
      </c>
      <c r="I115" s="40"/>
      <c r="J115" s="3">
        <v>2</v>
      </c>
      <c r="K115" s="4">
        <v>0</v>
      </c>
      <c r="L115" s="4">
        <v>0</v>
      </c>
      <c r="M115" s="4">
        <v>0</v>
      </c>
    </row>
    <row r="116" spans="1:13">
      <c r="B116" s="40"/>
      <c r="C116" s="3">
        <v>3</v>
      </c>
      <c r="D116" s="4">
        <v>0</v>
      </c>
      <c r="E116" s="4">
        <v>0</v>
      </c>
      <c r="F116" s="4">
        <v>0</v>
      </c>
      <c r="I116" s="40"/>
      <c r="J116" s="3">
        <v>3</v>
      </c>
      <c r="K116" s="4">
        <v>0</v>
      </c>
      <c r="L116" s="4">
        <v>0</v>
      </c>
      <c r="M116" s="4">
        <v>0</v>
      </c>
    </row>
    <row r="117" spans="1:13">
      <c r="B117" s="40"/>
      <c r="C117" s="3">
        <v>4</v>
      </c>
      <c r="D117" s="4">
        <v>0</v>
      </c>
      <c r="E117" s="4">
        <v>0</v>
      </c>
      <c r="F117" s="4">
        <v>0</v>
      </c>
      <c r="I117" s="40"/>
      <c r="J117" s="3">
        <v>4</v>
      </c>
      <c r="K117" s="4">
        <v>0</v>
      </c>
      <c r="L117" s="4">
        <v>0</v>
      </c>
      <c r="M117" s="4">
        <v>0</v>
      </c>
    </row>
    <row r="118" spans="1:13">
      <c r="B118" s="40"/>
      <c r="C118" s="3">
        <v>5</v>
      </c>
      <c r="D118" s="4">
        <v>0</v>
      </c>
      <c r="E118" s="4">
        <v>0</v>
      </c>
      <c r="F118" s="4">
        <v>0</v>
      </c>
      <c r="I118" s="40"/>
      <c r="J118" s="3">
        <v>5</v>
      </c>
      <c r="K118" s="4">
        <v>0</v>
      </c>
      <c r="L118" s="4">
        <v>0</v>
      </c>
      <c r="M118" s="4">
        <v>0</v>
      </c>
    </row>
    <row r="119" spans="1:13">
      <c r="B119" s="40" t="s">
        <v>10</v>
      </c>
      <c r="C119" s="5">
        <v>1</v>
      </c>
      <c r="D119" s="6">
        <v>0</v>
      </c>
      <c r="E119" s="6">
        <v>0</v>
      </c>
      <c r="F119" s="6">
        <v>0</v>
      </c>
      <c r="I119" s="40" t="s">
        <v>10</v>
      </c>
      <c r="J119" s="5">
        <v>1</v>
      </c>
      <c r="K119" s="6">
        <v>0</v>
      </c>
      <c r="L119" s="6">
        <v>0</v>
      </c>
      <c r="M119" s="6">
        <v>0</v>
      </c>
    </row>
    <row r="120" spans="1:13">
      <c r="B120" s="40"/>
      <c r="C120" s="5">
        <v>2</v>
      </c>
      <c r="D120" s="6">
        <v>0</v>
      </c>
      <c r="E120" s="6">
        <v>0</v>
      </c>
      <c r="F120" s="6">
        <v>0</v>
      </c>
      <c r="I120" s="40"/>
      <c r="J120" s="5">
        <v>2</v>
      </c>
      <c r="K120" s="6">
        <v>0</v>
      </c>
      <c r="L120" s="6">
        <v>0</v>
      </c>
      <c r="M120" s="6">
        <v>0</v>
      </c>
    </row>
    <row r="121" spans="1:13">
      <c r="B121" s="40"/>
      <c r="C121" s="5">
        <v>3</v>
      </c>
      <c r="D121" s="6">
        <v>0</v>
      </c>
      <c r="E121" s="6">
        <v>0</v>
      </c>
      <c r="F121" s="6">
        <v>0</v>
      </c>
      <c r="I121" s="40"/>
      <c r="J121" s="5">
        <v>3</v>
      </c>
      <c r="K121" s="6">
        <v>0</v>
      </c>
      <c r="L121" s="6">
        <v>0</v>
      </c>
      <c r="M121" s="6">
        <v>0</v>
      </c>
    </row>
    <row r="122" spans="1:13">
      <c r="B122" s="40"/>
      <c r="C122" s="5">
        <v>4</v>
      </c>
      <c r="D122" s="6">
        <v>0</v>
      </c>
      <c r="E122" s="6">
        <v>0</v>
      </c>
      <c r="F122" s="6">
        <v>0</v>
      </c>
      <c r="I122" s="40"/>
      <c r="J122" s="5">
        <v>4</v>
      </c>
      <c r="K122" s="6">
        <v>0</v>
      </c>
      <c r="L122" s="6">
        <v>0</v>
      </c>
      <c r="M122" s="6">
        <v>0</v>
      </c>
    </row>
    <row r="123" spans="1:13">
      <c r="B123" s="40"/>
      <c r="C123" s="5">
        <v>5</v>
      </c>
      <c r="D123" s="6">
        <v>0</v>
      </c>
      <c r="E123" s="6">
        <v>0</v>
      </c>
      <c r="F123" s="6">
        <v>0</v>
      </c>
      <c r="I123" s="40"/>
      <c r="J123" s="5">
        <v>5</v>
      </c>
      <c r="K123" s="6">
        <v>0</v>
      </c>
      <c r="L123" s="6">
        <v>0</v>
      </c>
      <c r="M123" s="6">
        <v>0</v>
      </c>
    </row>
    <row r="125" spans="1:13">
      <c r="A125" s="13" t="s">
        <v>14</v>
      </c>
      <c r="I125" s="13" t="s">
        <v>18</v>
      </c>
    </row>
    <row r="127" spans="1:13" ht="28">
      <c r="B127" s="2" t="s">
        <v>3</v>
      </c>
      <c r="C127" s="1">
        <v>0.97</v>
      </c>
      <c r="E127" s="9" t="s">
        <v>17</v>
      </c>
      <c r="F127" s="1">
        <v>1.9400000000000001E-2</v>
      </c>
      <c r="G127" s="12">
        <f>1/F127</f>
        <v>51.546391752577321</v>
      </c>
    </row>
    <row r="128" spans="1:13">
      <c r="B128" s="2" t="s">
        <v>1</v>
      </c>
      <c r="C128" s="2" t="s">
        <v>2</v>
      </c>
      <c r="I128" s="2" t="s">
        <v>1</v>
      </c>
      <c r="J128" s="2" t="s">
        <v>2</v>
      </c>
    </row>
    <row r="129" spans="2:13">
      <c r="B129" s="3">
        <v>1</v>
      </c>
      <c r="C129" s="4">
        <v>1</v>
      </c>
      <c r="I129" s="3">
        <v>1</v>
      </c>
      <c r="J129" s="4">
        <v>1</v>
      </c>
    </row>
    <row r="130" spans="2:13">
      <c r="B130" s="3">
        <v>2</v>
      </c>
      <c r="C130" s="4">
        <v>0</v>
      </c>
      <c r="I130" s="3">
        <v>2</v>
      </c>
      <c r="J130" s="4">
        <v>0</v>
      </c>
    </row>
    <row r="131" spans="2:13">
      <c r="B131" s="3">
        <v>3</v>
      </c>
      <c r="C131" s="4">
        <v>0</v>
      </c>
      <c r="I131" s="3">
        <v>3</v>
      </c>
      <c r="J131" s="4">
        <v>0</v>
      </c>
    </row>
    <row r="132" spans="2:13" ht="15" thickBot="1"/>
    <row r="133" spans="2:13" ht="28">
      <c r="B133" s="7"/>
      <c r="C133" s="2" t="s">
        <v>4</v>
      </c>
      <c r="D133" s="2" t="s">
        <v>5</v>
      </c>
      <c r="E133" s="2" t="s">
        <v>6</v>
      </c>
      <c r="F133" s="2" t="s">
        <v>7</v>
      </c>
      <c r="I133" s="7"/>
      <c r="J133" s="2" t="s">
        <v>4</v>
      </c>
      <c r="K133" s="2" t="s">
        <v>5</v>
      </c>
      <c r="L133" s="2" t="s">
        <v>6</v>
      </c>
      <c r="M133" s="2" t="s">
        <v>7</v>
      </c>
    </row>
    <row r="134" spans="2:13">
      <c r="B134" s="8" t="s">
        <v>8</v>
      </c>
      <c r="C134" s="5">
        <v>1</v>
      </c>
      <c r="D134" s="6">
        <v>40</v>
      </c>
      <c r="E134" s="6">
        <v>60</v>
      </c>
      <c r="F134" s="6">
        <v>1</v>
      </c>
      <c r="I134" s="8" t="s">
        <v>8</v>
      </c>
      <c r="J134" s="5">
        <v>1</v>
      </c>
      <c r="K134" s="6">
        <v>40</v>
      </c>
      <c r="L134" s="6">
        <v>50</v>
      </c>
      <c r="M134" s="6">
        <v>1</v>
      </c>
    </row>
    <row r="135" spans="2:13">
      <c r="B135" s="40" t="s">
        <v>9</v>
      </c>
      <c r="C135" s="3">
        <v>1</v>
      </c>
      <c r="D135" s="4">
        <v>0</v>
      </c>
      <c r="E135" s="4">
        <v>0</v>
      </c>
      <c r="F135" s="4">
        <v>0</v>
      </c>
      <c r="I135" s="40" t="s">
        <v>9</v>
      </c>
      <c r="J135" s="3">
        <v>1</v>
      </c>
      <c r="K135" s="4">
        <v>0</v>
      </c>
      <c r="L135" s="4">
        <v>0</v>
      </c>
      <c r="M135" s="4">
        <v>0</v>
      </c>
    </row>
    <row r="136" spans="2:13">
      <c r="B136" s="40"/>
      <c r="C136" s="3">
        <v>2</v>
      </c>
      <c r="D136" s="4">
        <v>0</v>
      </c>
      <c r="E136" s="4">
        <v>0</v>
      </c>
      <c r="F136" s="4">
        <v>0</v>
      </c>
      <c r="I136" s="40"/>
      <c r="J136" s="3">
        <v>2</v>
      </c>
      <c r="K136" s="4">
        <v>0</v>
      </c>
      <c r="L136" s="4">
        <v>0</v>
      </c>
      <c r="M136" s="4">
        <v>0</v>
      </c>
    </row>
    <row r="137" spans="2:13">
      <c r="B137" s="40"/>
      <c r="C137" s="3">
        <v>3</v>
      </c>
      <c r="D137" s="4">
        <v>0</v>
      </c>
      <c r="E137" s="4">
        <v>0</v>
      </c>
      <c r="F137" s="4">
        <v>0</v>
      </c>
      <c r="I137" s="40"/>
      <c r="J137" s="3">
        <v>3</v>
      </c>
      <c r="K137" s="4">
        <v>0</v>
      </c>
      <c r="L137" s="4">
        <v>0</v>
      </c>
      <c r="M137" s="4">
        <v>0</v>
      </c>
    </row>
    <row r="138" spans="2:13">
      <c r="B138" s="40"/>
      <c r="C138" s="3">
        <v>4</v>
      </c>
      <c r="D138" s="4">
        <v>0</v>
      </c>
      <c r="E138" s="4">
        <v>0</v>
      </c>
      <c r="F138" s="4">
        <v>0</v>
      </c>
      <c r="I138" s="40"/>
      <c r="J138" s="3">
        <v>4</v>
      </c>
      <c r="K138" s="4">
        <v>0</v>
      </c>
      <c r="L138" s="4">
        <v>0</v>
      </c>
      <c r="M138" s="4">
        <v>0</v>
      </c>
    </row>
    <row r="139" spans="2:13">
      <c r="B139" s="40"/>
      <c r="C139" s="3">
        <v>5</v>
      </c>
      <c r="D139" s="4">
        <v>0</v>
      </c>
      <c r="E139" s="4">
        <v>0</v>
      </c>
      <c r="F139" s="4">
        <v>0</v>
      </c>
      <c r="I139" s="40"/>
      <c r="J139" s="3">
        <v>5</v>
      </c>
      <c r="K139" s="4">
        <v>0</v>
      </c>
      <c r="L139" s="4">
        <v>0</v>
      </c>
      <c r="M139" s="4">
        <v>0</v>
      </c>
    </row>
    <row r="140" spans="2:13">
      <c r="B140" s="40" t="s">
        <v>10</v>
      </c>
      <c r="C140" s="5">
        <v>1</v>
      </c>
      <c r="D140" s="6">
        <v>0</v>
      </c>
      <c r="E140" s="6">
        <v>0</v>
      </c>
      <c r="F140" s="6">
        <v>0</v>
      </c>
      <c r="I140" s="40" t="s">
        <v>10</v>
      </c>
      <c r="J140" s="5">
        <v>1</v>
      </c>
      <c r="K140" s="6">
        <v>0</v>
      </c>
      <c r="L140" s="6">
        <v>0</v>
      </c>
      <c r="M140" s="6">
        <v>0</v>
      </c>
    </row>
    <row r="141" spans="2:13">
      <c r="B141" s="40"/>
      <c r="C141" s="5">
        <v>2</v>
      </c>
      <c r="D141" s="6">
        <v>0</v>
      </c>
      <c r="E141" s="6">
        <v>0</v>
      </c>
      <c r="F141" s="6">
        <v>0</v>
      </c>
      <c r="I141" s="40"/>
      <c r="J141" s="5">
        <v>2</v>
      </c>
      <c r="K141" s="6">
        <v>0</v>
      </c>
      <c r="L141" s="6">
        <v>0</v>
      </c>
      <c r="M141" s="6">
        <v>0</v>
      </c>
    </row>
    <row r="142" spans="2:13">
      <c r="B142" s="40"/>
      <c r="C142" s="5">
        <v>3</v>
      </c>
      <c r="D142" s="6">
        <v>0</v>
      </c>
      <c r="E142" s="6">
        <v>0</v>
      </c>
      <c r="F142" s="6">
        <v>0</v>
      </c>
      <c r="I142" s="40"/>
      <c r="J142" s="5">
        <v>3</v>
      </c>
      <c r="K142" s="6">
        <v>0</v>
      </c>
      <c r="L142" s="6">
        <v>0</v>
      </c>
      <c r="M142" s="6">
        <v>0</v>
      </c>
    </row>
    <row r="143" spans="2:13">
      <c r="B143" s="40"/>
      <c r="C143" s="5">
        <v>4</v>
      </c>
      <c r="D143" s="6">
        <v>0</v>
      </c>
      <c r="E143" s="6">
        <v>0</v>
      </c>
      <c r="F143" s="6">
        <v>0</v>
      </c>
      <c r="I143" s="40"/>
      <c r="J143" s="5">
        <v>4</v>
      </c>
      <c r="K143" s="6">
        <v>0</v>
      </c>
      <c r="L143" s="6">
        <v>0</v>
      </c>
      <c r="M143" s="6">
        <v>0</v>
      </c>
    </row>
    <row r="144" spans="2:13">
      <c r="B144" s="40"/>
      <c r="C144" s="5">
        <v>5</v>
      </c>
      <c r="D144" s="6">
        <v>0</v>
      </c>
      <c r="E144" s="6">
        <v>0</v>
      </c>
      <c r="F144" s="6">
        <v>0</v>
      </c>
      <c r="I144" s="40"/>
      <c r="J144" s="5">
        <v>5</v>
      </c>
      <c r="K144" s="6">
        <v>0</v>
      </c>
      <c r="L144" s="6">
        <v>0</v>
      </c>
      <c r="M144" s="6">
        <v>0</v>
      </c>
    </row>
    <row r="146" spans="1:13">
      <c r="A146" s="13" t="s">
        <v>15</v>
      </c>
      <c r="I146" s="13" t="s">
        <v>18</v>
      </c>
    </row>
    <row r="148" spans="1:13" ht="28">
      <c r="B148" s="2" t="s">
        <v>3</v>
      </c>
      <c r="C148" s="1">
        <v>0.97</v>
      </c>
      <c r="E148" s="9" t="s">
        <v>17</v>
      </c>
      <c r="F148" s="1">
        <v>3.2300000000000002E-2</v>
      </c>
      <c r="G148" s="12">
        <f>1/F148</f>
        <v>30.959752321981423</v>
      </c>
    </row>
    <row r="149" spans="1:13">
      <c r="B149" s="2" t="s">
        <v>1</v>
      </c>
      <c r="C149" s="2" t="s">
        <v>2</v>
      </c>
      <c r="I149" s="2" t="s">
        <v>1</v>
      </c>
      <c r="J149" s="2" t="s">
        <v>2</v>
      </c>
    </row>
    <row r="150" spans="1:13">
      <c r="B150" s="3">
        <v>1</v>
      </c>
      <c r="C150" s="4">
        <v>1</v>
      </c>
      <c r="I150" s="3">
        <v>1</v>
      </c>
      <c r="J150" s="4">
        <v>1</v>
      </c>
    </row>
    <row r="151" spans="1:13">
      <c r="B151" s="3">
        <v>2</v>
      </c>
      <c r="C151" s="4">
        <v>0</v>
      </c>
      <c r="I151" s="3">
        <v>2</v>
      </c>
      <c r="J151" s="4">
        <v>0</v>
      </c>
    </row>
    <row r="152" spans="1:13">
      <c r="B152" s="3">
        <v>3</v>
      </c>
      <c r="C152" s="4">
        <v>0</v>
      </c>
      <c r="I152" s="3">
        <v>3</v>
      </c>
      <c r="J152" s="4">
        <v>0</v>
      </c>
    </row>
    <row r="153" spans="1:13" ht="15" thickBot="1"/>
    <row r="154" spans="1:13" ht="28">
      <c r="B154" s="7"/>
      <c r="C154" s="2" t="s">
        <v>4</v>
      </c>
      <c r="D154" s="2" t="s">
        <v>5</v>
      </c>
      <c r="E154" s="2" t="s">
        <v>6</v>
      </c>
      <c r="F154" s="2" t="s">
        <v>7</v>
      </c>
      <c r="I154" s="7"/>
      <c r="J154" s="2" t="s">
        <v>4</v>
      </c>
      <c r="K154" s="2" t="s">
        <v>5</v>
      </c>
      <c r="L154" s="2" t="s">
        <v>6</v>
      </c>
      <c r="M154" s="2" t="s">
        <v>7</v>
      </c>
    </row>
    <row r="155" spans="1:13">
      <c r="B155" s="8" t="s">
        <v>8</v>
      </c>
      <c r="C155" s="5">
        <v>1</v>
      </c>
      <c r="D155" s="6">
        <v>20</v>
      </c>
      <c r="E155" s="6">
        <v>40</v>
      </c>
      <c r="F155" s="6">
        <v>1</v>
      </c>
      <c r="I155" s="8" t="s">
        <v>8</v>
      </c>
      <c r="J155" s="5">
        <v>1</v>
      </c>
      <c r="K155" s="6">
        <v>20</v>
      </c>
      <c r="L155" s="6">
        <v>30</v>
      </c>
      <c r="M155" s="6">
        <v>1</v>
      </c>
    </row>
    <row r="156" spans="1:13">
      <c r="B156" s="40" t="s">
        <v>9</v>
      </c>
      <c r="C156" s="3">
        <v>1</v>
      </c>
      <c r="D156" s="4">
        <v>0</v>
      </c>
      <c r="E156" s="4">
        <v>0</v>
      </c>
      <c r="F156" s="4">
        <v>0</v>
      </c>
      <c r="I156" s="40" t="s">
        <v>9</v>
      </c>
      <c r="J156" s="3">
        <v>1</v>
      </c>
      <c r="K156" s="4">
        <v>0</v>
      </c>
      <c r="L156" s="4">
        <v>0</v>
      </c>
      <c r="M156" s="4">
        <v>0</v>
      </c>
    </row>
    <row r="157" spans="1:13">
      <c r="B157" s="40"/>
      <c r="C157" s="3">
        <v>2</v>
      </c>
      <c r="D157" s="4">
        <v>0</v>
      </c>
      <c r="E157" s="4">
        <v>0</v>
      </c>
      <c r="F157" s="4">
        <v>0</v>
      </c>
      <c r="I157" s="40"/>
      <c r="J157" s="3">
        <v>2</v>
      </c>
      <c r="K157" s="4">
        <v>0</v>
      </c>
      <c r="L157" s="4">
        <v>0</v>
      </c>
      <c r="M157" s="4">
        <v>0</v>
      </c>
    </row>
    <row r="158" spans="1:13">
      <c r="B158" s="40"/>
      <c r="C158" s="3">
        <v>3</v>
      </c>
      <c r="D158" s="4">
        <v>0</v>
      </c>
      <c r="E158" s="4">
        <v>0</v>
      </c>
      <c r="F158" s="4">
        <v>0</v>
      </c>
      <c r="I158" s="40"/>
      <c r="J158" s="3">
        <v>3</v>
      </c>
      <c r="K158" s="4">
        <v>0</v>
      </c>
      <c r="L158" s="4">
        <v>0</v>
      </c>
      <c r="M158" s="4">
        <v>0</v>
      </c>
    </row>
    <row r="159" spans="1:13">
      <c r="B159" s="40"/>
      <c r="C159" s="3">
        <v>4</v>
      </c>
      <c r="D159" s="4">
        <v>0</v>
      </c>
      <c r="E159" s="4">
        <v>0</v>
      </c>
      <c r="F159" s="4">
        <v>0</v>
      </c>
      <c r="I159" s="40"/>
      <c r="J159" s="3">
        <v>4</v>
      </c>
      <c r="K159" s="4">
        <v>0</v>
      </c>
      <c r="L159" s="4">
        <v>0</v>
      </c>
      <c r="M159" s="4">
        <v>0</v>
      </c>
    </row>
    <row r="160" spans="1:13">
      <c r="B160" s="40"/>
      <c r="C160" s="3">
        <v>5</v>
      </c>
      <c r="D160" s="4">
        <v>0</v>
      </c>
      <c r="E160" s="4">
        <v>0</v>
      </c>
      <c r="F160" s="4">
        <v>0</v>
      </c>
      <c r="I160" s="40"/>
      <c r="J160" s="3">
        <v>5</v>
      </c>
      <c r="K160" s="4">
        <v>0</v>
      </c>
      <c r="L160" s="4">
        <v>0</v>
      </c>
      <c r="M160" s="4">
        <v>0</v>
      </c>
    </row>
    <row r="161" spans="1:13">
      <c r="B161" s="40" t="s">
        <v>10</v>
      </c>
      <c r="C161" s="5">
        <v>1</v>
      </c>
      <c r="D161" s="6">
        <v>0</v>
      </c>
      <c r="E161" s="6">
        <v>0</v>
      </c>
      <c r="F161" s="6">
        <v>0</v>
      </c>
      <c r="I161" s="40" t="s">
        <v>10</v>
      </c>
      <c r="J161" s="5">
        <v>1</v>
      </c>
      <c r="K161" s="6">
        <v>0</v>
      </c>
      <c r="L161" s="6">
        <v>0</v>
      </c>
      <c r="M161" s="6">
        <v>0</v>
      </c>
    </row>
    <row r="162" spans="1:13">
      <c r="B162" s="40"/>
      <c r="C162" s="5">
        <v>2</v>
      </c>
      <c r="D162" s="6">
        <v>0</v>
      </c>
      <c r="E162" s="6">
        <v>0</v>
      </c>
      <c r="F162" s="6">
        <v>0</v>
      </c>
      <c r="I162" s="40"/>
      <c r="J162" s="5">
        <v>2</v>
      </c>
      <c r="K162" s="6">
        <v>0</v>
      </c>
      <c r="L162" s="6">
        <v>0</v>
      </c>
      <c r="M162" s="6">
        <v>0</v>
      </c>
    </row>
    <row r="163" spans="1:13">
      <c r="B163" s="40"/>
      <c r="C163" s="5">
        <v>3</v>
      </c>
      <c r="D163" s="6">
        <v>0</v>
      </c>
      <c r="E163" s="6">
        <v>0</v>
      </c>
      <c r="F163" s="6">
        <v>0</v>
      </c>
      <c r="I163" s="40"/>
      <c r="J163" s="5">
        <v>3</v>
      </c>
      <c r="K163" s="6">
        <v>0</v>
      </c>
      <c r="L163" s="6">
        <v>0</v>
      </c>
      <c r="M163" s="6">
        <v>0</v>
      </c>
    </row>
    <row r="164" spans="1:13">
      <c r="B164" s="40"/>
      <c r="C164" s="5">
        <v>4</v>
      </c>
      <c r="D164" s="6">
        <v>0</v>
      </c>
      <c r="E164" s="6">
        <v>0</v>
      </c>
      <c r="F164" s="6">
        <v>0</v>
      </c>
      <c r="I164" s="40"/>
      <c r="J164" s="5">
        <v>4</v>
      </c>
      <c r="K164" s="6">
        <v>0</v>
      </c>
      <c r="L164" s="6">
        <v>0</v>
      </c>
      <c r="M164" s="6">
        <v>0</v>
      </c>
    </row>
    <row r="165" spans="1:13">
      <c r="B165" s="40"/>
      <c r="C165" s="5">
        <v>5</v>
      </c>
      <c r="D165" s="6">
        <v>0</v>
      </c>
      <c r="E165" s="6">
        <v>0</v>
      </c>
      <c r="F165" s="6">
        <v>0</v>
      </c>
      <c r="I165" s="40"/>
      <c r="J165" s="5">
        <v>5</v>
      </c>
      <c r="K165" s="6">
        <v>0</v>
      </c>
      <c r="L165" s="6">
        <v>0</v>
      </c>
      <c r="M165" s="6">
        <v>0</v>
      </c>
    </row>
    <row r="167" spans="1:13">
      <c r="A167" s="13" t="s">
        <v>16</v>
      </c>
      <c r="I167" s="13" t="s">
        <v>18</v>
      </c>
    </row>
    <row r="169" spans="1:13" ht="28">
      <c r="B169" s="2" t="s">
        <v>3</v>
      </c>
      <c r="C169" s="1">
        <v>0.97</v>
      </c>
      <c r="E169" s="9" t="s">
        <v>17</v>
      </c>
      <c r="F169" s="1">
        <v>4.3099999999999999E-2</v>
      </c>
      <c r="G169" s="12">
        <f>1/F169</f>
        <v>23.201856148491881</v>
      </c>
      <c r="H169" s="10"/>
    </row>
    <row r="170" spans="1:13">
      <c r="B170" s="2" t="s">
        <v>1</v>
      </c>
      <c r="C170" s="2" t="s">
        <v>2</v>
      </c>
      <c r="I170" s="2" t="s">
        <v>1</v>
      </c>
      <c r="J170" s="2" t="s">
        <v>2</v>
      </c>
    </row>
    <row r="171" spans="1:13">
      <c r="B171" s="3">
        <v>1</v>
      </c>
      <c r="C171" s="4">
        <v>1</v>
      </c>
      <c r="I171" s="3">
        <v>1</v>
      </c>
      <c r="J171" s="4">
        <v>1</v>
      </c>
    </row>
    <row r="172" spans="1:13">
      <c r="B172" s="3">
        <v>2</v>
      </c>
      <c r="C172" s="4">
        <v>0</v>
      </c>
      <c r="I172" s="3">
        <v>2</v>
      </c>
      <c r="J172" s="4">
        <v>0</v>
      </c>
    </row>
    <row r="173" spans="1:13">
      <c r="B173" s="3">
        <v>3</v>
      </c>
      <c r="C173" s="4">
        <v>0</v>
      </c>
      <c r="I173" s="3">
        <v>3</v>
      </c>
      <c r="J173" s="4">
        <v>0</v>
      </c>
    </row>
    <row r="174" spans="1:13" ht="15" thickBot="1"/>
    <row r="175" spans="1:13" ht="28">
      <c r="B175" s="7"/>
      <c r="C175" s="2" t="s">
        <v>4</v>
      </c>
      <c r="D175" s="2" t="s">
        <v>5</v>
      </c>
      <c r="E175" s="2" t="s">
        <v>6</v>
      </c>
      <c r="F175" s="2" t="s">
        <v>7</v>
      </c>
      <c r="I175" s="7"/>
      <c r="J175" s="2" t="s">
        <v>4</v>
      </c>
      <c r="K175" s="2" t="s">
        <v>5</v>
      </c>
      <c r="L175" s="2" t="s">
        <v>6</v>
      </c>
      <c r="M175" s="2" t="s">
        <v>7</v>
      </c>
    </row>
    <row r="176" spans="1:13">
      <c r="B176" s="8" t="s">
        <v>8</v>
      </c>
      <c r="C176" s="5">
        <v>1</v>
      </c>
      <c r="D176" s="6">
        <v>15</v>
      </c>
      <c r="E176" s="6">
        <v>30</v>
      </c>
      <c r="F176" s="6">
        <v>1</v>
      </c>
      <c r="I176" s="8" t="s">
        <v>8</v>
      </c>
      <c r="J176" s="5">
        <v>1</v>
      </c>
      <c r="K176" s="6">
        <v>15</v>
      </c>
      <c r="L176" s="6">
        <v>20</v>
      </c>
      <c r="M176" s="6">
        <v>1</v>
      </c>
    </row>
    <row r="177" spans="1:13">
      <c r="B177" s="40" t="s">
        <v>9</v>
      </c>
      <c r="C177" s="3">
        <v>1</v>
      </c>
      <c r="D177" s="4">
        <v>0</v>
      </c>
      <c r="E177" s="4">
        <v>0</v>
      </c>
      <c r="F177" s="4">
        <v>0</v>
      </c>
      <c r="I177" s="40" t="s">
        <v>9</v>
      </c>
      <c r="J177" s="3">
        <v>1</v>
      </c>
      <c r="K177" s="4">
        <v>0</v>
      </c>
      <c r="L177" s="4">
        <v>0</v>
      </c>
      <c r="M177" s="4">
        <v>0</v>
      </c>
    </row>
    <row r="178" spans="1:13">
      <c r="B178" s="40"/>
      <c r="C178" s="3">
        <v>2</v>
      </c>
      <c r="D178" s="4">
        <v>0</v>
      </c>
      <c r="E178" s="4">
        <v>0</v>
      </c>
      <c r="F178" s="4">
        <v>0</v>
      </c>
      <c r="I178" s="40"/>
      <c r="J178" s="3">
        <v>2</v>
      </c>
      <c r="K178" s="4">
        <v>0</v>
      </c>
      <c r="L178" s="4">
        <v>0</v>
      </c>
      <c r="M178" s="4">
        <v>0</v>
      </c>
    </row>
    <row r="179" spans="1:13">
      <c r="B179" s="40"/>
      <c r="C179" s="3">
        <v>3</v>
      </c>
      <c r="D179" s="4">
        <v>0</v>
      </c>
      <c r="E179" s="4">
        <v>0</v>
      </c>
      <c r="F179" s="4">
        <v>0</v>
      </c>
      <c r="I179" s="40"/>
      <c r="J179" s="3">
        <v>3</v>
      </c>
      <c r="K179" s="4">
        <v>0</v>
      </c>
      <c r="L179" s="4">
        <v>0</v>
      </c>
      <c r="M179" s="4">
        <v>0</v>
      </c>
    </row>
    <row r="180" spans="1:13">
      <c r="B180" s="40"/>
      <c r="C180" s="3">
        <v>4</v>
      </c>
      <c r="D180" s="4">
        <v>0</v>
      </c>
      <c r="E180" s="4">
        <v>0</v>
      </c>
      <c r="F180" s="4">
        <v>0</v>
      </c>
      <c r="I180" s="40"/>
      <c r="J180" s="3">
        <v>4</v>
      </c>
      <c r="K180" s="4">
        <v>0</v>
      </c>
      <c r="L180" s="4">
        <v>0</v>
      </c>
      <c r="M180" s="4">
        <v>0</v>
      </c>
    </row>
    <row r="181" spans="1:13">
      <c r="B181" s="40"/>
      <c r="C181" s="3">
        <v>5</v>
      </c>
      <c r="D181" s="4">
        <v>0</v>
      </c>
      <c r="E181" s="4">
        <v>0</v>
      </c>
      <c r="F181" s="4">
        <v>0</v>
      </c>
      <c r="I181" s="40"/>
      <c r="J181" s="3">
        <v>5</v>
      </c>
      <c r="K181" s="4">
        <v>0</v>
      </c>
      <c r="L181" s="4">
        <v>0</v>
      </c>
      <c r="M181" s="4">
        <v>0</v>
      </c>
    </row>
    <row r="182" spans="1:13">
      <c r="B182" s="40" t="s">
        <v>10</v>
      </c>
      <c r="C182" s="5">
        <v>1</v>
      </c>
      <c r="D182" s="6">
        <v>0</v>
      </c>
      <c r="E182" s="6">
        <v>0</v>
      </c>
      <c r="F182" s="6">
        <v>0</v>
      </c>
      <c r="I182" s="40" t="s">
        <v>10</v>
      </c>
      <c r="J182" s="5">
        <v>1</v>
      </c>
      <c r="K182" s="6">
        <v>0</v>
      </c>
      <c r="L182" s="6">
        <v>0</v>
      </c>
      <c r="M182" s="6">
        <v>0</v>
      </c>
    </row>
    <row r="183" spans="1:13">
      <c r="B183" s="40"/>
      <c r="C183" s="5">
        <v>2</v>
      </c>
      <c r="D183" s="6">
        <v>0</v>
      </c>
      <c r="E183" s="6">
        <v>0</v>
      </c>
      <c r="F183" s="6">
        <v>0</v>
      </c>
      <c r="I183" s="40"/>
      <c r="J183" s="5">
        <v>2</v>
      </c>
      <c r="K183" s="6">
        <v>0</v>
      </c>
      <c r="L183" s="6">
        <v>0</v>
      </c>
      <c r="M183" s="6">
        <v>0</v>
      </c>
    </row>
    <row r="184" spans="1:13">
      <c r="B184" s="40"/>
      <c r="C184" s="5">
        <v>3</v>
      </c>
      <c r="D184" s="6">
        <v>0</v>
      </c>
      <c r="E184" s="6">
        <v>0</v>
      </c>
      <c r="F184" s="6">
        <v>0</v>
      </c>
      <c r="I184" s="40"/>
      <c r="J184" s="5">
        <v>3</v>
      </c>
      <c r="K184" s="6">
        <v>0</v>
      </c>
      <c r="L184" s="6">
        <v>0</v>
      </c>
      <c r="M184" s="6">
        <v>0</v>
      </c>
    </row>
    <row r="185" spans="1:13">
      <c r="B185" s="40"/>
      <c r="C185" s="5">
        <v>4</v>
      </c>
      <c r="D185" s="6">
        <v>0</v>
      </c>
      <c r="E185" s="6">
        <v>0</v>
      </c>
      <c r="F185" s="6">
        <v>0</v>
      </c>
      <c r="I185" s="40"/>
      <c r="J185" s="5">
        <v>4</v>
      </c>
      <c r="K185" s="6">
        <v>0</v>
      </c>
      <c r="L185" s="6">
        <v>0</v>
      </c>
      <c r="M185" s="6">
        <v>0</v>
      </c>
    </row>
    <row r="186" spans="1:13">
      <c r="B186" s="40"/>
      <c r="C186" s="5">
        <v>5</v>
      </c>
      <c r="D186" s="6">
        <v>0</v>
      </c>
      <c r="E186" s="6">
        <v>0</v>
      </c>
      <c r="F186" s="6">
        <v>0</v>
      </c>
      <c r="I186" s="40"/>
      <c r="J186" s="5">
        <v>5</v>
      </c>
      <c r="K186" s="6">
        <v>0</v>
      </c>
      <c r="L186" s="6">
        <v>0</v>
      </c>
      <c r="M186" s="6">
        <v>0</v>
      </c>
    </row>
    <row r="188" spans="1:13">
      <c r="A188" s="13" t="s">
        <v>32</v>
      </c>
      <c r="I188" s="13" t="s">
        <v>18</v>
      </c>
    </row>
    <row r="190" spans="1:13" ht="28">
      <c r="B190" s="2" t="s">
        <v>3</v>
      </c>
      <c r="C190" s="1">
        <v>0.97</v>
      </c>
      <c r="E190" s="9" t="s">
        <v>17</v>
      </c>
      <c r="F190" s="1">
        <f>C190/E197</f>
        <v>0.19400000000000001</v>
      </c>
      <c r="G190" s="12">
        <f>1/F190</f>
        <v>5.1546391752577314</v>
      </c>
      <c r="H190" s="10"/>
    </row>
    <row r="191" spans="1:13">
      <c r="B191" s="2" t="s">
        <v>1</v>
      </c>
      <c r="C191" s="2" t="s">
        <v>2</v>
      </c>
      <c r="I191" s="2" t="s">
        <v>1</v>
      </c>
      <c r="J191" s="2" t="s">
        <v>2</v>
      </c>
    </row>
    <row r="192" spans="1:13">
      <c r="B192" s="3">
        <v>1</v>
      </c>
      <c r="C192" s="4">
        <v>1</v>
      </c>
      <c r="I192" s="3">
        <v>1</v>
      </c>
      <c r="J192" s="4">
        <v>1</v>
      </c>
    </row>
    <row r="193" spans="2:13">
      <c r="B193" s="3">
        <v>2</v>
      </c>
      <c r="C193" s="4">
        <v>0</v>
      </c>
      <c r="I193" s="3">
        <v>2</v>
      </c>
      <c r="J193" s="4">
        <v>0</v>
      </c>
    </row>
    <row r="194" spans="2:13">
      <c r="B194" s="3">
        <v>3</v>
      </c>
      <c r="C194" s="4">
        <v>0</v>
      </c>
      <c r="I194" s="3">
        <v>3</v>
      </c>
      <c r="J194" s="4">
        <v>0</v>
      </c>
    </row>
    <row r="195" spans="2:13" ht="15" thickBot="1"/>
    <row r="196" spans="2:13" ht="28">
      <c r="B196" s="7"/>
      <c r="C196" s="2" t="s">
        <v>4</v>
      </c>
      <c r="D196" s="2" t="s">
        <v>5</v>
      </c>
      <c r="E196" s="2" t="s">
        <v>6</v>
      </c>
      <c r="F196" s="2" t="s">
        <v>7</v>
      </c>
      <c r="I196" s="7"/>
      <c r="J196" s="2" t="s">
        <v>4</v>
      </c>
      <c r="K196" s="2" t="s">
        <v>5</v>
      </c>
      <c r="L196" s="2" t="s">
        <v>6</v>
      </c>
      <c r="M196" s="2" t="s">
        <v>7</v>
      </c>
    </row>
    <row r="197" spans="2:13">
      <c r="B197" s="8" t="s">
        <v>8</v>
      </c>
      <c r="C197" s="5">
        <v>1</v>
      </c>
      <c r="D197" s="6">
        <v>5</v>
      </c>
      <c r="E197" s="6">
        <v>5</v>
      </c>
      <c r="F197" s="6">
        <v>1</v>
      </c>
      <c r="I197" s="8" t="s">
        <v>8</v>
      </c>
      <c r="J197" s="5">
        <v>1</v>
      </c>
      <c r="K197" s="6">
        <v>5</v>
      </c>
      <c r="L197" s="6">
        <v>5</v>
      </c>
      <c r="M197" s="6">
        <v>1</v>
      </c>
    </row>
    <row r="198" spans="2:13">
      <c r="B198" s="40" t="s">
        <v>9</v>
      </c>
      <c r="C198" s="3">
        <v>1</v>
      </c>
      <c r="D198" s="4">
        <v>0</v>
      </c>
      <c r="E198" s="4">
        <v>0</v>
      </c>
      <c r="F198" s="4">
        <v>0</v>
      </c>
      <c r="I198" s="40" t="s">
        <v>9</v>
      </c>
      <c r="J198" s="3">
        <v>1</v>
      </c>
      <c r="K198" s="4">
        <v>0</v>
      </c>
      <c r="L198" s="4">
        <v>0</v>
      </c>
      <c r="M198" s="4">
        <v>0</v>
      </c>
    </row>
    <row r="199" spans="2:13">
      <c r="B199" s="40"/>
      <c r="C199" s="3">
        <v>2</v>
      </c>
      <c r="D199" s="4">
        <v>0</v>
      </c>
      <c r="E199" s="4">
        <v>0</v>
      </c>
      <c r="F199" s="4">
        <v>0</v>
      </c>
      <c r="I199" s="40"/>
      <c r="J199" s="3">
        <v>2</v>
      </c>
      <c r="K199" s="4">
        <v>0</v>
      </c>
      <c r="L199" s="4">
        <v>0</v>
      </c>
      <c r="M199" s="4">
        <v>0</v>
      </c>
    </row>
    <row r="200" spans="2:13">
      <c r="B200" s="40"/>
      <c r="C200" s="3">
        <v>3</v>
      </c>
      <c r="D200" s="4">
        <v>0</v>
      </c>
      <c r="E200" s="4">
        <v>0</v>
      </c>
      <c r="F200" s="4">
        <v>0</v>
      </c>
      <c r="I200" s="40"/>
      <c r="J200" s="3">
        <v>3</v>
      </c>
      <c r="K200" s="4">
        <v>0</v>
      </c>
      <c r="L200" s="4">
        <v>0</v>
      </c>
      <c r="M200" s="4">
        <v>0</v>
      </c>
    </row>
    <row r="201" spans="2:13">
      <c r="B201" s="40"/>
      <c r="C201" s="3">
        <v>4</v>
      </c>
      <c r="D201" s="4">
        <v>0</v>
      </c>
      <c r="E201" s="4">
        <v>0</v>
      </c>
      <c r="F201" s="4">
        <v>0</v>
      </c>
      <c r="I201" s="40"/>
      <c r="J201" s="3">
        <v>4</v>
      </c>
      <c r="K201" s="4">
        <v>0</v>
      </c>
      <c r="L201" s="4">
        <v>0</v>
      </c>
      <c r="M201" s="4">
        <v>0</v>
      </c>
    </row>
    <row r="202" spans="2:13">
      <c r="B202" s="40"/>
      <c r="C202" s="3">
        <v>5</v>
      </c>
      <c r="D202" s="4">
        <v>0</v>
      </c>
      <c r="E202" s="4">
        <v>0</v>
      </c>
      <c r="F202" s="4">
        <v>0</v>
      </c>
      <c r="I202" s="40"/>
      <c r="J202" s="3">
        <v>5</v>
      </c>
      <c r="K202" s="4">
        <v>0</v>
      </c>
      <c r="L202" s="4">
        <v>0</v>
      </c>
      <c r="M202" s="4">
        <v>0</v>
      </c>
    </row>
    <row r="203" spans="2:13">
      <c r="B203" s="40" t="s">
        <v>10</v>
      </c>
      <c r="C203" s="5">
        <v>1</v>
      </c>
      <c r="D203" s="6">
        <v>0</v>
      </c>
      <c r="E203" s="6">
        <v>0</v>
      </c>
      <c r="F203" s="6">
        <v>0</v>
      </c>
      <c r="I203" s="40" t="s">
        <v>10</v>
      </c>
      <c r="J203" s="5">
        <v>1</v>
      </c>
      <c r="K203" s="6">
        <v>0</v>
      </c>
      <c r="L203" s="6">
        <v>0</v>
      </c>
      <c r="M203" s="6">
        <v>0</v>
      </c>
    </row>
    <row r="204" spans="2:13">
      <c r="B204" s="40"/>
      <c r="C204" s="5">
        <v>2</v>
      </c>
      <c r="D204" s="6">
        <v>0</v>
      </c>
      <c r="E204" s="6">
        <v>0</v>
      </c>
      <c r="F204" s="6">
        <v>0</v>
      </c>
      <c r="I204" s="40"/>
      <c r="J204" s="5">
        <v>2</v>
      </c>
      <c r="K204" s="6">
        <v>0</v>
      </c>
      <c r="L204" s="6">
        <v>0</v>
      </c>
      <c r="M204" s="6">
        <v>0</v>
      </c>
    </row>
    <row r="205" spans="2:13">
      <c r="B205" s="40"/>
      <c r="C205" s="5">
        <v>3</v>
      </c>
      <c r="D205" s="6">
        <v>0</v>
      </c>
      <c r="E205" s="6">
        <v>0</v>
      </c>
      <c r="F205" s="6">
        <v>0</v>
      </c>
      <c r="I205" s="40"/>
      <c r="J205" s="5">
        <v>3</v>
      </c>
      <c r="K205" s="6">
        <v>0</v>
      </c>
      <c r="L205" s="6">
        <v>0</v>
      </c>
      <c r="M205" s="6">
        <v>0</v>
      </c>
    </row>
    <row r="206" spans="2:13">
      <c r="B206" s="40"/>
      <c r="C206" s="5">
        <v>4</v>
      </c>
      <c r="D206" s="6">
        <v>0</v>
      </c>
      <c r="E206" s="6">
        <v>0</v>
      </c>
      <c r="F206" s="6">
        <v>0</v>
      </c>
      <c r="I206" s="40"/>
      <c r="J206" s="5">
        <v>4</v>
      </c>
      <c r="K206" s="6">
        <v>0</v>
      </c>
      <c r="L206" s="6">
        <v>0</v>
      </c>
      <c r="M206" s="6">
        <v>0</v>
      </c>
    </row>
    <row r="207" spans="2:13">
      <c r="B207" s="40"/>
      <c r="C207" s="5">
        <v>5</v>
      </c>
      <c r="D207" s="6">
        <v>0</v>
      </c>
      <c r="E207" s="6">
        <v>0</v>
      </c>
      <c r="F207" s="6">
        <v>0</v>
      </c>
      <c r="I207" s="40"/>
      <c r="J207" s="5">
        <v>5</v>
      </c>
      <c r="K207" s="6">
        <v>0</v>
      </c>
      <c r="L207" s="6">
        <v>0</v>
      </c>
      <c r="M207" s="6">
        <v>0</v>
      </c>
    </row>
    <row r="209" spans="1:13">
      <c r="A209" s="15" t="s">
        <v>33</v>
      </c>
      <c r="I209" s="13" t="s">
        <v>18</v>
      </c>
    </row>
    <row r="211" spans="1:13" ht="28">
      <c r="B211" s="2" t="s">
        <v>3</v>
      </c>
      <c r="C211" s="1">
        <v>0.97</v>
      </c>
      <c r="E211" s="9" t="s">
        <v>17</v>
      </c>
      <c r="F211" s="1">
        <f>C211/E218</f>
        <v>0.48499999999999999</v>
      </c>
      <c r="G211" s="12">
        <f>1/F211</f>
        <v>2.061855670103093</v>
      </c>
      <c r="H211" s="10"/>
    </row>
    <row r="212" spans="1:13">
      <c r="B212" s="2" t="s">
        <v>1</v>
      </c>
      <c r="C212" s="2" t="s">
        <v>2</v>
      </c>
      <c r="I212" s="2" t="s">
        <v>1</v>
      </c>
      <c r="J212" s="2" t="s">
        <v>2</v>
      </c>
    </row>
    <row r="213" spans="1:13">
      <c r="B213" s="3">
        <v>1</v>
      </c>
      <c r="C213" s="4">
        <v>1</v>
      </c>
      <c r="I213" s="3">
        <v>1</v>
      </c>
      <c r="J213" s="4">
        <v>1</v>
      </c>
    </row>
    <row r="214" spans="1:13">
      <c r="B214" s="3">
        <v>2</v>
      </c>
      <c r="C214" s="4">
        <v>0</v>
      </c>
      <c r="I214" s="3">
        <v>2</v>
      </c>
      <c r="J214" s="4">
        <v>0</v>
      </c>
    </row>
    <row r="215" spans="1:13">
      <c r="B215" s="3">
        <v>3</v>
      </c>
      <c r="C215" s="4">
        <v>0</v>
      </c>
      <c r="I215" s="3">
        <v>3</v>
      </c>
      <c r="J215" s="4">
        <v>0</v>
      </c>
    </row>
    <row r="216" spans="1:13" ht="15" thickBot="1"/>
    <row r="217" spans="1:13" ht="28">
      <c r="B217" s="7"/>
      <c r="C217" s="2" t="s">
        <v>4</v>
      </c>
      <c r="D217" s="2" t="s">
        <v>5</v>
      </c>
      <c r="E217" s="2" t="s">
        <v>6</v>
      </c>
      <c r="F217" s="2" t="s">
        <v>7</v>
      </c>
      <c r="I217" s="7"/>
      <c r="J217" s="2" t="s">
        <v>4</v>
      </c>
      <c r="K217" s="2" t="s">
        <v>5</v>
      </c>
      <c r="L217" s="2" t="s">
        <v>6</v>
      </c>
      <c r="M217" s="2" t="s">
        <v>7</v>
      </c>
    </row>
    <row r="218" spans="1:13">
      <c r="B218" s="8" t="s">
        <v>8</v>
      </c>
      <c r="C218" s="5">
        <v>1</v>
      </c>
      <c r="D218" s="6">
        <v>2</v>
      </c>
      <c r="E218" s="6">
        <v>2</v>
      </c>
      <c r="F218" s="6">
        <v>1</v>
      </c>
      <c r="I218" s="8" t="s">
        <v>8</v>
      </c>
      <c r="J218" s="5">
        <v>1</v>
      </c>
      <c r="K218" s="6">
        <v>2</v>
      </c>
      <c r="L218" s="6">
        <v>2</v>
      </c>
      <c r="M218" s="6">
        <v>1</v>
      </c>
    </row>
    <row r="219" spans="1:13">
      <c r="B219" s="40" t="s">
        <v>9</v>
      </c>
      <c r="C219" s="3">
        <v>1</v>
      </c>
      <c r="D219" s="4">
        <v>0</v>
      </c>
      <c r="E219" s="4">
        <v>0</v>
      </c>
      <c r="F219" s="4">
        <v>0</v>
      </c>
      <c r="I219" s="40" t="s">
        <v>9</v>
      </c>
      <c r="J219" s="3">
        <v>1</v>
      </c>
      <c r="K219" s="4">
        <v>0</v>
      </c>
      <c r="L219" s="4">
        <v>0</v>
      </c>
      <c r="M219" s="4">
        <v>0</v>
      </c>
    </row>
    <row r="220" spans="1:13">
      <c r="B220" s="40"/>
      <c r="C220" s="3">
        <v>2</v>
      </c>
      <c r="D220" s="4">
        <v>0</v>
      </c>
      <c r="E220" s="4">
        <v>0</v>
      </c>
      <c r="F220" s="4">
        <v>0</v>
      </c>
      <c r="I220" s="40"/>
      <c r="J220" s="3">
        <v>2</v>
      </c>
      <c r="K220" s="4">
        <v>0</v>
      </c>
      <c r="L220" s="4">
        <v>0</v>
      </c>
      <c r="M220" s="4">
        <v>0</v>
      </c>
    </row>
    <row r="221" spans="1:13">
      <c r="B221" s="40"/>
      <c r="C221" s="3">
        <v>3</v>
      </c>
      <c r="D221" s="4">
        <v>0</v>
      </c>
      <c r="E221" s="4">
        <v>0</v>
      </c>
      <c r="F221" s="4">
        <v>0</v>
      </c>
      <c r="I221" s="40"/>
      <c r="J221" s="3">
        <v>3</v>
      </c>
      <c r="K221" s="4">
        <v>0</v>
      </c>
      <c r="L221" s="4">
        <v>0</v>
      </c>
      <c r="M221" s="4">
        <v>0</v>
      </c>
    </row>
    <row r="222" spans="1:13">
      <c r="B222" s="40"/>
      <c r="C222" s="3">
        <v>4</v>
      </c>
      <c r="D222" s="4">
        <v>0</v>
      </c>
      <c r="E222" s="4">
        <v>0</v>
      </c>
      <c r="F222" s="4">
        <v>0</v>
      </c>
      <c r="I222" s="40"/>
      <c r="J222" s="3">
        <v>4</v>
      </c>
      <c r="K222" s="4">
        <v>0</v>
      </c>
      <c r="L222" s="4">
        <v>0</v>
      </c>
      <c r="M222" s="4">
        <v>0</v>
      </c>
    </row>
    <row r="223" spans="1:13">
      <c r="B223" s="40"/>
      <c r="C223" s="3">
        <v>5</v>
      </c>
      <c r="D223" s="4">
        <v>0</v>
      </c>
      <c r="E223" s="4">
        <v>0</v>
      </c>
      <c r="F223" s="4">
        <v>0</v>
      </c>
      <c r="I223" s="40"/>
      <c r="J223" s="3">
        <v>5</v>
      </c>
      <c r="K223" s="4">
        <v>0</v>
      </c>
      <c r="L223" s="4">
        <v>0</v>
      </c>
      <c r="M223" s="4">
        <v>0</v>
      </c>
    </row>
    <row r="224" spans="1:13">
      <c r="B224" s="40" t="s">
        <v>10</v>
      </c>
      <c r="C224" s="5">
        <v>1</v>
      </c>
      <c r="D224" s="6">
        <v>0</v>
      </c>
      <c r="E224" s="6">
        <v>0</v>
      </c>
      <c r="F224" s="6">
        <v>0</v>
      </c>
      <c r="I224" s="40" t="s">
        <v>10</v>
      </c>
      <c r="J224" s="5">
        <v>1</v>
      </c>
      <c r="K224" s="6">
        <v>0</v>
      </c>
      <c r="L224" s="6">
        <v>0</v>
      </c>
      <c r="M224" s="6">
        <v>0</v>
      </c>
    </row>
    <row r="225" spans="2:13">
      <c r="B225" s="40"/>
      <c r="C225" s="5">
        <v>2</v>
      </c>
      <c r="D225" s="6">
        <v>0</v>
      </c>
      <c r="E225" s="6">
        <v>0</v>
      </c>
      <c r="F225" s="6">
        <v>0</v>
      </c>
      <c r="I225" s="40"/>
      <c r="J225" s="5">
        <v>2</v>
      </c>
      <c r="K225" s="6">
        <v>0</v>
      </c>
      <c r="L225" s="6">
        <v>0</v>
      </c>
      <c r="M225" s="6">
        <v>0</v>
      </c>
    </row>
    <row r="226" spans="2:13">
      <c r="B226" s="40"/>
      <c r="C226" s="5">
        <v>3</v>
      </c>
      <c r="D226" s="6">
        <v>0</v>
      </c>
      <c r="E226" s="6">
        <v>0</v>
      </c>
      <c r="F226" s="6">
        <v>0</v>
      </c>
      <c r="I226" s="40"/>
      <c r="J226" s="5">
        <v>3</v>
      </c>
      <c r="K226" s="6">
        <v>0</v>
      </c>
      <c r="L226" s="6">
        <v>0</v>
      </c>
      <c r="M226" s="6">
        <v>0</v>
      </c>
    </row>
    <row r="227" spans="2:13">
      <c r="B227" s="40"/>
      <c r="C227" s="5">
        <v>4</v>
      </c>
      <c r="D227" s="6">
        <v>0</v>
      </c>
      <c r="E227" s="6">
        <v>0</v>
      </c>
      <c r="F227" s="6">
        <v>0</v>
      </c>
      <c r="I227" s="40"/>
      <c r="J227" s="5">
        <v>4</v>
      </c>
      <c r="K227" s="6">
        <v>0</v>
      </c>
      <c r="L227" s="6">
        <v>0</v>
      </c>
      <c r="M227" s="6">
        <v>0</v>
      </c>
    </row>
    <row r="228" spans="2:13">
      <c r="B228" s="40"/>
      <c r="C228" s="5">
        <v>5</v>
      </c>
      <c r="D228" s="6">
        <v>0</v>
      </c>
      <c r="E228" s="6">
        <v>0</v>
      </c>
      <c r="F228" s="6">
        <v>0</v>
      </c>
      <c r="I228" s="40"/>
      <c r="J228" s="5">
        <v>5</v>
      </c>
      <c r="K228" s="6">
        <v>0</v>
      </c>
      <c r="L228" s="6">
        <v>0</v>
      </c>
      <c r="M228" s="6">
        <v>0</v>
      </c>
    </row>
  </sheetData>
  <mergeCells count="47">
    <mergeCell ref="O10:O14"/>
    <mergeCell ref="O15:O19"/>
    <mergeCell ref="O20:O24"/>
    <mergeCell ref="I182:I186"/>
    <mergeCell ref="I135:I139"/>
    <mergeCell ref="I140:I144"/>
    <mergeCell ref="I156:I160"/>
    <mergeCell ref="I161:I165"/>
    <mergeCell ref="I177:I181"/>
    <mergeCell ref="I109:I113"/>
    <mergeCell ref="I114:I118"/>
    <mergeCell ref="I119:I123"/>
    <mergeCell ref="I44:I48"/>
    <mergeCell ref="I59:I63"/>
    <mergeCell ref="I64:I68"/>
    <mergeCell ref="I69:I73"/>
    <mergeCell ref="I9:I13"/>
    <mergeCell ref="I14:I18"/>
    <mergeCell ref="I19:I23"/>
    <mergeCell ref="I34:I38"/>
    <mergeCell ref="I39:I43"/>
    <mergeCell ref="B182:B186"/>
    <mergeCell ref="B109:B113"/>
    <mergeCell ref="B114:B118"/>
    <mergeCell ref="B119:B123"/>
    <mergeCell ref="B135:B139"/>
    <mergeCell ref="B140:B144"/>
    <mergeCell ref="B156:B160"/>
    <mergeCell ref="B161:B165"/>
    <mergeCell ref="B177:B181"/>
    <mergeCell ref="B69:B73"/>
    <mergeCell ref="B9:B13"/>
    <mergeCell ref="B14:B18"/>
    <mergeCell ref="B19:B23"/>
    <mergeCell ref="B34:B38"/>
    <mergeCell ref="B39:B43"/>
    <mergeCell ref="B44:B48"/>
    <mergeCell ref="B59:B63"/>
    <mergeCell ref="B64:B68"/>
    <mergeCell ref="B224:B228"/>
    <mergeCell ref="I224:I228"/>
    <mergeCell ref="B198:B202"/>
    <mergeCell ref="I198:I202"/>
    <mergeCell ref="B203:B207"/>
    <mergeCell ref="I203:I207"/>
    <mergeCell ref="B219:B223"/>
    <mergeCell ref="I219:I22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D5AF-0007-4055-8067-716D30A42CD7}">
  <dimension ref="A1:K5"/>
  <sheetViews>
    <sheetView workbookViewId="0"/>
  </sheetViews>
  <sheetFormatPr defaultRowHeight="14.5"/>
  <cols>
    <col min="1" max="1" width="19.8984375" bestFit="1" customWidth="1"/>
    <col min="2" max="11" width="11.09765625" customWidth="1"/>
  </cols>
  <sheetData>
    <row r="1" spans="1:1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34</v>
      </c>
      <c r="K1" s="2" t="s">
        <v>35</v>
      </c>
    </row>
    <row r="2" spans="1:11">
      <c r="A2" s="3" t="s">
        <v>28</v>
      </c>
      <c r="B2" s="14">
        <v>3000</v>
      </c>
      <c r="C2" s="14">
        <v>5000</v>
      </c>
      <c r="D2" s="14">
        <v>2500</v>
      </c>
      <c r="E2" s="14">
        <v>2500</v>
      </c>
      <c r="F2" s="14">
        <v>2500</v>
      </c>
      <c r="G2" s="14">
        <v>2500</v>
      </c>
      <c r="H2" s="14">
        <v>2500</v>
      </c>
      <c r="I2" s="14">
        <v>2500</v>
      </c>
      <c r="J2" s="14">
        <v>5000</v>
      </c>
      <c r="K2" s="14">
        <v>5000</v>
      </c>
    </row>
    <row r="3" spans="1:11">
      <c r="A3" s="14" t="s">
        <v>31</v>
      </c>
      <c r="B3" s="14">
        <v>4000</v>
      </c>
      <c r="C3" s="14">
        <v>6000</v>
      </c>
      <c r="D3" s="14">
        <v>2500</v>
      </c>
      <c r="E3" s="14">
        <v>3000</v>
      </c>
      <c r="F3" s="14">
        <v>3500</v>
      </c>
      <c r="G3" s="14">
        <v>3500</v>
      </c>
      <c r="H3" s="14">
        <v>3500</v>
      </c>
      <c r="I3" s="14">
        <v>5000</v>
      </c>
      <c r="J3" s="14">
        <v>5000</v>
      </c>
      <c r="K3" s="14">
        <v>5000</v>
      </c>
    </row>
    <row r="4" spans="1:11">
      <c r="A4" s="14" t="s">
        <v>29</v>
      </c>
      <c r="B4" s="14">
        <v>4000</v>
      </c>
      <c r="C4" s="14">
        <v>4000</v>
      </c>
      <c r="D4" s="14">
        <v>2500</v>
      </c>
      <c r="E4" s="14">
        <v>3500</v>
      </c>
      <c r="F4" s="14">
        <v>4500</v>
      </c>
      <c r="G4" s="14">
        <v>4500</v>
      </c>
      <c r="H4" s="14">
        <v>4500</v>
      </c>
      <c r="I4" s="14">
        <v>5000</v>
      </c>
      <c r="J4" s="14">
        <v>5000</v>
      </c>
      <c r="K4" s="14">
        <v>5000</v>
      </c>
    </row>
    <row r="5" spans="1:11">
      <c r="A5" s="14" t="s">
        <v>30</v>
      </c>
      <c r="B5" s="14">
        <v>2500</v>
      </c>
      <c r="C5" s="14">
        <v>3000</v>
      </c>
      <c r="D5" s="14">
        <v>2500</v>
      </c>
      <c r="E5" s="14">
        <v>4000</v>
      </c>
      <c r="F5" s="14">
        <v>8000</v>
      </c>
      <c r="G5" s="14">
        <v>7000</v>
      </c>
      <c r="H5" s="14">
        <v>6000</v>
      </c>
      <c r="I5" s="14">
        <v>5000</v>
      </c>
      <c r="J5" s="14">
        <v>5000</v>
      </c>
      <c r="K5" s="14">
        <v>5000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ED6B-3691-47CA-8A92-4376D0952C2C}">
  <dimension ref="A1:Q34"/>
  <sheetViews>
    <sheetView tabSelected="1" workbookViewId="0">
      <selection activeCell="E5" sqref="E5"/>
    </sheetView>
  </sheetViews>
  <sheetFormatPr defaultRowHeight="14.5"/>
  <cols>
    <col min="1" max="1" width="36.09765625" customWidth="1"/>
  </cols>
  <sheetData>
    <row r="1" spans="1:17">
      <c r="A1" t="s">
        <v>60</v>
      </c>
      <c r="B1">
        <v>9</v>
      </c>
    </row>
    <row r="2" spans="1:17">
      <c r="A2" t="s">
        <v>61</v>
      </c>
      <c r="B2">
        <v>0</v>
      </c>
    </row>
    <row r="3" spans="1:17">
      <c r="A3" t="s">
        <v>38</v>
      </c>
      <c r="B3">
        <v>1</v>
      </c>
      <c r="C3">
        <v>1</v>
      </c>
      <c r="D3">
        <v>1</v>
      </c>
      <c r="G3">
        <f>SUM(B3:F3)</f>
        <v>3</v>
      </c>
    </row>
    <row r="4" spans="1:17">
      <c r="A4" t="s">
        <v>62</v>
      </c>
      <c r="B4">
        <v>1</v>
      </c>
      <c r="G4">
        <f>SUM(B4:F4)</f>
        <v>1</v>
      </c>
    </row>
    <row r="5" spans="1:17">
      <c r="A5" t="s">
        <v>63</v>
      </c>
      <c r="B5">
        <v>1</v>
      </c>
      <c r="C5">
        <v>1</v>
      </c>
      <c r="D5">
        <v>1</v>
      </c>
      <c r="G5">
        <f t="shared" ref="G5:G6" si="0">SUM(B5:F5)</f>
        <v>3</v>
      </c>
    </row>
    <row r="6" spans="1:17">
      <c r="A6" t="s">
        <v>64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5</v>
      </c>
    </row>
    <row r="7" spans="1:17">
      <c r="A7" t="s">
        <v>65</v>
      </c>
      <c r="B7" s="6">
        <v>1</v>
      </c>
      <c r="C7" s="6">
        <v>2</v>
      </c>
      <c r="H7">
        <f t="shared" ref="H7:H15" si="1">(B7+C7)/2</f>
        <v>1.5</v>
      </c>
      <c r="I7">
        <f>B4</f>
        <v>1</v>
      </c>
      <c r="J7">
        <f>H7*I7/$G$4</f>
        <v>1.5</v>
      </c>
      <c r="K7">
        <f>SUM(J7:J11)</f>
        <v>1.5</v>
      </c>
      <c r="M7">
        <f>(K7+K12+K17)/G3</f>
        <v>10.066666666666668</v>
      </c>
      <c r="O7">
        <f>1/3/2</f>
        <v>0.16666666666666666</v>
      </c>
      <c r="Q7">
        <f>3*O7</f>
        <v>0.5</v>
      </c>
    </row>
    <row r="8" spans="1:17">
      <c r="H8">
        <f t="shared" si="1"/>
        <v>0</v>
      </c>
      <c r="I8">
        <f>C4</f>
        <v>0</v>
      </c>
      <c r="J8">
        <f t="shared" ref="J8:J11" si="2">H8*I8/$G$4</f>
        <v>0</v>
      </c>
    </row>
    <row r="9" spans="1:17">
      <c r="H9">
        <f t="shared" si="1"/>
        <v>0</v>
      </c>
      <c r="I9">
        <f>D4</f>
        <v>0</v>
      </c>
      <c r="J9">
        <f t="shared" si="2"/>
        <v>0</v>
      </c>
    </row>
    <row r="10" spans="1:17">
      <c r="H10">
        <f t="shared" si="1"/>
        <v>0</v>
      </c>
      <c r="I10">
        <f>E4</f>
        <v>0</v>
      </c>
      <c r="J10">
        <f t="shared" si="2"/>
        <v>0</v>
      </c>
    </row>
    <row r="11" spans="1:17">
      <c r="H11">
        <f t="shared" si="1"/>
        <v>0</v>
      </c>
      <c r="I11">
        <f>F4</f>
        <v>0</v>
      </c>
      <c r="J11">
        <f t="shared" si="2"/>
        <v>0</v>
      </c>
    </row>
    <row r="12" spans="1:17">
      <c r="A12" t="s">
        <v>66</v>
      </c>
      <c r="B12" s="4">
        <v>3</v>
      </c>
      <c r="C12" s="4">
        <v>4</v>
      </c>
      <c r="H12">
        <f t="shared" si="1"/>
        <v>3.5</v>
      </c>
      <c r="I12">
        <f>B5</f>
        <v>1</v>
      </c>
      <c r="J12">
        <f>H12*I12/$G$5</f>
        <v>1.1666666666666667</v>
      </c>
      <c r="K12">
        <f>SUM(J12:J16)</f>
        <v>5.5</v>
      </c>
      <c r="O12">
        <f>1/3/3/2</f>
        <v>5.5555555555555552E-2</v>
      </c>
      <c r="Q12">
        <f>33*O12</f>
        <v>1.8333333333333333</v>
      </c>
    </row>
    <row r="13" spans="1:17">
      <c r="A13" t="s">
        <v>67</v>
      </c>
      <c r="B13" s="4">
        <v>5</v>
      </c>
      <c r="C13" s="4">
        <v>6</v>
      </c>
      <c r="H13">
        <f t="shared" si="1"/>
        <v>5.5</v>
      </c>
      <c r="I13">
        <f>C5</f>
        <v>1</v>
      </c>
      <c r="J13">
        <f t="shared" ref="J13:J16" si="3">H13*I13/$G$5</f>
        <v>1.8333333333333333</v>
      </c>
      <c r="O13">
        <f t="shared" ref="O13:O14" si="4">1/3/3/2</f>
        <v>5.5555555555555552E-2</v>
      </c>
    </row>
    <row r="14" spans="1:17">
      <c r="A14" t="s">
        <v>68</v>
      </c>
      <c r="B14" s="4">
        <v>7</v>
      </c>
      <c r="C14" s="4">
        <v>8</v>
      </c>
      <c r="H14">
        <f t="shared" si="1"/>
        <v>7.5</v>
      </c>
      <c r="I14">
        <f>D5</f>
        <v>1</v>
      </c>
      <c r="J14">
        <f t="shared" si="3"/>
        <v>2.5</v>
      </c>
      <c r="O14">
        <f t="shared" si="4"/>
        <v>5.5555555555555552E-2</v>
      </c>
    </row>
    <row r="15" spans="1:17">
      <c r="H15">
        <f t="shared" si="1"/>
        <v>0</v>
      </c>
      <c r="I15">
        <f>E5</f>
        <v>0</v>
      </c>
      <c r="J15">
        <f t="shared" si="3"/>
        <v>0</v>
      </c>
    </row>
    <row r="16" spans="1:17">
      <c r="H16">
        <f t="shared" ref="H11:H16" si="5">(B16+C16)/2</f>
        <v>0</v>
      </c>
      <c r="I16">
        <f>F5</f>
        <v>0</v>
      </c>
      <c r="J16">
        <f t="shared" si="3"/>
        <v>0</v>
      </c>
    </row>
    <row r="17" spans="1:17">
      <c r="A17" t="s">
        <v>69</v>
      </c>
      <c r="B17" s="4">
        <v>15</v>
      </c>
      <c r="C17" s="4">
        <v>17</v>
      </c>
      <c r="H17">
        <f>(B17+C17)/2</f>
        <v>16</v>
      </c>
      <c r="I17">
        <f>B6</f>
        <v>1</v>
      </c>
      <c r="J17">
        <f>H17*I17/$G$6</f>
        <v>3.2</v>
      </c>
      <c r="K17">
        <f>SUM(J17:J21)</f>
        <v>23.200000000000003</v>
      </c>
      <c r="O17">
        <f>1/3/5/3</f>
        <v>2.2222222222222223E-2</v>
      </c>
      <c r="Q17">
        <f>48*O17</f>
        <v>1.0666666666666667</v>
      </c>
    </row>
    <row r="18" spans="1:17">
      <c r="A18" t="s">
        <v>70</v>
      </c>
      <c r="B18" s="4">
        <v>18</v>
      </c>
      <c r="C18" s="4">
        <v>20</v>
      </c>
      <c r="H18">
        <f t="shared" ref="H18:H21" si="6">(B18+C18)/2</f>
        <v>19</v>
      </c>
      <c r="I18">
        <f>C6</f>
        <v>1</v>
      </c>
      <c r="J18">
        <f t="shared" ref="J18:J21" si="7">H18*I18/$G$6</f>
        <v>3.8</v>
      </c>
      <c r="O18">
        <f t="shared" ref="O18:O22" si="8">1/3/5/3</f>
        <v>2.2222222222222223E-2</v>
      </c>
      <c r="Q18">
        <f>57*O18</f>
        <v>1.2666666666666666</v>
      </c>
    </row>
    <row r="19" spans="1:17">
      <c r="A19" t="s">
        <v>71</v>
      </c>
      <c r="B19" s="4">
        <v>23</v>
      </c>
      <c r="C19" s="4">
        <v>25</v>
      </c>
      <c r="H19">
        <f t="shared" si="6"/>
        <v>24</v>
      </c>
      <c r="I19">
        <f>D6</f>
        <v>1</v>
      </c>
      <c r="J19">
        <f t="shared" si="7"/>
        <v>4.8</v>
      </c>
      <c r="O19">
        <f t="shared" si="8"/>
        <v>2.2222222222222223E-2</v>
      </c>
      <c r="Q19">
        <f>72*O19</f>
        <v>1.6</v>
      </c>
    </row>
    <row r="20" spans="1:17">
      <c r="A20" t="s">
        <v>72</v>
      </c>
      <c r="B20" s="4">
        <v>26</v>
      </c>
      <c r="C20" s="4">
        <v>28</v>
      </c>
      <c r="H20">
        <f t="shared" si="6"/>
        <v>27</v>
      </c>
      <c r="I20">
        <f>E6</f>
        <v>1</v>
      </c>
      <c r="J20">
        <f t="shared" si="7"/>
        <v>5.4</v>
      </c>
      <c r="O20">
        <f t="shared" si="8"/>
        <v>2.2222222222222223E-2</v>
      </c>
      <c r="Q20">
        <f>81*O20</f>
        <v>1.8</v>
      </c>
    </row>
    <row r="21" spans="1:17">
      <c r="A21" t="s">
        <v>73</v>
      </c>
      <c r="B21" s="4">
        <v>30</v>
      </c>
      <c r="C21" s="4">
        <v>30</v>
      </c>
      <c r="H21">
        <f t="shared" si="6"/>
        <v>30</v>
      </c>
      <c r="I21">
        <f>F6</f>
        <v>1</v>
      </c>
      <c r="J21">
        <f t="shared" si="7"/>
        <v>6</v>
      </c>
      <c r="O21">
        <f>1/3/5</f>
        <v>6.6666666666666666E-2</v>
      </c>
      <c r="Q21">
        <f>30*O21</f>
        <v>2</v>
      </c>
    </row>
    <row r="22" spans="1:17">
      <c r="O22">
        <f>SUM(O7:O21)</f>
        <v>0.48888888888888882</v>
      </c>
      <c r="Q22">
        <f>SUM(Q7:Q21)</f>
        <v>10.066666666666666</v>
      </c>
    </row>
    <row r="29" spans="1:17">
      <c r="F29" s="4"/>
      <c r="G29" s="4"/>
    </row>
    <row r="30" spans="1:17">
      <c r="F30" s="4"/>
      <c r="G30" s="4"/>
    </row>
    <row r="31" spans="1:17">
      <c r="F31" s="4"/>
      <c r="G31" s="4"/>
    </row>
    <row r="32" spans="1:17">
      <c r="F32" s="4"/>
      <c r="G32" s="4"/>
    </row>
    <row r="33" spans="6:7">
      <c r="F33" s="4"/>
      <c r="G33" s="4"/>
    </row>
    <row r="34" spans="6:7">
      <c r="F34" s="4"/>
      <c r="G34" s="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99FB-D24C-41F5-BF57-5AAD207EFD3C}">
  <dimension ref="A1:D14"/>
  <sheetViews>
    <sheetView workbookViewId="0">
      <selection activeCell="E15" sqref="A1:E15"/>
    </sheetView>
  </sheetViews>
  <sheetFormatPr defaultRowHeight="14.5"/>
  <cols>
    <col min="1" max="1" width="28.09765625" customWidth="1"/>
  </cols>
  <sheetData>
    <row r="1" spans="1:4">
      <c r="A1" t="s">
        <v>37</v>
      </c>
      <c r="B1">
        <v>4</v>
      </c>
    </row>
    <row r="2" spans="1:4">
      <c r="A2" t="s">
        <v>38</v>
      </c>
      <c r="B2">
        <v>5</v>
      </c>
      <c r="C2">
        <v>5</v>
      </c>
      <c r="D2">
        <v>3</v>
      </c>
    </row>
    <row r="3" spans="1:4">
      <c r="A3" t="s">
        <v>39</v>
      </c>
      <c r="B3">
        <v>2</v>
      </c>
      <c r="C3">
        <v>3</v>
      </c>
      <c r="D3">
        <v>2</v>
      </c>
    </row>
    <row r="4" spans="1:4">
      <c r="A4" t="s">
        <v>40</v>
      </c>
      <c r="B4">
        <v>2</v>
      </c>
      <c r="C4">
        <v>4</v>
      </c>
      <c r="D4">
        <v>4</v>
      </c>
    </row>
    <row r="5" spans="1:4">
      <c r="A5" t="s">
        <v>41</v>
      </c>
      <c r="B5">
        <v>4</v>
      </c>
      <c r="C5">
        <v>2</v>
      </c>
      <c r="D5">
        <v>1</v>
      </c>
    </row>
    <row r="6" spans="1:4">
      <c r="A6" t="s">
        <v>42</v>
      </c>
      <c r="B6" s="6">
        <v>20</v>
      </c>
      <c r="C6" s="6">
        <v>20</v>
      </c>
    </row>
    <row r="7" spans="1:4">
      <c r="A7" t="s">
        <v>43</v>
      </c>
      <c r="B7" s="6">
        <v>50</v>
      </c>
      <c r="C7" s="6">
        <v>50</v>
      </c>
    </row>
    <row r="8" spans="1:4">
      <c r="A8" t="s">
        <v>44</v>
      </c>
      <c r="B8" s="6">
        <v>80</v>
      </c>
      <c r="C8" s="6">
        <v>80</v>
      </c>
    </row>
    <row r="9" spans="1:4">
      <c r="A9" t="s">
        <v>45</v>
      </c>
      <c r="B9" s="4">
        <v>100</v>
      </c>
      <c r="C9" s="4">
        <v>100</v>
      </c>
    </row>
    <row r="10" spans="1:4">
      <c r="A10" t="s">
        <v>46</v>
      </c>
      <c r="B10" s="4">
        <v>150</v>
      </c>
      <c r="C10" s="4">
        <v>150</v>
      </c>
    </row>
    <row r="11" spans="1:4">
      <c r="A11" t="s">
        <v>47</v>
      </c>
      <c r="B11" s="4">
        <v>250</v>
      </c>
      <c r="C11" s="4">
        <v>250</v>
      </c>
    </row>
    <row r="12" spans="1:4">
      <c r="A12" t="s">
        <v>48</v>
      </c>
      <c r="B12" s="6">
        <v>200</v>
      </c>
      <c r="C12" s="6">
        <v>200</v>
      </c>
    </row>
    <row r="13" spans="1:4">
      <c r="A13" t="s">
        <v>49</v>
      </c>
      <c r="B13" s="6">
        <v>500</v>
      </c>
      <c r="C13" s="6">
        <v>500</v>
      </c>
    </row>
    <row r="14" spans="1:4">
      <c r="A14" t="s">
        <v>50</v>
      </c>
      <c r="B14" s="6">
        <v>1000</v>
      </c>
      <c r="C14" s="6">
        <v>1000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BB0-7CD4-4A92-BD6E-05EA5530500C}">
  <dimension ref="A1:V17"/>
  <sheetViews>
    <sheetView topLeftCell="A5" workbookViewId="0">
      <selection activeCell="D10" sqref="D10:O18"/>
    </sheetView>
  </sheetViews>
  <sheetFormatPr defaultRowHeight="14.5"/>
  <sheetData>
    <row r="1" spans="1:22" ht="28.5" thickBot="1">
      <c r="A1" s="16" t="s">
        <v>36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34</v>
      </c>
      <c r="K1" s="2" t="s">
        <v>35</v>
      </c>
      <c r="N1" s="24" t="s">
        <v>54</v>
      </c>
      <c r="O1" s="25"/>
      <c r="P1" s="25"/>
      <c r="Q1" s="25"/>
      <c r="R1" s="25"/>
      <c r="S1" s="25"/>
      <c r="T1" s="25"/>
      <c r="U1" s="25"/>
      <c r="V1" s="25"/>
    </row>
    <row r="2" spans="1:22" ht="28.5" thickBot="1">
      <c r="A2" s="2" t="s">
        <v>3</v>
      </c>
      <c r="B2" s="1">
        <v>0.97</v>
      </c>
      <c r="C2" s="1">
        <v>0.97</v>
      </c>
      <c r="D2" s="1">
        <v>0.97</v>
      </c>
      <c r="E2" s="1">
        <v>0.97</v>
      </c>
      <c r="F2" s="1">
        <v>0.97</v>
      </c>
      <c r="G2" s="1">
        <v>0.97</v>
      </c>
      <c r="H2" s="1">
        <v>0.97</v>
      </c>
      <c r="I2" s="1">
        <v>0.97</v>
      </c>
      <c r="J2" s="1">
        <v>0.97</v>
      </c>
      <c r="K2" s="1">
        <v>0.97</v>
      </c>
      <c r="N2" s="25"/>
      <c r="O2" s="26"/>
      <c r="P2" s="26"/>
      <c r="Q2" s="27"/>
      <c r="R2" s="28"/>
      <c r="S2" s="28"/>
      <c r="T2" s="29" t="s">
        <v>55</v>
      </c>
      <c r="U2" s="28"/>
      <c r="V2" s="28"/>
    </row>
    <row r="3" spans="1:22" ht="15" thickBot="1">
      <c r="A3" s="9" t="s">
        <v>17</v>
      </c>
      <c r="B3" s="11">
        <v>1.9400000000000001E-2</v>
      </c>
      <c r="C3" s="11">
        <v>1.9400000000000001E-2</v>
      </c>
      <c r="D3" s="11">
        <v>1.9400000000000001E-2</v>
      </c>
      <c r="E3" s="11">
        <v>1.9400000000000001E-2</v>
      </c>
      <c r="F3" s="11">
        <v>1.9400000000000001E-2</v>
      </c>
      <c r="G3" s="11">
        <v>1.9400000000000001E-2</v>
      </c>
      <c r="H3" s="11">
        <v>1.9400000000000001E-2</v>
      </c>
      <c r="I3" s="11">
        <v>1.9400000000000001E-2</v>
      </c>
      <c r="J3" s="11">
        <v>1.9400000000000001E-2</v>
      </c>
      <c r="K3" s="11">
        <v>1.9400000000000001E-2</v>
      </c>
      <c r="N3" s="30"/>
      <c r="O3" s="31" t="s">
        <v>4</v>
      </c>
      <c r="P3" s="31" t="s">
        <v>56</v>
      </c>
      <c r="Q3" s="31" t="s">
        <v>7</v>
      </c>
      <c r="U3" s="27"/>
      <c r="V3" s="27"/>
    </row>
    <row r="4" spans="1:22" ht="29.5" thickBot="1">
      <c r="A4" s="18" t="s">
        <v>52</v>
      </c>
      <c r="B4" s="14">
        <v>3000</v>
      </c>
      <c r="C4" s="14">
        <v>5000</v>
      </c>
      <c r="D4" s="14">
        <v>2500</v>
      </c>
      <c r="E4" s="14">
        <v>2500</v>
      </c>
      <c r="F4" s="14">
        <v>2500</v>
      </c>
      <c r="G4" s="14">
        <v>2500</v>
      </c>
      <c r="H4" s="14">
        <v>2500</v>
      </c>
      <c r="I4" s="14">
        <v>2500</v>
      </c>
      <c r="J4" s="14">
        <v>5000</v>
      </c>
      <c r="K4" s="14">
        <v>5000</v>
      </c>
      <c r="N4" s="32"/>
      <c r="O4" s="33">
        <v>1</v>
      </c>
      <c r="P4" s="34">
        <v>20</v>
      </c>
      <c r="Q4" s="34">
        <v>3</v>
      </c>
      <c r="U4" s="35" t="s">
        <v>3</v>
      </c>
      <c r="V4" s="36">
        <v>0.97</v>
      </c>
    </row>
    <row r="5" spans="1:22" ht="29.5" thickBot="1">
      <c r="A5" s="14" t="s">
        <v>31</v>
      </c>
      <c r="B5" s="14">
        <v>4000</v>
      </c>
      <c r="C5" s="14">
        <v>6000</v>
      </c>
      <c r="D5" s="14">
        <v>2500</v>
      </c>
      <c r="E5" s="14">
        <v>3000</v>
      </c>
      <c r="F5" s="14">
        <v>3500</v>
      </c>
      <c r="G5" s="14">
        <v>3500</v>
      </c>
      <c r="H5" s="14">
        <v>3500</v>
      </c>
      <c r="I5" s="14">
        <v>5000</v>
      </c>
      <c r="J5" s="14">
        <v>5000</v>
      </c>
      <c r="K5" s="14">
        <v>5000</v>
      </c>
      <c r="N5" s="32"/>
      <c r="O5" s="33">
        <v>2</v>
      </c>
      <c r="P5" s="34">
        <v>40</v>
      </c>
      <c r="Q5" s="34">
        <v>0</v>
      </c>
      <c r="U5" s="35" t="s">
        <v>57</v>
      </c>
      <c r="V5" s="37">
        <v>10</v>
      </c>
    </row>
    <row r="6" spans="1:22" ht="29.5" thickBot="1">
      <c r="A6" s="14" t="s">
        <v>29</v>
      </c>
      <c r="B6" s="14">
        <v>4000</v>
      </c>
      <c r="C6" s="14">
        <v>4000</v>
      </c>
      <c r="D6" s="14">
        <v>2500</v>
      </c>
      <c r="E6" s="14">
        <v>3500</v>
      </c>
      <c r="F6" s="14">
        <v>4500</v>
      </c>
      <c r="G6" s="14">
        <v>4500</v>
      </c>
      <c r="H6" s="14">
        <v>4500</v>
      </c>
      <c r="I6" s="14">
        <v>5000</v>
      </c>
      <c r="J6" s="14">
        <v>5000</v>
      </c>
      <c r="K6" s="14">
        <v>5000</v>
      </c>
      <c r="N6" s="32"/>
      <c r="O6" s="33">
        <v>3</v>
      </c>
      <c r="P6" s="34">
        <v>60</v>
      </c>
      <c r="Q6" s="34">
        <v>0</v>
      </c>
    </row>
    <row r="7" spans="1:22" ht="29.5" thickBot="1">
      <c r="A7" s="14" t="s">
        <v>30</v>
      </c>
      <c r="B7" s="14">
        <v>2500</v>
      </c>
      <c r="C7" s="14">
        <v>3000</v>
      </c>
      <c r="D7" s="14">
        <v>2500</v>
      </c>
      <c r="E7" s="14">
        <v>4000</v>
      </c>
      <c r="F7" s="14">
        <v>8000</v>
      </c>
      <c r="G7" s="14">
        <v>7000</v>
      </c>
      <c r="H7" s="14">
        <v>6000</v>
      </c>
      <c r="I7" s="14">
        <v>5000</v>
      </c>
      <c r="J7" s="14">
        <v>5000</v>
      </c>
      <c r="K7" s="14">
        <v>5000</v>
      </c>
      <c r="N7" s="32"/>
      <c r="O7" s="33">
        <v>4</v>
      </c>
      <c r="P7" s="34">
        <v>80</v>
      </c>
      <c r="Q7" s="34">
        <v>0</v>
      </c>
      <c r="U7" s="35" t="s">
        <v>58</v>
      </c>
      <c r="V7" s="38">
        <v>1.4200000000000001E-2</v>
      </c>
    </row>
    <row r="8" spans="1:22" ht="28.5" thickBot="1">
      <c r="N8" s="32"/>
      <c r="O8" s="33">
        <v>5</v>
      </c>
      <c r="P8" s="34">
        <v>100</v>
      </c>
      <c r="Q8" s="34">
        <v>0</v>
      </c>
      <c r="U8" s="35" t="s">
        <v>59</v>
      </c>
      <c r="V8" s="39">
        <v>70.31</v>
      </c>
    </row>
    <row r="9" spans="1:22" ht="15" thickBot="1"/>
    <row r="10" spans="1:22" ht="15" thickBot="1">
      <c r="D10" s="24" t="s">
        <v>54</v>
      </c>
      <c r="E10" s="25"/>
      <c r="F10" s="25"/>
      <c r="G10" s="25"/>
      <c r="H10" s="25"/>
      <c r="I10" s="25"/>
      <c r="J10" s="25"/>
      <c r="K10" s="25"/>
      <c r="L10" s="25"/>
    </row>
    <row r="11" spans="1:22" ht="15" thickBot="1">
      <c r="D11" s="25"/>
      <c r="E11" s="26"/>
      <c r="F11" s="26"/>
      <c r="G11" s="27"/>
      <c r="H11" s="28"/>
      <c r="I11" s="28"/>
      <c r="J11" s="29" t="s">
        <v>55</v>
      </c>
      <c r="K11" s="28"/>
      <c r="L11" s="28"/>
    </row>
    <row r="12" spans="1:22" ht="15" thickBot="1">
      <c r="D12" s="30"/>
      <c r="E12" s="31" t="s">
        <v>4</v>
      </c>
      <c r="F12" s="31" t="s">
        <v>56</v>
      </c>
      <c r="G12" s="31" t="s">
        <v>7</v>
      </c>
      <c r="K12" s="27"/>
      <c r="L12" s="27"/>
    </row>
    <row r="13" spans="1:22" ht="28.5" thickBot="1">
      <c r="D13" s="32"/>
      <c r="E13" s="33">
        <v>1</v>
      </c>
      <c r="F13" s="34">
        <v>20</v>
      </c>
      <c r="G13" s="34">
        <v>3</v>
      </c>
      <c r="K13" s="35" t="s">
        <v>3</v>
      </c>
      <c r="L13" s="36">
        <v>0.97</v>
      </c>
    </row>
    <row r="14" spans="1:22" ht="28.5" thickBot="1">
      <c r="D14" s="32"/>
      <c r="E14" s="33">
        <v>2</v>
      </c>
      <c r="F14" s="34">
        <v>40</v>
      </c>
      <c r="G14" s="34">
        <v>4</v>
      </c>
      <c r="K14" s="35" t="s">
        <v>57</v>
      </c>
      <c r="L14" s="37">
        <v>10</v>
      </c>
    </row>
    <row r="15" spans="1:22" ht="15" thickBot="1">
      <c r="D15" s="32"/>
      <c r="E15" s="33">
        <v>3</v>
      </c>
      <c r="F15" s="34">
        <v>60</v>
      </c>
      <c r="G15" s="34">
        <v>5</v>
      </c>
    </row>
    <row r="16" spans="1:22" ht="28.5" thickBot="1">
      <c r="D16" s="32"/>
      <c r="E16" s="33">
        <v>4</v>
      </c>
      <c r="F16" s="34">
        <v>80</v>
      </c>
      <c r="G16" s="34">
        <v>4</v>
      </c>
      <c r="K16" s="35" t="s">
        <v>58</v>
      </c>
      <c r="L16" s="38">
        <v>1.4200000000000001E-2</v>
      </c>
    </row>
    <row r="17" spans="4:12" ht="28.5" thickBot="1">
      <c r="D17" s="32"/>
      <c r="E17" s="33">
        <v>5</v>
      </c>
      <c r="F17" s="34">
        <v>100</v>
      </c>
      <c r="G17" s="34">
        <v>3</v>
      </c>
      <c r="K17" s="35" t="s">
        <v>59</v>
      </c>
      <c r="L17" s="39">
        <v>70.31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期望倍率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admin2</cp:lastModifiedBy>
  <dcterms:created xsi:type="dcterms:W3CDTF">2015-06-05T18:17:20Z</dcterms:created>
  <dcterms:modified xsi:type="dcterms:W3CDTF">2023-11-01T09:28:50Z</dcterms:modified>
</cp:coreProperties>
</file>