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04_Proizvodnja\PLAN\02 Plan montaže\"/>
    </mc:Choice>
  </mc:AlternateContent>
  <xr:revisionPtr revIDLastSave="0" documentId="13_ncr:1_{CA845D19-646B-4C82-BFFA-CFC8AD261C18}" xr6:coauthVersionLast="47" xr6:coauthVersionMax="47" xr10:uidLastSave="{00000000-0000-0000-0000-000000000000}"/>
  <bookViews>
    <workbookView xWindow="-108" yWindow="-108" windowWidth="23256" windowHeight="13896" xr2:uid="{93A16CFA-ADD3-4A2C-8977-FFDCBD6F24EB}"/>
  </bookViews>
  <sheets>
    <sheet name="Upravljanje delovni nalogi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96" i="1" l="1"/>
  <c r="AL1697" i="1"/>
  <c r="AL1698" i="1"/>
  <c r="AL1699" i="1"/>
  <c r="AL1700" i="1"/>
  <c r="AK1696" i="1"/>
  <c r="AK1697" i="1"/>
  <c r="AK1698" i="1"/>
  <c r="AK1699" i="1"/>
  <c r="AK1700" i="1"/>
  <c r="AH1696" i="1"/>
  <c r="AH1697" i="1"/>
  <c r="AH1698" i="1"/>
  <c r="AH1699" i="1"/>
  <c r="AH1700" i="1"/>
  <c r="AG1696" i="1"/>
  <c r="AG1697" i="1"/>
  <c r="AG1698" i="1"/>
  <c r="AG1699" i="1"/>
  <c r="AG1700" i="1"/>
  <c r="X1696" i="1"/>
  <c r="X1697" i="1"/>
  <c r="X1698" i="1"/>
  <c r="X1699" i="1"/>
  <c r="X1700" i="1"/>
  <c r="W1696" i="1"/>
  <c r="W1697" i="1"/>
  <c r="W1698" i="1"/>
  <c r="W1699" i="1"/>
  <c r="W1700" i="1"/>
  <c r="W1701" i="1"/>
  <c r="E1696" i="1"/>
  <c r="Y1696" i="1"/>
  <c r="Z1696" i="1" s="1"/>
  <c r="Y1697" i="1"/>
  <c r="Z1697" i="1" s="1"/>
  <c r="Y1698" i="1"/>
  <c r="Z1698" i="1" s="1"/>
  <c r="E1699" i="1"/>
  <c r="Y1699" i="1"/>
  <c r="Z1699" i="1" s="1"/>
  <c r="E1700" i="1"/>
  <c r="Y1700" i="1"/>
  <c r="Z1700" i="1" s="1"/>
  <c r="Y1648" i="1"/>
  <c r="Z1648" i="1" s="1"/>
  <c r="Y1649" i="1"/>
  <c r="Z1649" i="1" s="1"/>
  <c r="Y1650" i="1"/>
  <c r="Z1650" i="1" s="1"/>
  <c r="Y1651" i="1"/>
  <c r="Z1651" i="1" s="1"/>
  <c r="Y1652" i="1"/>
  <c r="Z1652" i="1" s="1"/>
  <c r="Y1653" i="1"/>
  <c r="Z1653" i="1" s="1"/>
  <c r="Y1654" i="1"/>
  <c r="Z1654" i="1" s="1"/>
  <c r="Y1655" i="1"/>
  <c r="Z1655" i="1" s="1"/>
  <c r="Y1656" i="1"/>
  <c r="Z1656" i="1" s="1"/>
  <c r="Y1657" i="1"/>
  <c r="Z1657" i="1" s="1"/>
  <c r="Y1658" i="1"/>
  <c r="Z1658" i="1" s="1"/>
  <c r="Y1659" i="1"/>
  <c r="Z1659" i="1" s="1"/>
  <c r="Y1660" i="1"/>
  <c r="Z1660" i="1" s="1"/>
  <c r="Y1661" i="1"/>
  <c r="Z1661" i="1" s="1"/>
  <c r="Y1662" i="1"/>
  <c r="Z1662" i="1" s="1"/>
  <c r="Y1663" i="1"/>
  <c r="Z1663" i="1" s="1"/>
  <c r="Y1664" i="1"/>
  <c r="Z1664" i="1" s="1"/>
  <c r="Y1665" i="1"/>
  <c r="Z1665" i="1" s="1"/>
  <c r="Y1666" i="1"/>
  <c r="Z1666" i="1" s="1"/>
  <c r="Y1667" i="1"/>
  <c r="Z1667" i="1" s="1"/>
  <c r="Y1668" i="1"/>
  <c r="Z1668" i="1" s="1"/>
  <c r="Y1669" i="1"/>
  <c r="Z1669" i="1" s="1"/>
  <c r="Y1670" i="1"/>
  <c r="Z1670" i="1" s="1"/>
  <c r="Y1671" i="1"/>
  <c r="Z1671" i="1" s="1"/>
  <c r="Y1672" i="1"/>
  <c r="Z1672" i="1" s="1"/>
  <c r="Y1673" i="1"/>
  <c r="Z1673" i="1" s="1"/>
  <c r="Y1674" i="1"/>
  <c r="Z1674" i="1" s="1"/>
  <c r="Y1675" i="1"/>
  <c r="Z1675" i="1" s="1"/>
  <c r="Y1676" i="1"/>
  <c r="Z1676" i="1" s="1"/>
  <c r="Y1677" i="1"/>
  <c r="Z1677" i="1" s="1"/>
  <c r="Y1678" i="1"/>
  <c r="Z1678" i="1" s="1"/>
  <c r="Y1679" i="1"/>
  <c r="Z1679" i="1" s="1"/>
  <c r="Y1680" i="1"/>
  <c r="Z1680" i="1" s="1"/>
  <c r="Y1681" i="1"/>
  <c r="Z1681" i="1" s="1"/>
  <c r="Y1682" i="1"/>
  <c r="Z1682" i="1" s="1"/>
  <c r="Y1683" i="1"/>
  <c r="Z1683" i="1" s="1"/>
  <c r="Y1684" i="1"/>
  <c r="Z1684" i="1" s="1"/>
  <c r="Y1685" i="1"/>
  <c r="Z1685" i="1" s="1"/>
  <c r="Y1686" i="1"/>
  <c r="Z1686" i="1" s="1"/>
  <c r="Y1687" i="1"/>
  <c r="Z1687" i="1" s="1"/>
  <c r="Y1688" i="1"/>
  <c r="Z1688" i="1" s="1"/>
  <c r="Y1689" i="1"/>
  <c r="Z1689" i="1" s="1"/>
  <c r="Y1690" i="1"/>
  <c r="Z1690" i="1" s="1"/>
  <c r="Y1691" i="1"/>
  <c r="Z1691" i="1" s="1"/>
  <c r="Y1692" i="1"/>
  <c r="Z1692" i="1" s="1"/>
  <c r="Y1693" i="1"/>
  <c r="Z1693" i="1" s="1"/>
  <c r="Y1694" i="1"/>
  <c r="Z1694" i="1" s="1"/>
  <c r="Y1695" i="1"/>
  <c r="Z1695" i="1" s="1"/>
  <c r="Y1701" i="1"/>
  <c r="Z1701" i="1" s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W1680" i="1"/>
  <c r="W1681" i="1"/>
  <c r="W1682" i="1"/>
  <c r="W1683" i="1"/>
  <c r="W1684" i="1"/>
  <c r="W1685" i="1"/>
  <c r="W1686" i="1"/>
  <c r="W1687" i="1"/>
  <c r="W1688" i="1"/>
  <c r="W1689" i="1"/>
  <c r="W1690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95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95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91" i="1"/>
  <c r="W1692" i="1"/>
  <c r="W1693" i="1"/>
  <c r="W1694" i="1"/>
  <c r="W1695" i="1"/>
  <c r="E1649" i="1"/>
  <c r="X1625" i="1"/>
  <c r="X1626" i="1"/>
  <c r="X1627" i="1"/>
  <c r="X1628" i="1"/>
  <c r="X1629" i="1"/>
  <c r="X1630" i="1"/>
  <c r="W1625" i="1"/>
  <c r="W1626" i="1"/>
  <c r="W1627" i="1"/>
  <c r="W1628" i="1"/>
  <c r="W1629" i="1"/>
  <c r="W1630" i="1"/>
  <c r="Y1625" i="1"/>
  <c r="Z1625" i="1" s="1"/>
  <c r="Y1626" i="1"/>
  <c r="Z1626" i="1" s="1"/>
  <c r="Y1627" i="1"/>
  <c r="Z1627" i="1" s="1"/>
  <c r="Y1628" i="1"/>
  <c r="Z1628" i="1" s="1"/>
  <c r="Y1629" i="1"/>
  <c r="Z1629" i="1" s="1"/>
  <c r="Y1630" i="1"/>
  <c r="Z1630" i="1" s="1"/>
  <c r="E1647" i="1" l="1"/>
  <c r="Y1647" i="1"/>
  <c r="Z1647" i="1" s="1"/>
  <c r="W1648" i="1"/>
  <c r="X1648" i="1"/>
  <c r="AG1648" i="1"/>
  <c r="AH1648" i="1"/>
  <c r="W1506" i="1"/>
  <c r="X1506" i="1"/>
  <c r="Y1506" i="1"/>
  <c r="Z1506" i="1" s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Y1646" i="1"/>
  <c r="Z1646" i="1" s="1"/>
  <c r="Y1637" i="1"/>
  <c r="Z1637" i="1" s="1"/>
  <c r="Y1638" i="1"/>
  <c r="Z1638" i="1" s="1"/>
  <c r="Y1633" i="1"/>
  <c r="Z1633" i="1" s="1"/>
  <c r="Y1634" i="1"/>
  <c r="Z1634" i="1" s="1"/>
  <c r="Y1635" i="1"/>
  <c r="Z1635" i="1" s="1"/>
  <c r="Y1632" i="1"/>
  <c r="Z1632" i="1" s="1"/>
  <c r="Y1636" i="1"/>
  <c r="Z1636" i="1" s="1"/>
  <c r="Y1639" i="1"/>
  <c r="Z1639" i="1" s="1"/>
  <c r="Y1640" i="1"/>
  <c r="Z1640" i="1" s="1"/>
  <c r="Y1641" i="1"/>
  <c r="Z1641" i="1" s="1"/>
  <c r="E1642" i="1"/>
  <c r="Y1642" i="1"/>
  <c r="Z1642" i="1" s="1"/>
  <c r="Y1643" i="1"/>
  <c r="Z1643" i="1" s="1"/>
  <c r="E1644" i="1"/>
  <c r="Y1644" i="1"/>
  <c r="Z1644" i="1" s="1"/>
  <c r="AL1396" i="1"/>
  <c r="AL1397" i="1"/>
  <c r="AL1398" i="1"/>
  <c r="AL1399" i="1"/>
  <c r="AL1400" i="1"/>
  <c r="AL1401" i="1"/>
  <c r="AK1396" i="1"/>
  <c r="AK1397" i="1"/>
  <c r="AK1398" i="1"/>
  <c r="AK1399" i="1"/>
  <c r="AK1400" i="1"/>
  <c r="AK1401" i="1"/>
  <c r="AH1396" i="1"/>
  <c r="AH1397" i="1"/>
  <c r="AH1398" i="1"/>
  <c r="AH1399" i="1"/>
  <c r="AH1400" i="1"/>
  <c r="AH1401" i="1"/>
  <c r="AG1396" i="1"/>
  <c r="AG1397" i="1"/>
  <c r="AG1398" i="1"/>
  <c r="AG1399" i="1"/>
  <c r="AG1400" i="1"/>
  <c r="AG1401" i="1"/>
  <c r="X1396" i="1"/>
  <c r="X1397" i="1"/>
  <c r="X1398" i="1"/>
  <c r="X1399" i="1"/>
  <c r="W1398" i="1"/>
  <c r="Y1398" i="1"/>
  <c r="Z1398" i="1" s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31" i="1"/>
  <c r="AL1701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31" i="1"/>
  <c r="AK170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31" i="1"/>
  <c r="AH1701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31" i="1"/>
  <c r="AG1701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31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31" i="1"/>
  <c r="E1631" i="1"/>
  <c r="Y1631" i="1"/>
  <c r="Z1631" i="1" s="1"/>
  <c r="Y1645" i="1"/>
  <c r="Z1645" i="1" s="1"/>
  <c r="Y1624" i="1"/>
  <c r="Z1624" i="1" s="1"/>
  <c r="Y1618" i="1"/>
  <c r="Z1618" i="1" s="1"/>
  <c r="Y1619" i="1"/>
  <c r="Z1619" i="1" s="1"/>
  <c r="Y1620" i="1"/>
  <c r="Z1620" i="1" s="1"/>
  <c r="Y1621" i="1"/>
  <c r="Z1621" i="1" s="1"/>
  <c r="E1617" i="1"/>
  <c r="Y1617" i="1"/>
  <c r="Z1617" i="1" s="1"/>
  <c r="Y1622" i="1"/>
  <c r="Z1622" i="1" s="1"/>
  <c r="Y1623" i="1"/>
  <c r="Z1623" i="1" s="1"/>
  <c r="Y1420" i="1"/>
  <c r="Z1420" i="1" s="1"/>
  <c r="E1441" i="1"/>
  <c r="Y1441" i="1"/>
  <c r="Z1441" i="1" s="1"/>
  <c r="E1442" i="1"/>
  <c r="Y1442" i="1"/>
  <c r="Z1442" i="1" s="1"/>
  <c r="Y1422" i="1"/>
  <c r="Z1422" i="1" s="1"/>
  <c r="Y1400" i="1"/>
  <c r="Z1400" i="1" s="1"/>
  <c r="Y1397" i="1"/>
  <c r="Z1397" i="1" s="1"/>
  <c r="E1613" i="1"/>
  <c r="Y1613" i="1"/>
  <c r="Z1613" i="1" s="1"/>
  <c r="Y1614" i="1"/>
  <c r="Z1614" i="1" s="1"/>
  <c r="Y1615" i="1"/>
  <c r="Z1615" i="1" s="1"/>
  <c r="Y1616" i="1"/>
  <c r="Z1616" i="1" s="1"/>
  <c r="Y1601" i="1"/>
  <c r="Z1601" i="1" s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2" i="1"/>
  <c r="AL1603" i="1"/>
  <c r="AL1604" i="1"/>
  <c r="AL1605" i="1"/>
  <c r="AL1606" i="1"/>
  <c r="AL1607" i="1"/>
  <c r="AL1608" i="1"/>
  <c r="AL1609" i="1"/>
  <c r="AL1610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2" i="1"/>
  <c r="AK1603" i="1"/>
  <c r="AK1604" i="1"/>
  <c r="AK1605" i="1"/>
  <c r="AK1606" i="1"/>
  <c r="AK1607" i="1"/>
  <c r="AK1608" i="1"/>
  <c r="AK1609" i="1"/>
  <c r="AK1610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2" i="1"/>
  <c r="AH1603" i="1"/>
  <c r="AH1604" i="1"/>
  <c r="AH1605" i="1"/>
  <c r="AH1606" i="1"/>
  <c r="AH1607" i="1"/>
  <c r="AH1608" i="1"/>
  <c r="AH1609" i="1"/>
  <c r="AH1610" i="1"/>
  <c r="AH1611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2" i="1"/>
  <c r="X1603" i="1"/>
  <c r="X1604" i="1"/>
  <c r="X1605" i="1"/>
  <c r="X1606" i="1"/>
  <c r="X1607" i="1"/>
  <c r="X1608" i="1"/>
  <c r="X1609" i="1"/>
  <c r="X1610" i="1"/>
  <c r="X1611" i="1"/>
  <c r="X1612" i="1"/>
  <c r="X1701" i="1"/>
  <c r="W1568" i="1"/>
  <c r="W1569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2" i="1"/>
  <c r="W1603" i="1"/>
  <c r="W1604" i="1"/>
  <c r="W1605" i="1"/>
  <c r="W1606" i="1"/>
  <c r="W1607" i="1"/>
  <c r="W1608" i="1"/>
  <c r="W1609" i="1"/>
  <c r="W1610" i="1"/>
  <c r="W1611" i="1"/>
  <c r="W1612" i="1"/>
  <c r="AL1387" i="1"/>
  <c r="AL1388" i="1"/>
  <c r="AL1389" i="1"/>
  <c r="AL1390" i="1"/>
  <c r="AL1391" i="1"/>
  <c r="AL1392" i="1"/>
  <c r="AL1393" i="1"/>
  <c r="AL1394" i="1"/>
  <c r="AL1395" i="1"/>
  <c r="AL1402" i="1"/>
  <c r="AL1403" i="1"/>
  <c r="AL1404" i="1"/>
  <c r="AL1405" i="1"/>
  <c r="AK1387" i="1"/>
  <c r="AK1388" i="1"/>
  <c r="AK1389" i="1"/>
  <c r="AK1390" i="1"/>
  <c r="AK1391" i="1"/>
  <c r="AK1392" i="1"/>
  <c r="AK1393" i="1"/>
  <c r="AK1394" i="1"/>
  <c r="AK1395" i="1"/>
  <c r="AK1402" i="1"/>
  <c r="AK1403" i="1"/>
  <c r="AK1404" i="1"/>
  <c r="AK1405" i="1"/>
  <c r="AH1387" i="1"/>
  <c r="AH1388" i="1"/>
  <c r="AH1389" i="1"/>
  <c r="AH1390" i="1"/>
  <c r="AH1391" i="1"/>
  <c r="AH1392" i="1"/>
  <c r="AH1393" i="1"/>
  <c r="AH1394" i="1"/>
  <c r="AH1395" i="1"/>
  <c r="AH1402" i="1"/>
  <c r="AH1403" i="1"/>
  <c r="AH1404" i="1"/>
  <c r="AH1405" i="1"/>
  <c r="AG1414" i="1"/>
  <c r="AG1405" i="1"/>
  <c r="AG1404" i="1"/>
  <c r="AG1403" i="1"/>
  <c r="AG1402" i="1"/>
  <c r="AG1395" i="1"/>
  <c r="AG1394" i="1"/>
  <c r="AG1393" i="1"/>
  <c r="AG1392" i="1"/>
  <c r="AG1391" i="1"/>
  <c r="AG1390" i="1"/>
  <c r="AG1389" i="1"/>
  <c r="AG1388" i="1"/>
  <c r="AG1387" i="1"/>
  <c r="X1387" i="1"/>
  <c r="X1388" i="1"/>
  <c r="X1389" i="1"/>
  <c r="X1390" i="1"/>
  <c r="X1391" i="1"/>
  <c r="X1392" i="1"/>
  <c r="X1393" i="1"/>
  <c r="X1394" i="1"/>
  <c r="X1395" i="1"/>
  <c r="X1401" i="1"/>
  <c r="X1402" i="1"/>
  <c r="X1403" i="1"/>
  <c r="X1404" i="1"/>
  <c r="X1405" i="1"/>
  <c r="W1387" i="1"/>
  <c r="W1388" i="1"/>
  <c r="W1389" i="1"/>
  <c r="W1390" i="1"/>
  <c r="W1391" i="1"/>
  <c r="W1392" i="1"/>
  <c r="W1393" i="1"/>
  <c r="W1394" i="1"/>
  <c r="W1395" i="1"/>
  <c r="W1401" i="1"/>
  <c r="W1402" i="1"/>
  <c r="W1403" i="1"/>
  <c r="W1404" i="1"/>
  <c r="W1405" i="1"/>
  <c r="Y1404" i="1"/>
  <c r="Z1404" i="1" s="1"/>
  <c r="Y1401" i="1"/>
  <c r="Z1401" i="1" s="1"/>
  <c r="Y1402" i="1"/>
  <c r="Z1402" i="1" s="1"/>
  <c r="Y1390" i="1"/>
  <c r="Z1390" i="1" s="1"/>
  <c r="Y1391" i="1"/>
  <c r="Z1391" i="1" s="1"/>
  <c r="Y1392" i="1"/>
  <c r="Z1392" i="1" s="1"/>
  <c r="Y1393" i="1"/>
  <c r="Z1393" i="1" s="1"/>
  <c r="Y1394" i="1"/>
  <c r="Z1394" i="1" s="1"/>
  <c r="Y1395" i="1"/>
  <c r="Z1395" i="1" s="1"/>
  <c r="E1608" i="1"/>
  <c r="Y1608" i="1"/>
  <c r="Z1608" i="1" s="1"/>
  <c r="Y1609" i="1"/>
  <c r="Z1609" i="1" s="1"/>
  <c r="Y1610" i="1"/>
  <c r="Z1610" i="1" s="1"/>
  <c r="Y1611" i="1"/>
  <c r="Z1611" i="1" s="1"/>
  <c r="E1612" i="1"/>
  <c r="Y1612" i="1"/>
  <c r="Z1612" i="1" s="1"/>
  <c r="AL1562" i="1"/>
  <c r="AL1563" i="1"/>
  <c r="AL1564" i="1"/>
  <c r="AK1562" i="1"/>
  <c r="AK1563" i="1"/>
  <c r="AH1562" i="1"/>
  <c r="AH1563" i="1"/>
  <c r="AG1562" i="1"/>
  <c r="AG1563" i="1"/>
  <c r="AG1564" i="1"/>
  <c r="X1562" i="1"/>
  <c r="X1563" i="1"/>
  <c r="W1562" i="1"/>
  <c r="W1563" i="1"/>
  <c r="Y1562" i="1"/>
  <c r="Z1562" i="1" s="1"/>
  <c r="Y1563" i="1"/>
  <c r="Z1563" i="1" s="1"/>
  <c r="E1606" i="1"/>
  <c r="Y1606" i="1"/>
  <c r="Z1606" i="1" s="1"/>
  <c r="Y1607" i="1"/>
  <c r="Z1607" i="1" s="1"/>
  <c r="F1702" i="1"/>
  <c r="AL1305" i="1"/>
  <c r="AL1306" i="1"/>
  <c r="AL1307" i="1"/>
  <c r="AL1308" i="1"/>
  <c r="AL1309" i="1"/>
  <c r="AK1305" i="1"/>
  <c r="AK1306" i="1"/>
  <c r="AK1307" i="1"/>
  <c r="AK1308" i="1"/>
  <c r="AK1309" i="1"/>
  <c r="AH1305" i="1"/>
  <c r="AH1306" i="1"/>
  <c r="AH1307" i="1"/>
  <c r="AH1308" i="1"/>
  <c r="AH1309" i="1"/>
  <c r="AG1305" i="1"/>
  <c r="AG1306" i="1"/>
  <c r="AG1307" i="1"/>
  <c r="AG1308" i="1"/>
  <c r="AG1309" i="1"/>
  <c r="X1304" i="1"/>
  <c r="X1305" i="1"/>
  <c r="X1306" i="1"/>
  <c r="X1307" i="1"/>
  <c r="W1304" i="1"/>
  <c r="W1305" i="1"/>
  <c r="W1306" i="1"/>
  <c r="W1307" i="1"/>
  <c r="Y1306" i="1"/>
  <c r="Z1306" i="1" s="1"/>
  <c r="Y1307" i="1"/>
  <c r="Z1307" i="1" s="1"/>
  <c r="W1308" i="1"/>
  <c r="X1308" i="1"/>
  <c r="Y1308" i="1"/>
  <c r="Z1308" i="1" s="1"/>
  <c r="W1309" i="1"/>
  <c r="X1309" i="1"/>
  <c r="Y1309" i="1"/>
  <c r="Z1309" i="1" s="1"/>
  <c r="W1310" i="1"/>
  <c r="X1310" i="1"/>
  <c r="Y1310" i="1"/>
  <c r="Z1310" i="1" s="1"/>
  <c r="AG1310" i="1"/>
  <c r="AH1310" i="1"/>
  <c r="AK1310" i="1"/>
  <c r="AL1310" i="1"/>
  <c r="W1311" i="1"/>
  <c r="X1311" i="1"/>
  <c r="Y1311" i="1"/>
  <c r="Z1311" i="1" s="1"/>
  <c r="AG1311" i="1"/>
  <c r="AH1311" i="1"/>
  <c r="AK1311" i="1"/>
  <c r="AL1311" i="1"/>
  <c r="W1312" i="1"/>
  <c r="X1312" i="1"/>
  <c r="Y1312" i="1"/>
  <c r="Z1312" i="1" s="1"/>
  <c r="AG1312" i="1"/>
  <c r="AH1312" i="1"/>
  <c r="AK1312" i="1"/>
  <c r="AL1312" i="1"/>
  <c r="W1313" i="1"/>
  <c r="X1313" i="1"/>
  <c r="Y1313" i="1"/>
  <c r="Z1313" i="1" s="1"/>
  <c r="AG1313" i="1"/>
  <c r="AH1313" i="1"/>
  <c r="AK1313" i="1"/>
  <c r="AL1313" i="1"/>
  <c r="W1314" i="1"/>
  <c r="X1314" i="1"/>
  <c r="Y1314" i="1"/>
  <c r="Z1314" i="1" s="1"/>
  <c r="AG1314" i="1"/>
  <c r="AH1314" i="1"/>
  <c r="AK1314" i="1"/>
  <c r="AL1314" i="1"/>
  <c r="W1315" i="1"/>
  <c r="X1315" i="1"/>
  <c r="Y1315" i="1"/>
  <c r="Z1315" i="1" s="1"/>
  <c r="AG1315" i="1"/>
  <c r="AH1315" i="1"/>
  <c r="AK1315" i="1"/>
  <c r="AL1315" i="1"/>
  <c r="W1316" i="1"/>
  <c r="X1316" i="1"/>
  <c r="Y1316" i="1"/>
  <c r="Z1316" i="1" s="1"/>
  <c r="AG1316" i="1"/>
  <c r="AH1316" i="1"/>
  <c r="AK1316" i="1"/>
  <c r="AL1316" i="1"/>
  <c r="Y1576" i="1"/>
  <c r="Z1576" i="1" s="1"/>
  <c r="Y1577" i="1"/>
  <c r="Z1577" i="1" s="1"/>
  <c r="Y1578" i="1"/>
  <c r="Z1578" i="1" s="1"/>
  <c r="Y1579" i="1"/>
  <c r="Z1579" i="1" s="1"/>
  <c r="Y1580" i="1"/>
  <c r="Z1580" i="1" s="1"/>
  <c r="Y1581" i="1"/>
  <c r="Z1581" i="1" s="1"/>
  <c r="Y1582" i="1"/>
  <c r="Z1582" i="1" s="1"/>
  <c r="Y1583" i="1"/>
  <c r="Z1583" i="1" s="1"/>
  <c r="Y1584" i="1"/>
  <c r="Z1584" i="1" s="1"/>
  <c r="Y1585" i="1"/>
  <c r="Z1585" i="1" s="1"/>
  <c r="Y1586" i="1"/>
  <c r="Z1586" i="1" s="1"/>
  <c r="Y1587" i="1"/>
  <c r="Z1587" i="1" s="1"/>
  <c r="Y1588" i="1"/>
  <c r="Z1588" i="1" s="1"/>
  <c r="Y1589" i="1"/>
  <c r="Z1589" i="1" s="1"/>
  <c r="Y1590" i="1"/>
  <c r="Z1590" i="1" s="1"/>
  <c r="Y1591" i="1"/>
  <c r="Z1591" i="1" s="1"/>
  <c r="Y1592" i="1"/>
  <c r="Z1592" i="1" s="1"/>
  <c r="Y1593" i="1"/>
  <c r="Z1593" i="1" s="1"/>
  <c r="Y1594" i="1"/>
  <c r="Z1594" i="1" s="1"/>
  <c r="Y1595" i="1"/>
  <c r="Z1595" i="1" s="1"/>
  <c r="Y1596" i="1"/>
  <c r="Z1596" i="1" s="1"/>
  <c r="Y1597" i="1"/>
  <c r="Z1597" i="1" s="1"/>
  <c r="Y1598" i="1"/>
  <c r="Z1598" i="1" s="1"/>
  <c r="Y1599" i="1"/>
  <c r="Z1599" i="1" s="1"/>
  <c r="Y1600" i="1"/>
  <c r="Z1600" i="1" s="1"/>
  <c r="Y1602" i="1"/>
  <c r="Z1602" i="1" s="1"/>
  <c r="E1603" i="1"/>
  <c r="Y1603" i="1"/>
  <c r="Z1603" i="1" s="1"/>
  <c r="Y1604" i="1"/>
  <c r="Z1604" i="1" s="1"/>
  <c r="E1572" i="1"/>
  <c r="Y1572" i="1"/>
  <c r="Z1572" i="1" s="1"/>
  <c r="Y1573" i="1"/>
  <c r="Z1573" i="1" s="1"/>
  <c r="Y1574" i="1"/>
  <c r="Z1574" i="1" s="1"/>
  <c r="E1575" i="1"/>
  <c r="Y1575" i="1"/>
  <c r="Z1575" i="1" s="1"/>
  <c r="Y1605" i="1"/>
  <c r="Z1605" i="1" s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K1370" i="1"/>
  <c r="AK1344" i="1"/>
  <c r="AK1343" i="1"/>
  <c r="AK1342" i="1"/>
  <c r="AK1341" i="1"/>
  <c r="AK1340" i="1"/>
  <c r="AK1339" i="1"/>
  <c r="AK1338" i="1"/>
  <c r="AK1337" i="1"/>
  <c r="AK1336" i="1"/>
  <c r="AK1335" i="1"/>
  <c r="AK1334" i="1"/>
  <c r="AK1333" i="1"/>
  <c r="AK1332" i="1"/>
  <c r="AK1331" i="1"/>
  <c r="AK1330" i="1"/>
  <c r="AK1329" i="1"/>
  <c r="AK1328" i="1"/>
  <c r="AK1327" i="1"/>
  <c r="AK1326" i="1"/>
  <c r="AK1325" i="1"/>
  <c r="AK1324" i="1"/>
  <c r="AK1323" i="1"/>
  <c r="AK1322" i="1"/>
  <c r="AK1321" i="1"/>
  <c r="AK1320" i="1"/>
  <c r="AK1319" i="1"/>
  <c r="AK1318" i="1"/>
  <c r="AK1317" i="1"/>
  <c r="AK1304" i="1"/>
  <c r="AK1303" i="1"/>
  <c r="AK1302" i="1"/>
  <c r="AK1301" i="1"/>
  <c r="AK1300" i="1"/>
  <c r="AK1299" i="1"/>
  <c r="AK1298" i="1"/>
  <c r="AK1297" i="1"/>
  <c r="AK1296" i="1"/>
  <c r="AK1295" i="1"/>
  <c r="AK1294" i="1"/>
  <c r="AK1293" i="1"/>
  <c r="AK1292" i="1"/>
  <c r="AK1291" i="1"/>
  <c r="AK1290" i="1"/>
  <c r="AK1289" i="1"/>
  <c r="AK1288" i="1"/>
  <c r="AK1287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G1370" i="1"/>
  <c r="AG1344" i="1"/>
  <c r="AG1343" i="1"/>
  <c r="AG1342" i="1"/>
  <c r="AG1341" i="1"/>
  <c r="AG1340" i="1"/>
  <c r="AG1339" i="1"/>
  <c r="AG1338" i="1"/>
  <c r="AG1337" i="1"/>
  <c r="AG1336" i="1"/>
  <c r="AG1335" i="1"/>
  <c r="AG1334" i="1"/>
  <c r="AG1333" i="1"/>
  <c r="AG1332" i="1"/>
  <c r="AG1331" i="1"/>
  <c r="AG1330" i="1"/>
  <c r="AG1329" i="1"/>
  <c r="AG1328" i="1"/>
  <c r="AG1327" i="1"/>
  <c r="AG1326" i="1"/>
  <c r="AG1325" i="1"/>
  <c r="AG1324" i="1"/>
  <c r="AG1323" i="1"/>
  <c r="AG1322" i="1"/>
  <c r="AG1321" i="1"/>
  <c r="AG1320" i="1"/>
  <c r="AG1319" i="1"/>
  <c r="AG1318" i="1"/>
  <c r="AG1317" i="1"/>
  <c r="AG1304" i="1"/>
  <c r="AG1303" i="1"/>
  <c r="AG1302" i="1"/>
  <c r="AG1301" i="1"/>
  <c r="AG1300" i="1"/>
  <c r="AG1299" i="1"/>
  <c r="AG1298" i="1"/>
  <c r="AG1297" i="1"/>
  <c r="AG1296" i="1"/>
  <c r="AG1295" i="1"/>
  <c r="AG1294" i="1"/>
  <c r="AG1293" i="1"/>
  <c r="AG1292" i="1"/>
  <c r="AG1291" i="1"/>
  <c r="AG1290" i="1"/>
  <c r="AG1289" i="1"/>
  <c r="AG1288" i="1"/>
  <c r="AG1287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Y1328" i="1"/>
  <c r="Z1328" i="1" s="1"/>
  <c r="Y1329" i="1"/>
  <c r="Z1329" i="1" s="1"/>
  <c r="Y1330" i="1"/>
  <c r="Z1330" i="1" s="1"/>
  <c r="Y1331" i="1"/>
  <c r="Z1331" i="1" s="1"/>
  <c r="Y1332" i="1"/>
  <c r="Z1332" i="1" s="1"/>
  <c r="Y1333" i="1"/>
  <c r="Z1333" i="1" s="1"/>
  <c r="Y1334" i="1"/>
  <c r="Z1334" i="1" s="1"/>
  <c r="Y1335" i="1"/>
  <c r="Z1335" i="1" s="1"/>
  <c r="Y1336" i="1"/>
  <c r="Z1336" i="1" s="1"/>
  <c r="Y1337" i="1"/>
  <c r="Z1337" i="1" s="1"/>
  <c r="Y1338" i="1"/>
  <c r="Z1338" i="1" s="1"/>
  <c r="Y1339" i="1"/>
  <c r="Z1339" i="1" s="1"/>
  <c r="Y1340" i="1"/>
  <c r="Z1340" i="1" s="1"/>
  <c r="Y1341" i="1"/>
  <c r="Z1341" i="1" s="1"/>
  <c r="Y1342" i="1"/>
  <c r="Z1342" i="1" s="1"/>
  <c r="Y1343" i="1"/>
  <c r="Z1343" i="1" s="1"/>
  <c r="Y1323" i="1"/>
  <c r="Z1323" i="1" s="1"/>
  <c r="Y1324" i="1"/>
  <c r="Z1324" i="1" s="1"/>
  <c r="Y1325" i="1"/>
  <c r="Z1325" i="1" s="1"/>
  <c r="Y1326" i="1"/>
  <c r="Z1326" i="1" s="1"/>
  <c r="Y1318" i="1"/>
  <c r="Z1318" i="1" s="1"/>
  <c r="Y1319" i="1"/>
  <c r="Z1319" i="1" s="1"/>
  <c r="Y1320" i="1"/>
  <c r="Z1320" i="1" s="1"/>
  <c r="Y1321" i="1"/>
  <c r="Z1321" i="1" s="1"/>
  <c r="Y1299" i="1"/>
  <c r="Z1299" i="1" s="1"/>
  <c r="Y1300" i="1"/>
  <c r="Z1300" i="1" s="1"/>
  <c r="Y1301" i="1"/>
  <c r="Z1301" i="1" s="1"/>
  <c r="Y1302" i="1"/>
  <c r="Z1302" i="1" s="1"/>
  <c r="Y1303" i="1"/>
  <c r="Z1303" i="1" s="1"/>
  <c r="Y1304" i="1"/>
  <c r="Z1304" i="1" s="1"/>
  <c r="Y1287" i="1"/>
  <c r="Z1287" i="1" s="1"/>
  <c r="Y1288" i="1"/>
  <c r="Z1288" i="1" s="1"/>
  <c r="Y1289" i="1"/>
  <c r="Z1289" i="1" s="1"/>
  <c r="Y1290" i="1"/>
  <c r="Z1290" i="1" s="1"/>
  <c r="E1568" i="1" l="1"/>
  <c r="Y1568" i="1"/>
  <c r="Z1568" i="1" s="1"/>
  <c r="Y1569" i="1"/>
  <c r="Z1569" i="1" s="1"/>
  <c r="Y1294" i="1"/>
  <c r="Z1294" i="1" s="1"/>
  <c r="Y1292" i="1"/>
  <c r="Z1292" i="1" s="1"/>
  <c r="Y1293" i="1"/>
  <c r="Z1293" i="1" s="1"/>
  <c r="AL1511" i="1"/>
  <c r="AL1512" i="1"/>
  <c r="AL1513" i="1"/>
  <c r="AL1514" i="1"/>
  <c r="AL1515" i="1"/>
  <c r="AL1516" i="1"/>
  <c r="AK1511" i="1"/>
  <c r="AK1512" i="1"/>
  <c r="AK1513" i="1"/>
  <c r="AK1514" i="1"/>
  <c r="AK1515" i="1"/>
  <c r="AK1516" i="1"/>
  <c r="AK1517" i="1"/>
  <c r="AH1511" i="1"/>
  <c r="AH1512" i="1"/>
  <c r="AH1513" i="1"/>
  <c r="AH1514" i="1"/>
  <c r="AH1515" i="1"/>
  <c r="AH1516" i="1"/>
  <c r="AG1511" i="1"/>
  <c r="AG1512" i="1"/>
  <c r="AG1513" i="1"/>
  <c r="AG1514" i="1"/>
  <c r="AG1515" i="1"/>
  <c r="AG1516" i="1"/>
  <c r="AG1517" i="1"/>
  <c r="X1520" i="1"/>
  <c r="X1517" i="1"/>
  <c r="X1516" i="1"/>
  <c r="X1515" i="1"/>
  <c r="X1514" i="1"/>
  <c r="X1513" i="1"/>
  <c r="X1512" i="1"/>
  <c r="W1520" i="1"/>
  <c r="W1517" i="1"/>
  <c r="W1516" i="1"/>
  <c r="W1515" i="1"/>
  <c r="W1514" i="1"/>
  <c r="W1513" i="1"/>
  <c r="W1512" i="1"/>
  <c r="Y1560" i="1"/>
  <c r="Z1560" i="1" s="1"/>
  <c r="Y1515" i="1"/>
  <c r="Z1515" i="1" s="1"/>
  <c r="Y1516" i="1"/>
  <c r="Z1516" i="1" s="1"/>
  <c r="Y1512" i="1"/>
  <c r="Z1512" i="1" s="1"/>
  <c r="Y1513" i="1"/>
  <c r="Z1513" i="1" s="1"/>
  <c r="Y1514" i="1"/>
  <c r="Z1514" i="1" s="1"/>
  <c r="Y1517" i="1"/>
  <c r="Z1517" i="1" s="1"/>
  <c r="Y1295" i="1"/>
  <c r="Z1295" i="1" s="1"/>
  <c r="Y1296" i="1"/>
  <c r="Z1296" i="1" s="1"/>
  <c r="Y1297" i="1"/>
  <c r="Z1297" i="1" s="1"/>
  <c r="Y1298" i="1"/>
  <c r="Z1298" i="1" s="1"/>
  <c r="Y1426" i="1"/>
  <c r="Z1426" i="1" s="1"/>
  <c r="AL1436" i="1"/>
  <c r="AL1437" i="1"/>
  <c r="AL1438" i="1"/>
  <c r="AL1439" i="1"/>
  <c r="AL1440" i="1"/>
  <c r="AL1443" i="1"/>
  <c r="AK1436" i="1"/>
  <c r="AK1437" i="1"/>
  <c r="AK1438" i="1"/>
  <c r="AK1439" i="1"/>
  <c r="AK1440" i="1"/>
  <c r="AK1443" i="1"/>
  <c r="AH1437" i="1"/>
  <c r="AH1438" i="1"/>
  <c r="AH1439" i="1"/>
  <c r="AH1440" i="1"/>
  <c r="AH1443" i="1"/>
  <c r="AG1437" i="1"/>
  <c r="AG1438" i="1"/>
  <c r="AG1439" i="1"/>
  <c r="AG1440" i="1"/>
  <c r="AG1443" i="1"/>
  <c r="X1437" i="1"/>
  <c r="X1438" i="1"/>
  <c r="X1439" i="1"/>
  <c r="X1440" i="1"/>
  <c r="W1437" i="1"/>
  <c r="W1438" i="1"/>
  <c r="W1439" i="1"/>
  <c r="W1440" i="1"/>
  <c r="Y1437" i="1"/>
  <c r="Z1437" i="1" s="1"/>
  <c r="Y1438" i="1"/>
  <c r="Z1438" i="1" s="1"/>
  <c r="AL1559" i="1"/>
  <c r="AL1561" i="1"/>
  <c r="AK1559" i="1"/>
  <c r="AK1561" i="1"/>
  <c r="X1561" i="1"/>
  <c r="X1564" i="1"/>
  <c r="X1565" i="1"/>
  <c r="X1566" i="1"/>
  <c r="X1567" i="1"/>
  <c r="W1561" i="1"/>
  <c r="W1564" i="1"/>
  <c r="W1565" i="1"/>
  <c r="W1566" i="1"/>
  <c r="W1567" i="1"/>
  <c r="W1570" i="1"/>
  <c r="W1571" i="1"/>
  <c r="AH1561" i="1"/>
  <c r="AH1564" i="1"/>
  <c r="E1565" i="1"/>
  <c r="Y1565" i="1"/>
  <c r="Z1565" i="1" s="1"/>
  <c r="E1566" i="1"/>
  <c r="Y1566" i="1"/>
  <c r="Z1566" i="1" s="1"/>
  <c r="E1567" i="1"/>
  <c r="Y1567" i="1"/>
  <c r="Z1567" i="1" s="1"/>
  <c r="AL1503" i="1"/>
  <c r="AL1504" i="1"/>
  <c r="AL1505" i="1"/>
  <c r="AL1506" i="1"/>
  <c r="AL1507" i="1"/>
  <c r="AL1508" i="1"/>
  <c r="AL1509" i="1"/>
  <c r="AL1510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K1504" i="1"/>
  <c r="AK1505" i="1"/>
  <c r="AK1506" i="1"/>
  <c r="AK1507" i="1"/>
  <c r="AK1508" i="1"/>
  <c r="AK1509" i="1"/>
  <c r="AK1510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H1502" i="1"/>
  <c r="AH1503" i="1"/>
  <c r="AH1504" i="1"/>
  <c r="AH1505" i="1"/>
  <c r="AH1506" i="1"/>
  <c r="AH1507" i="1"/>
  <c r="AH1508" i="1"/>
  <c r="AH1509" i="1"/>
  <c r="AH1510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G1505" i="1"/>
  <c r="AG1506" i="1"/>
  <c r="AG1507" i="1"/>
  <c r="AG1508" i="1"/>
  <c r="AG1509" i="1"/>
  <c r="AG1510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1" i="1"/>
  <c r="X1505" i="1"/>
  <c r="X1507" i="1"/>
  <c r="X1508" i="1"/>
  <c r="X1509" i="1"/>
  <c r="X1510" i="1"/>
  <c r="X1511" i="1"/>
  <c r="X1518" i="1"/>
  <c r="X1519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W1505" i="1"/>
  <c r="W1507" i="1"/>
  <c r="W1508" i="1"/>
  <c r="W1509" i="1"/>
  <c r="W1510" i="1"/>
  <c r="W1511" i="1"/>
  <c r="W1518" i="1"/>
  <c r="W1519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Y1551" i="1"/>
  <c r="Z1551" i="1" s="1"/>
  <c r="Y1552" i="1"/>
  <c r="Z1552" i="1" s="1"/>
  <c r="Y1553" i="1"/>
  <c r="Z1553" i="1" s="1"/>
  <c r="Y1554" i="1"/>
  <c r="Z1554" i="1" s="1"/>
  <c r="Y1555" i="1"/>
  <c r="Z1555" i="1" s="1"/>
  <c r="Y1556" i="1"/>
  <c r="Z1556" i="1" s="1"/>
  <c r="Y1557" i="1"/>
  <c r="Z1557" i="1" s="1"/>
  <c r="Y1558" i="1"/>
  <c r="Z1558" i="1" s="1"/>
  <c r="Y1559" i="1"/>
  <c r="Z1559" i="1" s="1"/>
  <c r="Y1561" i="1"/>
  <c r="Z1561" i="1" s="1"/>
  <c r="Y1507" i="1"/>
  <c r="Z1507" i="1" s="1"/>
  <c r="Y1508" i="1"/>
  <c r="Z1508" i="1" s="1"/>
  <c r="Y1509" i="1"/>
  <c r="Z1509" i="1" s="1"/>
  <c r="Y1510" i="1"/>
  <c r="Z1510" i="1" s="1"/>
  <c r="Y1511" i="1"/>
  <c r="Z1511" i="1" s="1"/>
  <c r="Y1518" i="1"/>
  <c r="Z1518" i="1" s="1"/>
  <c r="Y1519" i="1"/>
  <c r="Z1519" i="1" s="1"/>
  <c r="Y1520" i="1"/>
  <c r="Z1520" i="1" s="1"/>
  <c r="Y1521" i="1"/>
  <c r="Z1521" i="1" s="1"/>
  <c r="Y1522" i="1"/>
  <c r="Z1522" i="1" s="1"/>
  <c r="Y1523" i="1"/>
  <c r="Z1523" i="1" s="1"/>
  <c r="Y1524" i="1"/>
  <c r="Z1524" i="1" s="1"/>
  <c r="Y1525" i="1"/>
  <c r="Z1525" i="1" s="1"/>
  <c r="Y1526" i="1"/>
  <c r="Z1526" i="1" s="1"/>
  <c r="Y1527" i="1"/>
  <c r="Z1527" i="1" s="1"/>
  <c r="Y1528" i="1"/>
  <c r="Z1528" i="1" s="1"/>
  <c r="Y1529" i="1"/>
  <c r="Z1529" i="1" s="1"/>
  <c r="Y1530" i="1"/>
  <c r="Z1530" i="1" s="1"/>
  <c r="Y1531" i="1"/>
  <c r="Z1531" i="1" s="1"/>
  <c r="Y1532" i="1"/>
  <c r="Z1532" i="1" s="1"/>
  <c r="Y1533" i="1"/>
  <c r="Z1533" i="1" s="1"/>
  <c r="Y1534" i="1"/>
  <c r="Z1534" i="1" s="1"/>
  <c r="Y1535" i="1"/>
  <c r="Z1535" i="1" s="1"/>
  <c r="Y1536" i="1"/>
  <c r="Z1536" i="1" s="1"/>
  <c r="Y1537" i="1"/>
  <c r="Z1537" i="1" s="1"/>
  <c r="Y1538" i="1"/>
  <c r="Z1538" i="1" s="1"/>
  <c r="Y1539" i="1"/>
  <c r="Z1539" i="1" s="1"/>
  <c r="Y1540" i="1"/>
  <c r="Z1540" i="1" s="1"/>
  <c r="Y1541" i="1"/>
  <c r="Z1541" i="1" s="1"/>
  <c r="Y1542" i="1"/>
  <c r="Z1542" i="1" s="1"/>
  <c r="Y1543" i="1"/>
  <c r="Z1543" i="1" s="1"/>
  <c r="Y1544" i="1"/>
  <c r="Z1544" i="1" s="1"/>
  <c r="Y1545" i="1"/>
  <c r="Z1545" i="1" s="1"/>
  <c r="Y1546" i="1"/>
  <c r="Z1546" i="1" s="1"/>
  <c r="Y1547" i="1"/>
  <c r="Z1547" i="1" s="1"/>
  <c r="Y1548" i="1"/>
  <c r="Z1548" i="1" s="1"/>
  <c r="Y1549" i="1"/>
  <c r="Z1549" i="1" s="1"/>
  <c r="Y1550" i="1"/>
  <c r="Z1550" i="1" s="1"/>
  <c r="E1505" i="1"/>
  <c r="Y1505" i="1"/>
  <c r="Z1505" i="1" s="1"/>
  <c r="E1564" i="1"/>
  <c r="Y1564" i="1"/>
  <c r="Z1564" i="1" s="1"/>
  <c r="E1570" i="1"/>
  <c r="Y1570" i="1"/>
  <c r="Z1570" i="1" s="1"/>
  <c r="E1571" i="1"/>
  <c r="Y1571" i="1"/>
  <c r="Z1571" i="1" s="1"/>
  <c r="Q1702" i="1"/>
  <c r="AL1500" i="1"/>
  <c r="AL1501" i="1"/>
  <c r="AL1502" i="1"/>
  <c r="AK1500" i="1"/>
  <c r="AK1501" i="1"/>
  <c r="AK1502" i="1"/>
  <c r="AK1503" i="1"/>
  <c r="AH1500" i="1"/>
  <c r="AH1501" i="1"/>
  <c r="AG1500" i="1"/>
  <c r="AG1501" i="1"/>
  <c r="AG1502" i="1"/>
  <c r="AG1503" i="1"/>
  <c r="AG1504" i="1"/>
  <c r="X1500" i="1"/>
  <c r="X1501" i="1"/>
  <c r="X1502" i="1"/>
  <c r="X1503" i="1"/>
  <c r="X1504" i="1"/>
  <c r="W1500" i="1"/>
  <c r="W1501" i="1"/>
  <c r="W1502" i="1"/>
  <c r="W1503" i="1"/>
  <c r="W1504" i="1"/>
  <c r="Y1501" i="1"/>
  <c r="Z1501" i="1" s="1"/>
  <c r="Y1502" i="1"/>
  <c r="Z1502" i="1" s="1"/>
  <c r="Y1503" i="1"/>
  <c r="Z1503" i="1" s="1"/>
  <c r="E1500" i="1"/>
  <c r="Y1500" i="1"/>
  <c r="Z1500" i="1" s="1"/>
  <c r="Y1504" i="1"/>
  <c r="Z1504" i="1" s="1"/>
  <c r="AL1497" i="1"/>
  <c r="AL1498" i="1"/>
  <c r="AL1499" i="1"/>
  <c r="AK1497" i="1"/>
  <c r="AK1498" i="1"/>
  <c r="AK1499" i="1"/>
  <c r="AH1497" i="1"/>
  <c r="AH1498" i="1"/>
  <c r="AH1499" i="1"/>
  <c r="AG1497" i="1"/>
  <c r="AG1498" i="1"/>
  <c r="AG1499" i="1"/>
  <c r="X1498" i="1"/>
  <c r="X1499" i="1"/>
  <c r="W1498" i="1"/>
  <c r="W1499" i="1"/>
  <c r="AL1435" i="1"/>
  <c r="AL1434" i="1"/>
  <c r="AL1433" i="1"/>
  <c r="AL1432" i="1"/>
  <c r="AL1431" i="1"/>
  <c r="AL1430" i="1"/>
  <c r="AL1429" i="1"/>
  <c r="AL1428" i="1"/>
  <c r="AL1427" i="1"/>
  <c r="AL1425" i="1"/>
  <c r="AL1424" i="1"/>
  <c r="AL1423" i="1"/>
  <c r="AL1421" i="1"/>
  <c r="AL1419" i="1"/>
  <c r="AL1418" i="1"/>
  <c r="AL1417" i="1"/>
  <c r="AL1416" i="1"/>
  <c r="AL1415" i="1"/>
  <c r="AL1414" i="1"/>
  <c r="AL1413" i="1"/>
  <c r="AL1412" i="1"/>
  <c r="AL1411" i="1"/>
  <c r="AL1410" i="1"/>
  <c r="AL1409" i="1"/>
  <c r="AL1408" i="1"/>
  <c r="AL1407" i="1"/>
  <c r="AL1406" i="1"/>
  <c r="Y1498" i="1"/>
  <c r="Z1498" i="1" s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1" i="1"/>
  <c r="AK1423" i="1"/>
  <c r="AK1424" i="1"/>
  <c r="AK1425" i="1"/>
  <c r="AK1427" i="1"/>
  <c r="AK1428" i="1"/>
  <c r="AK1429" i="1"/>
  <c r="AK1430" i="1"/>
  <c r="AK1431" i="1"/>
  <c r="AK1432" i="1"/>
  <c r="AK1433" i="1"/>
  <c r="AK1434" i="1"/>
  <c r="AK1435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1" i="1"/>
  <c r="AH1423" i="1"/>
  <c r="AH1424" i="1"/>
  <c r="AH1425" i="1"/>
  <c r="AH1427" i="1"/>
  <c r="AH1428" i="1"/>
  <c r="AH1429" i="1"/>
  <c r="AH1430" i="1"/>
  <c r="AH1431" i="1"/>
  <c r="AH1432" i="1"/>
  <c r="AH1433" i="1"/>
  <c r="AH1434" i="1"/>
  <c r="AH1435" i="1"/>
  <c r="AH1436" i="1"/>
  <c r="AG1407" i="1"/>
  <c r="AG1408" i="1"/>
  <c r="AG1409" i="1"/>
  <c r="AG1410" i="1"/>
  <c r="AG1411" i="1"/>
  <c r="AG1412" i="1"/>
  <c r="AG1413" i="1"/>
  <c r="AG1415" i="1"/>
  <c r="AG1416" i="1"/>
  <c r="AG1417" i="1"/>
  <c r="AG1418" i="1"/>
  <c r="AG1419" i="1"/>
  <c r="AG1421" i="1"/>
  <c r="AG1423" i="1"/>
  <c r="AG1424" i="1"/>
  <c r="AG1425" i="1"/>
  <c r="AG1427" i="1"/>
  <c r="AG1428" i="1"/>
  <c r="AG1429" i="1"/>
  <c r="AG1430" i="1"/>
  <c r="AG1431" i="1"/>
  <c r="AG1432" i="1"/>
  <c r="AG1433" i="1"/>
  <c r="AG1434" i="1"/>
  <c r="AG1435" i="1"/>
  <c r="AG143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1" i="1"/>
  <c r="X1423" i="1"/>
  <c r="X1424" i="1"/>
  <c r="X1425" i="1"/>
  <c r="X1427" i="1"/>
  <c r="X1428" i="1"/>
  <c r="X1429" i="1"/>
  <c r="X1430" i="1"/>
  <c r="X1431" i="1"/>
  <c r="X1432" i="1"/>
  <c r="X1433" i="1"/>
  <c r="X1434" i="1"/>
  <c r="X1435" i="1"/>
  <c r="X143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1" i="1"/>
  <c r="W1423" i="1"/>
  <c r="W1424" i="1"/>
  <c r="W1425" i="1"/>
  <c r="W1427" i="1"/>
  <c r="W1428" i="1"/>
  <c r="W1429" i="1"/>
  <c r="W1430" i="1"/>
  <c r="W1431" i="1"/>
  <c r="W1432" i="1"/>
  <c r="W1433" i="1"/>
  <c r="W1434" i="1"/>
  <c r="W1435" i="1"/>
  <c r="W1436" i="1"/>
  <c r="Y1428" i="1"/>
  <c r="Z1428" i="1" s="1"/>
  <c r="Y1429" i="1"/>
  <c r="Z1429" i="1" s="1"/>
  <c r="Y1430" i="1"/>
  <c r="Z1430" i="1" s="1"/>
  <c r="Y1431" i="1"/>
  <c r="Z1431" i="1" s="1"/>
  <c r="Y1432" i="1"/>
  <c r="Z1432" i="1" s="1"/>
  <c r="Y1433" i="1"/>
  <c r="Z1433" i="1" s="1"/>
  <c r="Y1434" i="1"/>
  <c r="Y1435" i="1"/>
  <c r="Z1435" i="1" s="1"/>
  <c r="Y1436" i="1"/>
  <c r="Y1439" i="1"/>
  <c r="Y1440" i="1"/>
  <c r="Z1440" i="1" s="1"/>
  <c r="Y1415" i="1"/>
  <c r="Z1415" i="1" s="1"/>
  <c r="Y1416" i="1"/>
  <c r="Z1416" i="1" s="1"/>
  <c r="Y1417" i="1"/>
  <c r="Z1417" i="1" s="1"/>
  <c r="Y1418" i="1"/>
  <c r="Z1418" i="1" s="1"/>
  <c r="Y1413" i="1"/>
  <c r="Z1413" i="1" s="1"/>
  <c r="Y1411" i="1"/>
  <c r="Z1411" i="1" s="1"/>
  <c r="AL1444" i="1"/>
  <c r="AK1444" i="1"/>
  <c r="AH1406" i="1"/>
  <c r="AG1406" i="1"/>
  <c r="X1406" i="1"/>
  <c r="X1443" i="1"/>
  <c r="W1406" i="1"/>
  <c r="W1443" i="1"/>
  <c r="Y1423" i="1"/>
  <c r="Z1423" i="1" s="1"/>
  <c r="Y1424" i="1"/>
  <c r="Z1424" i="1" s="1"/>
  <c r="Y1425" i="1"/>
  <c r="Y1412" i="1"/>
  <c r="Z1412" i="1" s="1"/>
  <c r="E1405" i="1"/>
  <c r="Y1405" i="1"/>
  <c r="Z1405" i="1" s="1"/>
  <c r="Y1406" i="1"/>
  <c r="Z1406" i="1" s="1"/>
  <c r="Y1403" i="1"/>
  <c r="Z1403" i="1" s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E1480" i="1"/>
  <c r="Y1480" i="1"/>
  <c r="Z1480" i="1" s="1"/>
  <c r="Y1481" i="1"/>
  <c r="Z1481" i="1" s="1"/>
  <c r="Y1482" i="1"/>
  <c r="Z1482" i="1" s="1"/>
  <c r="Y1483" i="1"/>
  <c r="Z1483" i="1" s="1"/>
  <c r="Y1484" i="1"/>
  <c r="Z1484" i="1" s="1"/>
  <c r="Y1485" i="1"/>
  <c r="Z1485" i="1" s="1"/>
  <c r="Y1486" i="1"/>
  <c r="Z1486" i="1" s="1"/>
  <c r="Y1487" i="1"/>
  <c r="Z1487" i="1" s="1"/>
  <c r="Y1488" i="1"/>
  <c r="Z1488" i="1" s="1"/>
  <c r="Y1489" i="1"/>
  <c r="Z1489" i="1" s="1"/>
  <c r="Y1490" i="1"/>
  <c r="Z1490" i="1" s="1"/>
  <c r="Y1491" i="1"/>
  <c r="Z1491" i="1" s="1"/>
  <c r="Y1492" i="1"/>
  <c r="Z1492" i="1" s="1"/>
  <c r="Y1493" i="1"/>
  <c r="Z1493" i="1" s="1"/>
  <c r="Y1494" i="1"/>
  <c r="Z1494" i="1" s="1"/>
  <c r="Y1495" i="1"/>
  <c r="Z1495" i="1" s="1"/>
  <c r="E1496" i="1"/>
  <c r="Y1496" i="1"/>
  <c r="Z1496" i="1" s="1"/>
  <c r="Y1497" i="1"/>
  <c r="Z1497" i="1" s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X1469" i="1"/>
  <c r="X1470" i="1"/>
  <c r="X1471" i="1"/>
  <c r="X1472" i="1"/>
  <c r="X1473" i="1"/>
  <c r="X1474" i="1"/>
  <c r="X1475" i="1"/>
  <c r="X1476" i="1"/>
  <c r="X1477" i="1"/>
  <c r="X1478" i="1"/>
  <c r="X1479" i="1"/>
  <c r="W1469" i="1"/>
  <c r="W1470" i="1"/>
  <c r="W1471" i="1"/>
  <c r="W1472" i="1"/>
  <c r="W1473" i="1"/>
  <c r="W1474" i="1"/>
  <c r="W1475" i="1"/>
  <c r="W1476" i="1"/>
  <c r="W1477" i="1"/>
  <c r="W1478" i="1"/>
  <c r="W1479" i="1"/>
  <c r="Y1470" i="1"/>
  <c r="Z1470" i="1" s="1"/>
  <c r="Y1471" i="1"/>
  <c r="Z1471" i="1" s="1"/>
  <c r="Y1472" i="1"/>
  <c r="Z1472" i="1" s="1"/>
  <c r="Y1473" i="1"/>
  <c r="Z1473" i="1" s="1"/>
  <c r="Y1474" i="1"/>
  <c r="Z1474" i="1" s="1"/>
  <c r="Y1475" i="1"/>
  <c r="Z1475" i="1" s="1"/>
  <c r="Y1476" i="1"/>
  <c r="Z1476" i="1" s="1"/>
  <c r="Y1477" i="1"/>
  <c r="Z1477" i="1" s="1"/>
  <c r="Y1478" i="1"/>
  <c r="Z1478" i="1" s="1"/>
  <c r="E1479" i="1"/>
  <c r="Y1479" i="1"/>
  <c r="Z1479" i="1" s="1"/>
  <c r="E1469" i="1"/>
  <c r="Y1469" i="1"/>
  <c r="Z1469" i="1" s="1"/>
  <c r="Y1499" i="1"/>
  <c r="Z1499" i="1" s="1"/>
  <c r="W1189" i="1"/>
  <c r="W1190" i="1"/>
  <c r="W1191" i="1"/>
  <c r="W1192" i="1"/>
  <c r="W1193" i="1"/>
  <c r="W1194" i="1"/>
  <c r="W1195" i="1"/>
  <c r="X1189" i="1"/>
  <c r="X1190" i="1"/>
  <c r="X1191" i="1"/>
  <c r="X1192" i="1"/>
  <c r="X1193" i="1"/>
  <c r="X1194" i="1"/>
  <c r="X1195" i="1"/>
  <c r="AG1189" i="1"/>
  <c r="AG1190" i="1"/>
  <c r="AG1191" i="1"/>
  <c r="AG1192" i="1"/>
  <c r="AG1193" i="1"/>
  <c r="AG1194" i="1"/>
  <c r="AG1195" i="1"/>
  <c r="AG1196" i="1"/>
  <c r="AH1189" i="1"/>
  <c r="AH1190" i="1"/>
  <c r="AH1191" i="1"/>
  <c r="AH1192" i="1"/>
  <c r="AH1193" i="1"/>
  <c r="AH1194" i="1"/>
  <c r="AH1195" i="1"/>
  <c r="AH1196" i="1"/>
  <c r="AK1189" i="1"/>
  <c r="AK1190" i="1"/>
  <c r="AK1191" i="1"/>
  <c r="AK1192" i="1"/>
  <c r="AK1193" i="1"/>
  <c r="AK1194" i="1"/>
  <c r="AK1195" i="1"/>
  <c r="AK1196" i="1"/>
  <c r="AK1197" i="1"/>
  <c r="AL1189" i="1"/>
  <c r="AL1190" i="1"/>
  <c r="AL1191" i="1"/>
  <c r="AL1192" i="1"/>
  <c r="AL1193" i="1"/>
  <c r="AL1194" i="1"/>
  <c r="AL1195" i="1"/>
  <c r="AL1196" i="1"/>
  <c r="AL1279" i="1"/>
  <c r="AL1280" i="1"/>
  <c r="AL1281" i="1"/>
  <c r="AL1282" i="1"/>
  <c r="AL1283" i="1"/>
  <c r="AL1284" i="1"/>
  <c r="AK1279" i="1"/>
  <c r="AK1280" i="1"/>
  <c r="AK1281" i="1"/>
  <c r="AK1282" i="1"/>
  <c r="AK1283" i="1"/>
  <c r="AK1284" i="1"/>
  <c r="AG1279" i="1"/>
  <c r="AG1280" i="1"/>
  <c r="AG1281" i="1"/>
  <c r="AG1282" i="1"/>
  <c r="AG1283" i="1"/>
  <c r="AG1284" i="1"/>
  <c r="AH1279" i="1"/>
  <c r="AH1280" i="1"/>
  <c r="AH1281" i="1"/>
  <c r="AH1282" i="1"/>
  <c r="AH1283" i="1"/>
  <c r="AH1284" i="1"/>
  <c r="X1279" i="1"/>
  <c r="X1280" i="1"/>
  <c r="X1281" i="1"/>
  <c r="X1282" i="1"/>
  <c r="X1283" i="1"/>
  <c r="W1279" i="1"/>
  <c r="W1280" i="1"/>
  <c r="W1281" i="1"/>
  <c r="W1282" i="1"/>
  <c r="W1283" i="1"/>
  <c r="Y1195" i="1"/>
  <c r="Z1195" i="1" s="1"/>
  <c r="Y1192" i="1"/>
  <c r="Z1192" i="1" s="1"/>
  <c r="Y1193" i="1"/>
  <c r="Z1193" i="1" s="1"/>
  <c r="Y1194" i="1"/>
  <c r="Z1194" i="1" s="1"/>
  <c r="Y1189" i="1"/>
  <c r="Z1189" i="1" s="1"/>
  <c r="Y1190" i="1"/>
  <c r="Z1190" i="1" s="1"/>
  <c r="Y1191" i="1"/>
  <c r="Z1191" i="1" s="1"/>
  <c r="X1468" i="1"/>
  <c r="X1464" i="1"/>
  <c r="X1461" i="1"/>
  <c r="X1460" i="1"/>
  <c r="W1464" i="1"/>
  <c r="W1461" i="1"/>
  <c r="W1460" i="1"/>
  <c r="AG1468" i="1"/>
  <c r="AG1464" i="1"/>
  <c r="AG1461" i="1"/>
  <c r="AG1460" i="1"/>
  <c r="AG1457" i="1"/>
  <c r="AG1456" i="1"/>
  <c r="AG1455" i="1"/>
  <c r="AG1454" i="1"/>
  <c r="AG1449" i="1"/>
  <c r="AG1444" i="1"/>
  <c r="AG1371" i="1"/>
  <c r="AG1368" i="1"/>
  <c r="AG1367" i="1"/>
  <c r="AG1365" i="1"/>
  <c r="AH1468" i="1"/>
  <c r="AH1464" i="1"/>
  <c r="AH1461" i="1"/>
  <c r="AH1460" i="1"/>
  <c r="AH1457" i="1"/>
  <c r="AH1456" i="1"/>
  <c r="AH1455" i="1"/>
  <c r="AH1454" i="1"/>
  <c r="AH1449" i="1"/>
  <c r="AH1444" i="1"/>
  <c r="AH1371" i="1"/>
  <c r="AH1368" i="1"/>
  <c r="AH1367" i="1"/>
  <c r="AH1365" i="1"/>
  <c r="AK1468" i="1"/>
  <c r="AK1464" i="1"/>
  <c r="AK1461" i="1"/>
  <c r="AK1460" i="1"/>
  <c r="AK1457" i="1"/>
  <c r="AK1456" i="1"/>
  <c r="AK1455" i="1"/>
  <c r="AK1454" i="1"/>
  <c r="AK1449" i="1"/>
  <c r="AK1371" i="1"/>
  <c r="AK1368" i="1"/>
  <c r="AK1367" i="1"/>
  <c r="AK1365" i="1"/>
  <c r="AK1364" i="1"/>
  <c r="AL1468" i="1"/>
  <c r="AL1464" i="1"/>
  <c r="AL1461" i="1"/>
  <c r="AL1460" i="1"/>
  <c r="AL1457" i="1"/>
  <c r="AL1456" i="1"/>
  <c r="AL1455" i="1"/>
  <c r="AL1454" i="1"/>
  <c r="AL1449" i="1"/>
  <c r="AL1371" i="1"/>
  <c r="AL1368" i="1"/>
  <c r="AL1367" i="1"/>
  <c r="W826" i="1"/>
  <c r="W822" i="1"/>
  <c r="W821" i="1"/>
  <c r="W819" i="1"/>
  <c r="W818" i="1"/>
  <c r="W817" i="1"/>
  <c r="AL1466" i="1"/>
  <c r="AL1467" i="1"/>
  <c r="AK1466" i="1"/>
  <c r="AK1467" i="1"/>
  <c r="AG1466" i="1"/>
  <c r="AG1467" i="1"/>
  <c r="AH1465" i="1"/>
  <c r="AH1466" i="1"/>
  <c r="AH1467" i="1"/>
  <c r="W1466" i="1"/>
  <c r="W1467" i="1"/>
  <c r="W1468" i="1"/>
  <c r="Y1279" i="1"/>
  <c r="Z1279" i="1" s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Y1375" i="1"/>
  <c r="Z1375" i="1" s="1"/>
  <c r="Y1385" i="1"/>
  <c r="Z1385" i="1" s="1"/>
  <c r="Y1384" i="1"/>
  <c r="Z1384" i="1" s="1"/>
  <c r="Y1381" i="1"/>
  <c r="Z1381" i="1" s="1"/>
  <c r="Y1382" i="1"/>
  <c r="Z1382" i="1" s="1"/>
  <c r="Y1383" i="1"/>
  <c r="Z1383" i="1" s="1"/>
  <c r="Y1376" i="1"/>
  <c r="Z1376" i="1" s="1"/>
  <c r="Y1377" i="1"/>
  <c r="Z1377" i="1" s="1"/>
  <c r="Y1378" i="1"/>
  <c r="Z1378" i="1" s="1"/>
  <c r="Y1379" i="1"/>
  <c r="Z1379" i="1" s="1"/>
  <c r="AL1208" i="1"/>
  <c r="AL1209" i="1"/>
  <c r="AL1210" i="1"/>
  <c r="AL1211" i="1"/>
  <c r="AK1208" i="1"/>
  <c r="AK1209" i="1"/>
  <c r="AK1210" i="1"/>
  <c r="AK1211" i="1"/>
  <c r="AG1208" i="1"/>
  <c r="AG1209" i="1"/>
  <c r="AG1210" i="1"/>
  <c r="AH1208" i="1"/>
  <c r="AH1209" i="1"/>
  <c r="AH1210" i="1"/>
  <c r="AH1211" i="1"/>
  <c r="X1208" i="1"/>
  <c r="X1209" i="1"/>
  <c r="W1208" i="1"/>
  <c r="W1209" i="1"/>
  <c r="Y1208" i="1"/>
  <c r="Z1208" i="1" s="1"/>
  <c r="Y1209" i="1"/>
  <c r="Z1209" i="1" s="1"/>
  <c r="AL1187" i="1"/>
  <c r="AL1188" i="1"/>
  <c r="AL1197" i="1"/>
  <c r="AL1198" i="1"/>
  <c r="AK1187" i="1"/>
  <c r="AK1188" i="1"/>
  <c r="AK1198" i="1"/>
  <c r="AH1187" i="1"/>
  <c r="AH1188" i="1"/>
  <c r="AH1197" i="1"/>
  <c r="AG1187" i="1"/>
  <c r="AG1188" i="1"/>
  <c r="AG1197" i="1"/>
  <c r="AG1198" i="1"/>
  <c r="X1187" i="1"/>
  <c r="X1188" i="1"/>
  <c r="X1196" i="1"/>
  <c r="X1197" i="1"/>
  <c r="X1198" i="1"/>
  <c r="X1199" i="1"/>
  <c r="W1187" i="1"/>
  <c r="W1188" i="1"/>
  <c r="W1196" i="1"/>
  <c r="W1197" i="1"/>
  <c r="W1198" i="1"/>
  <c r="Y1196" i="1"/>
  <c r="Z1196" i="1" s="1"/>
  <c r="Y1187" i="1"/>
  <c r="Z1187" i="1" s="1"/>
  <c r="Y1468" i="1"/>
  <c r="Z1468" i="1" s="1"/>
  <c r="E1467" i="1"/>
  <c r="Y1467" i="1"/>
  <c r="Z1467" i="1" s="1"/>
  <c r="AL1465" i="1"/>
  <c r="AK1465" i="1"/>
  <c r="AG1465" i="1"/>
  <c r="X1465" i="1"/>
  <c r="X1466" i="1"/>
  <c r="W1465" i="1"/>
  <c r="E1466" i="1"/>
  <c r="Y1466" i="1"/>
  <c r="Z1466" i="1" s="1"/>
  <c r="E1465" i="1"/>
  <c r="Y1465" i="1"/>
  <c r="Z1465" i="1" s="1"/>
  <c r="Y1396" i="1"/>
  <c r="Z1396" i="1" s="1"/>
  <c r="Y1399" i="1"/>
  <c r="Z1399" i="1" s="1"/>
  <c r="Y1419" i="1"/>
  <c r="Z1419" i="1" s="1"/>
  <c r="Y1421" i="1"/>
  <c r="Z1421" i="1" s="1"/>
  <c r="Y1380" i="1"/>
  <c r="Z1380" i="1" s="1"/>
  <c r="AL1463" i="1"/>
  <c r="AK1463" i="1"/>
  <c r="AG1463" i="1"/>
  <c r="AH1463" i="1"/>
  <c r="X1463" i="1"/>
  <c r="W1463" i="1"/>
  <c r="Y1226" i="1"/>
  <c r="Z1226" i="1" s="1"/>
  <c r="Y1170" i="1"/>
  <c r="Z1170" i="1" s="1"/>
  <c r="E1463" i="1"/>
  <c r="Y1463" i="1"/>
  <c r="Z1463" i="1" s="1"/>
  <c r="Y1464" i="1"/>
  <c r="Z1464" i="1" s="1"/>
  <c r="Y1460" i="1"/>
  <c r="Z1460" i="1" s="1"/>
  <c r="E1459" i="1"/>
  <c r="Y1459" i="1"/>
  <c r="Z1459" i="1" s="1"/>
  <c r="Y1461" i="1"/>
  <c r="Z1461" i="1" s="1"/>
  <c r="AL1165" i="1"/>
  <c r="AL1166" i="1"/>
  <c r="AL1167" i="1"/>
  <c r="AL1168" i="1"/>
  <c r="AK1165" i="1"/>
  <c r="AK1166" i="1"/>
  <c r="AK1167" i="1"/>
  <c r="AK1168" i="1"/>
  <c r="AH1165" i="1"/>
  <c r="AH1166" i="1"/>
  <c r="AH1167" i="1"/>
  <c r="AG1165" i="1"/>
  <c r="AG1166" i="1"/>
  <c r="AG1167" i="1"/>
  <c r="X1166" i="1"/>
  <c r="W1166" i="1"/>
  <c r="Y1166" i="1"/>
  <c r="Z1166" i="1" s="1"/>
  <c r="AL1258" i="1"/>
  <c r="AL1259" i="1"/>
  <c r="AL1260" i="1"/>
  <c r="AK1258" i="1"/>
  <c r="AK1259" i="1"/>
  <c r="AK1260" i="1"/>
  <c r="AG1258" i="1"/>
  <c r="AG1259" i="1"/>
  <c r="AH1258" i="1"/>
  <c r="AH1259" i="1"/>
  <c r="AH1260" i="1"/>
  <c r="X1258" i="1"/>
  <c r="X1259" i="1"/>
  <c r="X1260" i="1"/>
  <c r="W1258" i="1"/>
  <c r="W1259" i="1"/>
  <c r="Y1258" i="1"/>
  <c r="Z1258" i="1" s="1"/>
  <c r="AK1285" i="1"/>
  <c r="AK1278" i="1"/>
  <c r="AK1277" i="1"/>
  <c r="AK1276" i="1"/>
  <c r="AK1275" i="1"/>
  <c r="AK1274" i="1"/>
  <c r="AK1273" i="1"/>
  <c r="AK1272" i="1"/>
  <c r="AK1271" i="1"/>
  <c r="AK1270" i="1"/>
  <c r="AK1269" i="1"/>
  <c r="AK1268" i="1"/>
  <c r="AK1267" i="1"/>
  <c r="AK1266" i="1"/>
  <c r="AK1265" i="1"/>
  <c r="AK1264" i="1"/>
  <c r="AK1263" i="1"/>
  <c r="AK1262" i="1"/>
  <c r="AK1261" i="1"/>
  <c r="AK1257" i="1"/>
  <c r="AK1256" i="1"/>
  <c r="AK1255" i="1"/>
  <c r="AK1254" i="1"/>
  <c r="AK1253" i="1"/>
  <c r="AK1252" i="1"/>
  <c r="AK1251" i="1"/>
  <c r="AK1250" i="1"/>
  <c r="AK1249" i="1"/>
  <c r="AK1248" i="1"/>
  <c r="AK1247" i="1"/>
  <c r="AK1246" i="1"/>
  <c r="AK1245" i="1"/>
  <c r="AK1244" i="1"/>
  <c r="AK1243" i="1"/>
  <c r="AK1242" i="1"/>
  <c r="AK1241" i="1"/>
  <c r="AK1240" i="1"/>
  <c r="AK1239" i="1"/>
  <c r="AK1238" i="1"/>
  <c r="AK1237" i="1"/>
  <c r="AK1236" i="1"/>
  <c r="AK1235" i="1"/>
  <c r="AK1234" i="1"/>
  <c r="AK1233" i="1"/>
  <c r="AK1232" i="1"/>
  <c r="AK1231" i="1"/>
  <c r="AK1230" i="1"/>
  <c r="AK1229" i="1"/>
  <c r="AK1228" i="1"/>
  <c r="AK1227" i="1"/>
  <c r="AK1225" i="1"/>
  <c r="AK1224" i="1"/>
  <c r="AK1223" i="1"/>
  <c r="AK1222" i="1"/>
  <c r="AK1221" i="1"/>
  <c r="AK1220" i="1"/>
  <c r="AK1219" i="1"/>
  <c r="AK1218" i="1"/>
  <c r="AK1217" i="1"/>
  <c r="AK1216" i="1"/>
  <c r="AK1215" i="1"/>
  <c r="AK1214" i="1"/>
  <c r="AK1213" i="1"/>
  <c r="AK1212" i="1"/>
  <c r="AK1207" i="1"/>
  <c r="AK1206" i="1"/>
  <c r="AK1205" i="1"/>
  <c r="AK1204" i="1"/>
  <c r="AK1203" i="1"/>
  <c r="AK1202" i="1"/>
  <c r="AK1201" i="1"/>
  <c r="AK1200" i="1"/>
  <c r="AK1199" i="1"/>
  <c r="AK1186" i="1"/>
  <c r="AK1185" i="1"/>
  <c r="AK1184" i="1"/>
  <c r="AK1183" i="1"/>
  <c r="AK1182" i="1"/>
  <c r="AK1181" i="1"/>
  <c r="AK1180" i="1"/>
  <c r="AK1179" i="1"/>
  <c r="AK1178" i="1"/>
  <c r="AK1177" i="1"/>
  <c r="AK1176" i="1"/>
  <c r="AK1175" i="1"/>
  <c r="AK1174" i="1"/>
  <c r="AK1173" i="1"/>
  <c r="AL1285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07" i="1"/>
  <c r="AL1206" i="1"/>
  <c r="AL1205" i="1"/>
  <c r="AL1204" i="1"/>
  <c r="AL1203" i="1"/>
  <c r="AL1202" i="1"/>
  <c r="AL1201" i="1"/>
  <c r="AL1200" i="1"/>
  <c r="AL1199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G1285" i="1"/>
  <c r="AG1278" i="1"/>
  <c r="AG1277" i="1"/>
  <c r="AG1276" i="1"/>
  <c r="AG1275" i="1"/>
  <c r="AG1274" i="1"/>
  <c r="AG1273" i="1"/>
  <c r="AG1272" i="1"/>
  <c r="AG1271" i="1"/>
  <c r="AG1270" i="1"/>
  <c r="AG1269" i="1"/>
  <c r="AG1268" i="1"/>
  <c r="AG1267" i="1"/>
  <c r="AG1266" i="1"/>
  <c r="AG1265" i="1"/>
  <c r="AG1264" i="1"/>
  <c r="AG1263" i="1"/>
  <c r="AG1262" i="1"/>
  <c r="AG1261" i="1"/>
  <c r="AG1260" i="1"/>
  <c r="AG1257" i="1"/>
  <c r="AG1256" i="1"/>
  <c r="AG1255" i="1"/>
  <c r="AG1254" i="1"/>
  <c r="AG1253" i="1"/>
  <c r="AG1252" i="1"/>
  <c r="AG1251" i="1"/>
  <c r="AG1250" i="1"/>
  <c r="AG1249" i="1"/>
  <c r="AG1248" i="1"/>
  <c r="AG1247" i="1"/>
  <c r="AG1246" i="1"/>
  <c r="AG1245" i="1"/>
  <c r="AG1244" i="1"/>
  <c r="AG1243" i="1"/>
  <c r="AG1242" i="1"/>
  <c r="AG1241" i="1"/>
  <c r="AG1240" i="1"/>
  <c r="AG1239" i="1"/>
  <c r="AG1238" i="1"/>
  <c r="AG1237" i="1"/>
  <c r="AG1236" i="1"/>
  <c r="AG1235" i="1"/>
  <c r="AG1234" i="1"/>
  <c r="AG1233" i="1"/>
  <c r="AG1232" i="1"/>
  <c r="AG1231" i="1"/>
  <c r="AG1230" i="1"/>
  <c r="AG1229" i="1"/>
  <c r="AG1228" i="1"/>
  <c r="AG1227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07" i="1"/>
  <c r="AG1206" i="1"/>
  <c r="AG1205" i="1"/>
  <c r="AG1204" i="1"/>
  <c r="AG1203" i="1"/>
  <c r="AG1202" i="1"/>
  <c r="AG1201" i="1"/>
  <c r="AG1200" i="1"/>
  <c r="AG1199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H1285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07" i="1"/>
  <c r="AH1206" i="1"/>
  <c r="AH1205" i="1"/>
  <c r="AH1204" i="1"/>
  <c r="AH1203" i="1"/>
  <c r="AH1202" i="1"/>
  <c r="AH1201" i="1"/>
  <c r="AH1200" i="1"/>
  <c r="AH1199" i="1"/>
  <c r="AH1198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X1285" i="1"/>
  <c r="X1284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7" i="1"/>
  <c r="X1206" i="1"/>
  <c r="X1205" i="1"/>
  <c r="X1204" i="1"/>
  <c r="X1203" i="1"/>
  <c r="X1202" i="1"/>
  <c r="X1201" i="1"/>
  <c r="X1200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W1285" i="1"/>
  <c r="W1284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7" i="1"/>
  <c r="W1206" i="1"/>
  <c r="W1205" i="1"/>
  <c r="W1204" i="1"/>
  <c r="W1203" i="1"/>
  <c r="W1202" i="1"/>
  <c r="W1201" i="1"/>
  <c r="W1200" i="1"/>
  <c r="W1199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Y1275" i="1"/>
  <c r="Z1275" i="1" s="1"/>
  <c r="Y1276" i="1"/>
  <c r="Z1276" i="1" s="1"/>
  <c r="Y1269" i="1"/>
  <c r="Z1269" i="1" s="1"/>
  <c r="Y1270" i="1"/>
  <c r="Z1270" i="1" s="1"/>
  <c r="Y1271" i="1"/>
  <c r="Z1271" i="1" s="1"/>
  <c r="Y1272" i="1"/>
  <c r="Z1272" i="1" s="1"/>
  <c r="Y1273" i="1"/>
  <c r="Z1273" i="1" s="1"/>
  <c r="Y1274" i="1"/>
  <c r="Z1274" i="1" s="1"/>
  <c r="Y1268" i="1"/>
  <c r="Z1268" i="1" s="1"/>
  <c r="Y1265" i="1"/>
  <c r="Z1265" i="1" s="1"/>
  <c r="Y1267" i="1"/>
  <c r="Z1267" i="1" s="1"/>
  <c r="Y1264" i="1"/>
  <c r="Z1264" i="1" s="1"/>
  <c r="Y1266" i="1"/>
  <c r="Z1266" i="1" s="1"/>
  <c r="Y1261" i="1"/>
  <c r="Z1261" i="1" s="1"/>
  <c r="Y1262" i="1"/>
  <c r="Z1262" i="1" s="1"/>
  <c r="Y1263" i="1"/>
  <c r="Z1263" i="1" s="1"/>
  <c r="Y1255" i="1"/>
  <c r="Z1255" i="1" s="1"/>
  <c r="Y1256" i="1"/>
  <c r="Z1256" i="1" s="1"/>
  <c r="Y1253" i="1"/>
  <c r="Z1253" i="1" s="1"/>
  <c r="Y1254" i="1"/>
  <c r="Z1254" i="1" s="1"/>
  <c r="Y1250" i="1"/>
  <c r="Z1250" i="1" s="1"/>
  <c r="Y1251" i="1"/>
  <c r="Z1251" i="1" s="1"/>
  <c r="Y1252" i="1"/>
  <c r="Z1252" i="1" s="1"/>
  <c r="Y1244" i="1"/>
  <c r="Z1244" i="1" s="1"/>
  <c r="Y1245" i="1"/>
  <c r="Z1245" i="1" s="1"/>
  <c r="Y1246" i="1"/>
  <c r="Z1246" i="1" s="1"/>
  <c r="Y1247" i="1"/>
  <c r="Z1247" i="1" s="1"/>
  <c r="Y1248" i="1"/>
  <c r="Z1248" i="1" s="1"/>
  <c r="Y1249" i="1"/>
  <c r="Z1249" i="1" s="1"/>
  <c r="Y1233" i="1"/>
  <c r="Z1233" i="1" s="1"/>
  <c r="Y1234" i="1"/>
  <c r="Z1234" i="1" s="1"/>
  <c r="Y1235" i="1"/>
  <c r="Z1235" i="1" s="1"/>
  <c r="Y1232" i="1"/>
  <c r="Z1232" i="1" s="1"/>
  <c r="Y1230" i="1"/>
  <c r="Z1230" i="1" s="1"/>
  <c r="Y1231" i="1"/>
  <c r="Z1231" i="1" s="1"/>
  <c r="Y1214" i="1"/>
  <c r="Z1214" i="1" s="1"/>
  <c r="Y1200" i="1"/>
  <c r="Z1200" i="1" s="1"/>
  <c r="Y1176" i="1"/>
  <c r="Z1176" i="1" s="1"/>
  <c r="Y1280" i="1"/>
  <c r="Z1280" i="1" s="1"/>
  <c r="Y1281" i="1"/>
  <c r="Z1281" i="1" s="1"/>
  <c r="Y1282" i="1"/>
  <c r="Z1282" i="1" s="1"/>
  <c r="Y1283" i="1"/>
  <c r="Z1283" i="1" s="1"/>
  <c r="Y1278" i="1"/>
  <c r="Z1278" i="1" s="1"/>
  <c r="Y1160" i="1"/>
  <c r="Z1160" i="1" s="1"/>
  <c r="AL1374" i="1"/>
  <c r="AL1445" i="1"/>
  <c r="AL1446" i="1"/>
  <c r="AL1447" i="1"/>
  <c r="AL1448" i="1"/>
  <c r="AL1450" i="1"/>
  <c r="AL1451" i="1"/>
  <c r="AL1452" i="1"/>
  <c r="AL1453" i="1"/>
  <c r="AL1458" i="1"/>
  <c r="AL1462" i="1"/>
  <c r="AK1374" i="1"/>
  <c r="AK1445" i="1"/>
  <c r="AK1446" i="1"/>
  <c r="AK1447" i="1"/>
  <c r="AK1448" i="1"/>
  <c r="AK1450" i="1"/>
  <c r="AK1451" i="1"/>
  <c r="AK1452" i="1"/>
  <c r="AK1453" i="1"/>
  <c r="AK1458" i="1"/>
  <c r="AK1462" i="1"/>
  <c r="AG1372" i="1"/>
  <c r="AG1373" i="1"/>
  <c r="AG1445" i="1"/>
  <c r="AG1446" i="1"/>
  <c r="AG1447" i="1"/>
  <c r="AG1448" i="1"/>
  <c r="AG1450" i="1"/>
  <c r="AG1451" i="1"/>
  <c r="AG1452" i="1"/>
  <c r="AG1453" i="1"/>
  <c r="AG1458" i="1"/>
  <c r="AG1462" i="1"/>
  <c r="AH1372" i="1"/>
  <c r="AH1373" i="1"/>
  <c r="AH1374" i="1"/>
  <c r="AH1445" i="1"/>
  <c r="AH1446" i="1"/>
  <c r="AH1447" i="1"/>
  <c r="AH1448" i="1"/>
  <c r="AH1450" i="1"/>
  <c r="AH1451" i="1"/>
  <c r="AH1452" i="1"/>
  <c r="AH1453" i="1"/>
  <c r="AH1458" i="1"/>
  <c r="AH1462" i="1"/>
  <c r="X1370" i="1"/>
  <c r="X1371" i="1"/>
  <c r="X1372" i="1"/>
  <c r="X137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62" i="1"/>
  <c r="W1370" i="1"/>
  <c r="W1371" i="1"/>
  <c r="W1372" i="1"/>
  <c r="W137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62" i="1"/>
  <c r="X1368" i="1"/>
  <c r="W1368" i="1"/>
  <c r="Y1458" i="1"/>
  <c r="Z1458" i="1" s="1"/>
  <c r="E1448" i="1"/>
  <c r="Y1448" i="1"/>
  <c r="Z1448" i="1" s="1"/>
  <c r="Y1449" i="1"/>
  <c r="Z1449" i="1" s="1"/>
  <c r="Y1450" i="1"/>
  <c r="Z1450" i="1" s="1"/>
  <c r="Y1451" i="1"/>
  <c r="Z1451" i="1" s="1"/>
  <c r="Y1452" i="1"/>
  <c r="Z1452" i="1" s="1"/>
  <c r="E1453" i="1"/>
  <c r="Y1453" i="1"/>
  <c r="Z1453" i="1" s="1"/>
  <c r="Y1454" i="1"/>
  <c r="Z1454" i="1" s="1"/>
  <c r="Y1455" i="1"/>
  <c r="Z1455" i="1" s="1"/>
  <c r="Y1456" i="1"/>
  <c r="Z1456" i="1" s="1"/>
  <c r="Y1457" i="1"/>
  <c r="Z1457" i="1" s="1"/>
  <c r="X1165" i="1"/>
  <c r="W1165" i="1"/>
  <c r="Y1165" i="1"/>
  <c r="Z1165" i="1" s="1"/>
  <c r="Y1159" i="1"/>
  <c r="Z1159" i="1" s="1"/>
  <c r="Y1158" i="1"/>
  <c r="Z1158" i="1" s="1"/>
  <c r="E1446" i="1"/>
  <c r="Y1446" i="1"/>
  <c r="Z1446" i="1" s="1"/>
  <c r="E1447" i="1"/>
  <c r="Y1447" i="1"/>
  <c r="Z1447" i="1" s="1"/>
  <c r="E185" i="1"/>
  <c r="Y185" i="1"/>
  <c r="Z185" i="1" s="1"/>
  <c r="Y184" i="1"/>
  <c r="Z184" i="1" s="1"/>
  <c r="Y1444" i="1" l="1"/>
  <c r="Z1444" i="1" s="1"/>
  <c r="Y1445" i="1"/>
  <c r="Z1445" i="1" s="1"/>
  <c r="E1368" i="1"/>
  <c r="Y1368" i="1"/>
  <c r="Z1368" i="1" s="1"/>
  <c r="Y1067" i="1"/>
  <c r="Y1041" i="1"/>
  <c r="Y1037" i="1"/>
  <c r="Y1029" i="1"/>
  <c r="Y1028" i="1"/>
  <c r="Y1027" i="1"/>
  <c r="Y1014" i="1"/>
  <c r="Y1013" i="1"/>
  <c r="Y1012" i="1"/>
  <c r="Y1011" i="1"/>
  <c r="Y1010" i="1"/>
  <c r="Y1205" i="1"/>
  <c r="Z1205" i="1" s="1"/>
  <c r="Y1206" i="1"/>
  <c r="Z1206" i="1" s="1"/>
  <c r="AL1348" i="1"/>
  <c r="AL1347" i="1"/>
  <c r="AL1346" i="1"/>
  <c r="AK1348" i="1"/>
  <c r="AK1347" i="1"/>
  <c r="AK1346" i="1"/>
  <c r="AH1348" i="1"/>
  <c r="AH1347" i="1"/>
  <c r="AH1346" i="1"/>
  <c r="AG1347" i="1"/>
  <c r="AG1346" i="1"/>
  <c r="AK1286" i="1"/>
  <c r="AG1286" i="1"/>
  <c r="Y1322" i="1"/>
  <c r="Z1322" i="1" s="1"/>
  <c r="Y1277" i="1"/>
  <c r="Z1277" i="1" s="1"/>
  <c r="Y1284" i="1"/>
  <c r="Z1284" i="1" s="1"/>
  <c r="Y1285" i="1"/>
  <c r="Z1285" i="1" s="1"/>
  <c r="Y1228" i="1"/>
  <c r="Z1228" i="1" s="1"/>
  <c r="Y1229" i="1"/>
  <c r="Z1229" i="1" s="1"/>
  <c r="Y1236" i="1"/>
  <c r="Z1236" i="1" s="1"/>
  <c r="Y1237" i="1"/>
  <c r="Z1237" i="1" s="1"/>
  <c r="Y1238" i="1"/>
  <c r="Z1238" i="1" s="1"/>
  <c r="Y1239" i="1"/>
  <c r="Z1239" i="1" s="1"/>
  <c r="Y1240" i="1"/>
  <c r="Z1240" i="1" s="1"/>
  <c r="Y1241" i="1"/>
  <c r="Z1241" i="1" s="1"/>
  <c r="Y1242" i="1"/>
  <c r="Z1242" i="1" s="1"/>
  <c r="Y1243" i="1"/>
  <c r="Z1243" i="1" s="1"/>
  <c r="Y1216" i="1"/>
  <c r="Z1216" i="1" s="1"/>
  <c r="Y1197" i="1"/>
  <c r="Z1197" i="1" s="1"/>
  <c r="Y1198" i="1"/>
  <c r="Z1198" i="1" s="1"/>
  <c r="Y1199" i="1"/>
  <c r="Z1199" i="1" s="1"/>
  <c r="Y1201" i="1"/>
  <c r="Z1201" i="1" s="1"/>
  <c r="Y1202" i="1"/>
  <c r="Z1202" i="1" s="1"/>
  <c r="Y1203" i="1"/>
  <c r="Z1203" i="1" s="1"/>
  <c r="Y1204" i="1"/>
  <c r="Z1204" i="1" s="1"/>
  <c r="Y1207" i="1"/>
  <c r="Z1207" i="1" s="1"/>
  <c r="Y1210" i="1"/>
  <c r="Z1210" i="1" s="1"/>
  <c r="Y1211" i="1"/>
  <c r="Z1211" i="1" s="1"/>
  <c r="Y1212" i="1"/>
  <c r="Z1212" i="1" s="1"/>
  <c r="Y1213" i="1"/>
  <c r="Z1213" i="1" s="1"/>
  <c r="Y1215" i="1"/>
  <c r="Z1215" i="1" s="1"/>
  <c r="Y1183" i="1"/>
  <c r="Z1183" i="1" s="1"/>
  <c r="Y1184" i="1"/>
  <c r="Z1184" i="1" s="1"/>
  <c r="Y1185" i="1"/>
  <c r="Z1185" i="1" s="1"/>
  <c r="Y1186" i="1"/>
  <c r="Z1186" i="1" s="1"/>
  <c r="Y1177" i="1"/>
  <c r="Z1177" i="1" s="1"/>
  <c r="Y1178" i="1"/>
  <c r="Z1178" i="1" s="1"/>
  <c r="Y1179" i="1"/>
  <c r="Z1179" i="1" s="1"/>
  <c r="Y1180" i="1"/>
  <c r="Z1180" i="1" s="1"/>
  <c r="Y1181" i="1"/>
  <c r="Z1181" i="1" s="1"/>
  <c r="Y1182" i="1"/>
  <c r="Z1182" i="1" s="1"/>
  <c r="Y1408" i="1"/>
  <c r="Z1408" i="1" s="1"/>
  <c r="Y1409" i="1"/>
  <c r="Z1409" i="1" s="1"/>
  <c r="Y1407" i="1"/>
  <c r="Z1407" i="1" s="1"/>
  <c r="Y1414" i="1"/>
  <c r="Z1414" i="1" s="1"/>
  <c r="Y1427" i="1"/>
  <c r="Z1427" i="1" s="1"/>
  <c r="Y1389" i="1"/>
  <c r="Z1389" i="1" s="1"/>
  <c r="E1386" i="1"/>
  <c r="Y1386" i="1"/>
  <c r="Z1386" i="1" s="1"/>
  <c r="Y1374" i="1"/>
  <c r="Z1374" i="1" s="1"/>
  <c r="E1372" i="1"/>
  <c r="Y1372" i="1"/>
  <c r="Z1372" i="1" s="1"/>
  <c r="Y1387" i="1"/>
  <c r="Z1387" i="1" s="1"/>
  <c r="Y1388" i="1"/>
  <c r="Z1388" i="1" s="1"/>
  <c r="Y1410" i="1"/>
  <c r="Z1410" i="1" s="1"/>
  <c r="E1443" i="1"/>
  <c r="Y1443" i="1"/>
  <c r="Z1443" i="1" s="1"/>
  <c r="AL1082" i="1"/>
  <c r="AL1083" i="1"/>
  <c r="AL1084" i="1"/>
  <c r="AL1085" i="1"/>
  <c r="AL1086" i="1"/>
  <c r="AL1087" i="1"/>
  <c r="AK1082" i="1"/>
  <c r="AK1083" i="1"/>
  <c r="AK1084" i="1"/>
  <c r="AK1085" i="1"/>
  <c r="AK1086" i="1"/>
  <c r="AK1087" i="1"/>
  <c r="AH1082" i="1"/>
  <c r="AH1083" i="1"/>
  <c r="AH1084" i="1"/>
  <c r="AH1085" i="1"/>
  <c r="AH1086" i="1"/>
  <c r="AH1087" i="1"/>
  <c r="AG1082" i="1"/>
  <c r="AG1083" i="1"/>
  <c r="AG1084" i="1"/>
  <c r="AG1085" i="1"/>
  <c r="AG1086" i="1"/>
  <c r="X1082" i="1"/>
  <c r="X1083" i="1"/>
  <c r="X1084" i="1"/>
  <c r="X1085" i="1"/>
  <c r="X1086" i="1"/>
  <c r="X1087" i="1"/>
  <c r="W1082" i="1"/>
  <c r="W1083" i="1"/>
  <c r="W1084" i="1"/>
  <c r="W1085" i="1"/>
  <c r="W1086" i="1"/>
  <c r="W1087" i="1"/>
  <c r="Y1087" i="1"/>
  <c r="Z1087" i="1" s="1"/>
  <c r="Y1084" i="1"/>
  <c r="Z1084" i="1" s="1"/>
  <c r="Y1082" i="1"/>
  <c r="Z1082" i="1" s="1"/>
  <c r="Y1083" i="1"/>
  <c r="Z1083" i="1" s="1"/>
  <c r="Y1085" i="1"/>
  <c r="Z1085" i="1" s="1"/>
  <c r="Y1086" i="1"/>
  <c r="Z1086" i="1" s="1"/>
  <c r="Y1112" i="1"/>
  <c r="Z1112" i="1" s="1"/>
  <c r="AL1365" i="1"/>
  <c r="AL1366" i="1"/>
  <c r="AL1369" i="1"/>
  <c r="AL1370" i="1"/>
  <c r="AL1373" i="1"/>
  <c r="AK1366" i="1"/>
  <c r="AK1369" i="1"/>
  <c r="AK1373" i="1"/>
  <c r="AH1366" i="1"/>
  <c r="AH1369" i="1"/>
  <c r="AH1370" i="1"/>
  <c r="AG1366" i="1"/>
  <c r="AG1369" i="1"/>
  <c r="X1366" i="1"/>
  <c r="X1367" i="1"/>
  <c r="X1369" i="1"/>
  <c r="W1366" i="1"/>
  <c r="W1367" i="1"/>
  <c r="W1369" i="1"/>
  <c r="E1366" i="1"/>
  <c r="Y1366" i="1"/>
  <c r="Z1366" i="1" s="1"/>
  <c r="Y1367" i="1"/>
  <c r="Z1367" i="1" s="1"/>
  <c r="E1369" i="1"/>
  <c r="Y1369" i="1"/>
  <c r="Z1369" i="1" s="1"/>
  <c r="E1370" i="1"/>
  <c r="Y1370" i="1"/>
  <c r="Z1370" i="1" s="1"/>
  <c r="E1371" i="1"/>
  <c r="Y1371" i="1"/>
  <c r="Z1371" i="1" s="1"/>
  <c r="Y1373" i="1"/>
  <c r="Z1373" i="1" s="1"/>
  <c r="AH1172" i="1"/>
  <c r="AG1172" i="1"/>
  <c r="X1286" i="1"/>
  <c r="Y1219" i="1"/>
  <c r="Z1219" i="1" s="1"/>
  <c r="Y1220" i="1"/>
  <c r="Z1220" i="1" s="1"/>
  <c r="Y1221" i="1"/>
  <c r="Z1221" i="1" s="1"/>
  <c r="Y1222" i="1"/>
  <c r="Z1222" i="1" s="1"/>
  <c r="Y1223" i="1"/>
  <c r="Z1223" i="1" s="1"/>
  <c r="Y1224" i="1"/>
  <c r="Z1224" i="1" s="1"/>
  <c r="Y1225" i="1"/>
  <c r="Z1225" i="1" s="1"/>
  <c r="X1108" i="1"/>
  <c r="X1109" i="1"/>
  <c r="X1110" i="1"/>
  <c r="X1111" i="1"/>
  <c r="X1113" i="1"/>
  <c r="X1114" i="1"/>
  <c r="X1115" i="1"/>
  <c r="X1116" i="1"/>
  <c r="W1108" i="1"/>
  <c r="W1109" i="1"/>
  <c r="W1110" i="1"/>
  <c r="W1111" i="1"/>
  <c r="W1113" i="1"/>
  <c r="W1114" i="1"/>
  <c r="W1115" i="1"/>
  <c r="W1116" i="1"/>
  <c r="W1117" i="1"/>
  <c r="Y1114" i="1"/>
  <c r="Z1114" i="1" s="1"/>
  <c r="Y1115" i="1"/>
  <c r="Z1115" i="1" s="1"/>
  <c r="Y1109" i="1"/>
  <c r="Z1109" i="1" s="1"/>
  <c r="Y1110" i="1"/>
  <c r="Z1110" i="1" s="1"/>
  <c r="Y1111" i="1"/>
  <c r="Z1111" i="1" s="1"/>
  <c r="Y1113" i="1"/>
  <c r="Z1113" i="1" s="1"/>
  <c r="Y1116" i="1"/>
  <c r="Z1116" i="1" s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W812" i="1"/>
  <c r="W813" i="1"/>
  <c r="W814" i="1"/>
  <c r="W815" i="1"/>
  <c r="W816" i="1"/>
  <c r="W820" i="1"/>
  <c r="W823" i="1"/>
  <c r="W824" i="1"/>
  <c r="W825" i="1"/>
  <c r="W827" i="1"/>
  <c r="W828" i="1"/>
  <c r="W829" i="1"/>
  <c r="W830" i="1"/>
  <c r="W831" i="1"/>
  <c r="W832" i="1"/>
  <c r="W833" i="1"/>
  <c r="W834" i="1"/>
  <c r="W835" i="1"/>
  <c r="W836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V801" i="1"/>
  <c r="V802" i="1"/>
  <c r="V803" i="1"/>
  <c r="V804" i="1"/>
  <c r="V805" i="1"/>
  <c r="V806" i="1"/>
  <c r="V807" i="1"/>
  <c r="V808" i="1"/>
  <c r="V809" i="1"/>
  <c r="V810" i="1"/>
  <c r="V811" i="1"/>
  <c r="W801" i="1"/>
  <c r="W802" i="1"/>
  <c r="W803" i="1"/>
  <c r="W804" i="1"/>
  <c r="W805" i="1"/>
  <c r="W806" i="1"/>
  <c r="W807" i="1"/>
  <c r="W808" i="1"/>
  <c r="W809" i="1"/>
  <c r="W810" i="1"/>
  <c r="W81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AL1364" i="1"/>
  <c r="AL1363" i="1"/>
  <c r="AL1362" i="1"/>
  <c r="AL1361" i="1"/>
  <c r="AL1360" i="1"/>
  <c r="AL1359" i="1"/>
  <c r="AK1363" i="1"/>
  <c r="AK1362" i="1"/>
  <c r="AK1361" i="1"/>
  <c r="AK1360" i="1"/>
  <c r="AK1359" i="1"/>
  <c r="AH1364" i="1"/>
  <c r="AH1363" i="1"/>
  <c r="AH1362" i="1"/>
  <c r="AH1361" i="1"/>
  <c r="AH1360" i="1"/>
  <c r="AH1359" i="1"/>
  <c r="AG1360" i="1"/>
  <c r="AG1361" i="1"/>
  <c r="AG1362" i="1"/>
  <c r="AG1363" i="1"/>
  <c r="AG1364" i="1"/>
  <c r="AG1359" i="1"/>
  <c r="X1365" i="1"/>
  <c r="X1364" i="1"/>
  <c r="X1363" i="1"/>
  <c r="X1362" i="1"/>
  <c r="X1361" i="1"/>
  <c r="X1360" i="1"/>
  <c r="X1359" i="1"/>
  <c r="W1365" i="1"/>
  <c r="W1364" i="1"/>
  <c r="W1363" i="1"/>
  <c r="W1362" i="1"/>
  <c r="W1361" i="1"/>
  <c r="W1360" i="1"/>
  <c r="W1359" i="1"/>
  <c r="Y1361" i="1"/>
  <c r="Z1361" i="1" s="1"/>
  <c r="Y1362" i="1"/>
  <c r="Z1362" i="1" s="1"/>
  <c r="E1359" i="1"/>
  <c r="Y1359" i="1"/>
  <c r="Z1359" i="1" s="1"/>
  <c r="Y1360" i="1"/>
  <c r="Z1360" i="1" s="1"/>
  <c r="Y1363" i="1"/>
  <c r="Z1363" i="1" s="1"/>
  <c r="Y1364" i="1"/>
  <c r="Z1364" i="1" s="1"/>
  <c r="Y1365" i="1"/>
  <c r="Z1365" i="1" s="1"/>
  <c r="AL1354" i="1"/>
  <c r="AL1355" i="1"/>
  <c r="AL1356" i="1"/>
  <c r="AL1357" i="1"/>
  <c r="AL1358" i="1"/>
  <c r="AK1354" i="1"/>
  <c r="AK1355" i="1"/>
  <c r="AK1356" i="1"/>
  <c r="AK1357" i="1"/>
  <c r="AK1358" i="1"/>
  <c r="AG1353" i="1"/>
  <c r="AG1354" i="1"/>
  <c r="AG1355" i="1"/>
  <c r="AG1356" i="1"/>
  <c r="AG1357" i="1"/>
  <c r="AG1358" i="1"/>
  <c r="AH1353" i="1"/>
  <c r="AH1354" i="1"/>
  <c r="AH1355" i="1"/>
  <c r="AH1356" i="1"/>
  <c r="AH1357" i="1"/>
  <c r="AH1358" i="1"/>
  <c r="X1353" i="1"/>
  <c r="X1354" i="1"/>
  <c r="X1355" i="1"/>
  <c r="X1356" i="1"/>
  <c r="X1357" i="1"/>
  <c r="X1358" i="1"/>
  <c r="W1354" i="1"/>
  <c r="W1355" i="1"/>
  <c r="W1356" i="1"/>
  <c r="W1357" i="1"/>
  <c r="W1358" i="1"/>
  <c r="Y1354" i="1"/>
  <c r="Z1354" i="1" s="1"/>
  <c r="Y1355" i="1"/>
  <c r="Z1355" i="1" s="1"/>
  <c r="Y1356" i="1"/>
  <c r="Z1356" i="1" s="1"/>
  <c r="Y1357" i="1"/>
  <c r="Z1357" i="1" s="1"/>
  <c r="AL1345" i="1"/>
  <c r="AK1345" i="1"/>
  <c r="AH1345" i="1"/>
  <c r="AG1345" i="1"/>
  <c r="W1344" i="1"/>
  <c r="W1345" i="1"/>
  <c r="W1346" i="1"/>
  <c r="W1347" i="1"/>
  <c r="W1286" i="1"/>
  <c r="Y1291" i="1"/>
  <c r="Z1291" i="1" s="1"/>
  <c r="Y1305" i="1"/>
  <c r="Z1305" i="1" s="1"/>
  <c r="Y1317" i="1"/>
  <c r="Z1317" i="1" s="1"/>
  <c r="Y1327" i="1"/>
  <c r="Z1327" i="1" s="1"/>
  <c r="Y1344" i="1"/>
  <c r="Z1344" i="1" s="1"/>
  <c r="V760" i="1"/>
  <c r="X770" i="1"/>
  <c r="X762" i="1"/>
  <c r="X760" i="1"/>
  <c r="W760" i="1"/>
  <c r="V1067" i="1"/>
  <c r="V1066" i="1"/>
  <c r="V1065" i="1"/>
  <c r="V1064" i="1"/>
  <c r="AK1349" i="1"/>
  <c r="AK1350" i="1"/>
  <c r="AK1351" i="1"/>
  <c r="AK1352" i="1"/>
  <c r="AK1353" i="1"/>
  <c r="AL1349" i="1"/>
  <c r="AL1350" i="1"/>
  <c r="AL1351" i="1"/>
  <c r="AL1352" i="1"/>
  <c r="AL1353" i="1"/>
  <c r="AH1349" i="1"/>
  <c r="AH1350" i="1"/>
  <c r="AH1351" i="1"/>
  <c r="AH1352" i="1"/>
  <c r="AG1348" i="1"/>
  <c r="AG1349" i="1"/>
  <c r="AG1350" i="1"/>
  <c r="AG1351" i="1"/>
  <c r="AG1352" i="1"/>
  <c r="X1348" i="1"/>
  <c r="X1349" i="1"/>
  <c r="X1350" i="1"/>
  <c r="X1351" i="1"/>
  <c r="X1352" i="1"/>
  <c r="W1348" i="1"/>
  <c r="W1349" i="1"/>
  <c r="W1350" i="1"/>
  <c r="W1351" i="1"/>
  <c r="W1352" i="1"/>
  <c r="W1353" i="1"/>
  <c r="E1348" i="1"/>
  <c r="Y1348" i="1"/>
  <c r="Z1348" i="1" s="1"/>
  <c r="E1349" i="1"/>
  <c r="Y1349" i="1"/>
  <c r="Z1349" i="1" s="1"/>
  <c r="E1350" i="1"/>
  <c r="Y1350" i="1"/>
  <c r="Z1350" i="1" s="1"/>
  <c r="E1351" i="1"/>
  <c r="Y1351" i="1"/>
  <c r="Z1351" i="1" s="1"/>
  <c r="E1352" i="1"/>
  <c r="Y1352" i="1"/>
  <c r="Z1352" i="1" s="1"/>
  <c r="E1353" i="1"/>
  <c r="Y1353" i="1"/>
  <c r="Z1353" i="1" s="1"/>
  <c r="E1345" i="1"/>
  <c r="E1346" i="1"/>
  <c r="AL1172" i="1"/>
  <c r="AK1171" i="1"/>
  <c r="AK1172" i="1"/>
  <c r="X1172" i="1"/>
  <c r="W1171" i="1"/>
  <c r="W1172" i="1"/>
  <c r="W1173" i="1"/>
  <c r="Y1172" i="1"/>
  <c r="Z1172" i="1" s="1"/>
  <c r="Y1173" i="1"/>
  <c r="Z1173" i="1" s="1"/>
  <c r="Y1174" i="1"/>
  <c r="Z1174" i="1" s="1"/>
  <c r="Y1175" i="1"/>
  <c r="Z1175" i="1" s="1"/>
  <c r="Y1188" i="1"/>
  <c r="Z1188" i="1" s="1"/>
  <c r="Y1217" i="1"/>
  <c r="Z1217" i="1" s="1"/>
  <c r="Y1218" i="1"/>
  <c r="Z1218" i="1" s="1"/>
  <c r="Y1227" i="1"/>
  <c r="Z1227" i="1" s="1"/>
  <c r="Y1257" i="1"/>
  <c r="Z1257" i="1" s="1"/>
  <c r="Y1259" i="1"/>
  <c r="Z1259" i="1" s="1"/>
  <c r="Y1260" i="1"/>
  <c r="Z1260" i="1" s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61" i="1"/>
  <c r="AL1162" i="1"/>
  <c r="AL1163" i="1"/>
  <c r="AL1164" i="1"/>
  <c r="AL1169" i="1"/>
  <c r="AL1171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61" i="1"/>
  <c r="AK1162" i="1"/>
  <c r="AK1163" i="1"/>
  <c r="AK1164" i="1"/>
  <c r="AK1169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61" i="1"/>
  <c r="AH1162" i="1"/>
  <c r="AH1163" i="1"/>
  <c r="AH1164" i="1"/>
  <c r="AH1168" i="1"/>
  <c r="AH1169" i="1"/>
  <c r="AH1171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61" i="1"/>
  <c r="AG1162" i="1"/>
  <c r="AG1163" i="1"/>
  <c r="AG1164" i="1"/>
  <c r="AG1168" i="1"/>
  <c r="AG1169" i="1"/>
  <c r="AG1171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61" i="1"/>
  <c r="X1162" i="1"/>
  <c r="X1163" i="1"/>
  <c r="X1164" i="1"/>
  <c r="X1167" i="1"/>
  <c r="X1168" i="1"/>
  <c r="X1169" i="1"/>
  <c r="X1171" i="1"/>
  <c r="X1345" i="1"/>
  <c r="X1347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61" i="1"/>
  <c r="W1162" i="1"/>
  <c r="W1163" i="1"/>
  <c r="W1164" i="1"/>
  <c r="W1167" i="1"/>
  <c r="W1168" i="1"/>
  <c r="W1169" i="1"/>
  <c r="Y1146" i="1"/>
  <c r="Z1146" i="1" s="1"/>
  <c r="Y1147" i="1"/>
  <c r="Z1147" i="1" s="1"/>
  <c r="Y1148" i="1"/>
  <c r="Z1148" i="1" s="1"/>
  <c r="Y1149" i="1"/>
  <c r="Z1149" i="1" s="1"/>
  <c r="Y1150" i="1"/>
  <c r="Z1150" i="1" s="1"/>
  <c r="Y1151" i="1"/>
  <c r="Z1151" i="1" s="1"/>
  <c r="Y1152" i="1"/>
  <c r="Z1152" i="1" s="1"/>
  <c r="Y1153" i="1"/>
  <c r="Z1153" i="1" s="1"/>
  <c r="Y1154" i="1"/>
  <c r="Z1154" i="1" s="1"/>
  <c r="Y1155" i="1"/>
  <c r="Z1155" i="1" s="1"/>
  <c r="Y1156" i="1"/>
  <c r="Z1156" i="1" s="1"/>
  <c r="Y1157" i="1"/>
  <c r="Z1157" i="1" s="1"/>
  <c r="Y1161" i="1"/>
  <c r="Z1161" i="1" s="1"/>
  <c r="Y1162" i="1"/>
  <c r="Z1162" i="1" s="1"/>
  <c r="Y1163" i="1"/>
  <c r="Z1163" i="1" s="1"/>
  <c r="Y1164" i="1"/>
  <c r="Z1164" i="1" s="1"/>
  <c r="Y1167" i="1"/>
  <c r="Z1167" i="1" s="1"/>
  <c r="Y1168" i="1"/>
  <c r="Z1168" i="1" s="1"/>
  <c r="Y1169" i="1"/>
  <c r="Z1169" i="1" s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Y1121" i="1"/>
  <c r="Z1121" i="1" s="1"/>
  <c r="Y1122" i="1"/>
  <c r="Z1122" i="1" s="1"/>
  <c r="Y1123" i="1"/>
  <c r="Z1123" i="1" s="1"/>
  <c r="Y1124" i="1"/>
  <c r="Z1124" i="1" s="1"/>
  <c r="Y1125" i="1"/>
  <c r="Z1125" i="1" s="1"/>
  <c r="Y1126" i="1"/>
  <c r="Z1126" i="1" s="1"/>
  <c r="Y1127" i="1"/>
  <c r="Z1127" i="1" s="1"/>
  <c r="Y1128" i="1"/>
  <c r="Z1128" i="1" s="1"/>
  <c r="Y1129" i="1"/>
  <c r="Z1129" i="1" s="1"/>
  <c r="Y1130" i="1"/>
  <c r="Z1130" i="1" s="1"/>
  <c r="Y1131" i="1"/>
  <c r="Z1131" i="1" s="1"/>
  <c r="Y1132" i="1"/>
  <c r="Z1132" i="1" s="1"/>
  <c r="Y1133" i="1"/>
  <c r="Z1133" i="1" s="1"/>
  <c r="Y1134" i="1"/>
  <c r="Z1134" i="1" s="1"/>
  <c r="Y1135" i="1"/>
  <c r="Z1135" i="1" s="1"/>
  <c r="Y1136" i="1"/>
  <c r="Z1136" i="1" s="1"/>
  <c r="Y1137" i="1"/>
  <c r="Z1137" i="1" s="1"/>
  <c r="Y1138" i="1"/>
  <c r="Z1138" i="1" s="1"/>
  <c r="Y1139" i="1"/>
  <c r="Z1139" i="1" s="1"/>
  <c r="Y1140" i="1"/>
  <c r="Z1140" i="1" s="1"/>
  <c r="Y1141" i="1"/>
  <c r="Z1141" i="1" s="1"/>
  <c r="Y1142" i="1"/>
  <c r="Z1142" i="1" s="1"/>
  <c r="Y1143" i="1"/>
  <c r="Z1143" i="1" s="1"/>
  <c r="Y1144" i="1"/>
  <c r="Z1144" i="1" s="1"/>
  <c r="Y1145" i="1"/>
  <c r="Z1145" i="1" s="1"/>
  <c r="E1171" i="1"/>
  <c r="Y1171" i="1"/>
  <c r="Z1171" i="1" s="1"/>
  <c r="E1286" i="1"/>
  <c r="Y1286" i="1"/>
  <c r="Z1286" i="1" s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17" i="1"/>
  <c r="AL1118" i="1"/>
  <c r="AL1119" i="1"/>
  <c r="AL1120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17" i="1"/>
  <c r="AK1118" i="1"/>
  <c r="AK1119" i="1"/>
  <c r="AK1120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17" i="1"/>
  <c r="AG1118" i="1"/>
  <c r="AG1119" i="1"/>
  <c r="AG1120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17" i="1"/>
  <c r="AH1118" i="1"/>
  <c r="AH1119" i="1"/>
  <c r="AH1120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17" i="1"/>
  <c r="X1118" i="1"/>
  <c r="X1119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18" i="1"/>
  <c r="W1119" i="1"/>
  <c r="W1120" i="1"/>
  <c r="E1068" i="1"/>
  <c r="Y1068" i="1"/>
  <c r="Z1068" i="1" s="1"/>
  <c r="Y1069" i="1"/>
  <c r="Z1069" i="1" s="1"/>
  <c r="Y1070" i="1"/>
  <c r="Z1070" i="1" s="1"/>
  <c r="Y1071" i="1"/>
  <c r="Z1071" i="1" s="1"/>
  <c r="Y1072" i="1"/>
  <c r="Z1072" i="1" s="1"/>
  <c r="Y1073" i="1"/>
  <c r="Z1073" i="1" s="1"/>
  <c r="Y1074" i="1"/>
  <c r="Z1074" i="1" s="1"/>
  <c r="Y1075" i="1"/>
  <c r="Z1075" i="1" s="1"/>
  <c r="Y1076" i="1"/>
  <c r="Z1076" i="1" s="1"/>
  <c r="Y1077" i="1"/>
  <c r="Z1077" i="1" s="1"/>
  <c r="Y1078" i="1"/>
  <c r="Z1078" i="1" s="1"/>
  <c r="Y1079" i="1"/>
  <c r="Z1079" i="1" s="1"/>
  <c r="Y1080" i="1"/>
  <c r="Z1080" i="1" s="1"/>
  <c r="Y1081" i="1"/>
  <c r="Z1081" i="1" s="1"/>
  <c r="Y1088" i="1"/>
  <c r="Z1088" i="1" s="1"/>
  <c r="Y1089" i="1"/>
  <c r="Z1089" i="1" s="1"/>
  <c r="Y1090" i="1"/>
  <c r="Z1090" i="1" s="1"/>
  <c r="Y1091" i="1"/>
  <c r="Z1091" i="1" s="1"/>
  <c r="Y1092" i="1"/>
  <c r="Z1092" i="1" s="1"/>
  <c r="Y1093" i="1"/>
  <c r="Z1093" i="1" s="1"/>
  <c r="Y1094" i="1"/>
  <c r="Z1094" i="1" s="1"/>
  <c r="Y1095" i="1"/>
  <c r="Z1095" i="1" s="1"/>
  <c r="Y1096" i="1"/>
  <c r="Z1096" i="1" s="1"/>
  <c r="Y1097" i="1"/>
  <c r="Z1097" i="1" s="1"/>
  <c r="Y1098" i="1"/>
  <c r="Z1098" i="1" s="1"/>
  <c r="Y1099" i="1"/>
  <c r="Z1099" i="1" s="1"/>
  <c r="Y1100" i="1"/>
  <c r="Z1100" i="1" s="1"/>
  <c r="Y1101" i="1"/>
  <c r="Z1101" i="1" s="1"/>
  <c r="Y1102" i="1"/>
  <c r="Z1102" i="1" s="1"/>
  <c r="Y1103" i="1"/>
  <c r="Z1103" i="1" s="1"/>
  <c r="Y1104" i="1"/>
  <c r="Z1104" i="1" s="1"/>
  <c r="Y1105" i="1"/>
  <c r="Z1105" i="1" s="1"/>
  <c r="Y1106" i="1"/>
  <c r="Z1106" i="1" s="1"/>
  <c r="Y1107" i="1"/>
  <c r="Z1107" i="1" s="1"/>
  <c r="Y1108" i="1"/>
  <c r="Z1108" i="1" s="1"/>
  <c r="Y1117" i="1"/>
  <c r="Z1117" i="1" s="1"/>
  <c r="Y1118" i="1"/>
  <c r="Z1118" i="1" s="1"/>
  <c r="Y1119" i="1"/>
  <c r="Z1119" i="1" s="1"/>
  <c r="Y1120" i="1"/>
  <c r="Z1120" i="1" s="1"/>
  <c r="Y1345" i="1"/>
  <c r="Z1345" i="1" s="1"/>
  <c r="Y1346" i="1"/>
  <c r="Z1346" i="1" s="1"/>
  <c r="E1347" i="1"/>
  <c r="Y1347" i="1"/>
  <c r="Z1347" i="1" s="1"/>
  <c r="Y1358" i="1"/>
  <c r="Z1358" i="1" s="1"/>
  <c r="AL1032" i="1" l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25" i="1"/>
  <c r="AG1026" i="1"/>
  <c r="AG1027" i="1"/>
  <c r="AG1028" i="1"/>
  <c r="AG1029" i="1"/>
  <c r="AG1030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X1022" i="1"/>
  <c r="V1022" i="1"/>
  <c r="W1022" i="1"/>
  <c r="AL1022" i="1"/>
  <c r="AK1022" i="1"/>
  <c r="AG1022" i="1"/>
  <c r="AH1022" i="1"/>
  <c r="E1022" i="1"/>
  <c r="Y1022" i="1"/>
  <c r="Z1022" i="1" s="1"/>
  <c r="E1062" i="1"/>
  <c r="Y1062" i="1"/>
  <c r="Z1062" i="1" s="1"/>
  <c r="E1063" i="1"/>
  <c r="Y1063" i="1"/>
  <c r="Z1063" i="1" s="1"/>
  <c r="E1064" i="1"/>
  <c r="Y1064" i="1"/>
  <c r="Z1064" i="1" s="1"/>
  <c r="E1065" i="1"/>
  <c r="Y1065" i="1"/>
  <c r="Z1065" i="1" s="1"/>
  <c r="E1067" i="1"/>
  <c r="Z1067" i="1"/>
  <c r="E1061" i="1"/>
  <c r="Y1061" i="1"/>
  <c r="Z1061" i="1" s="1"/>
  <c r="E1066" i="1"/>
  <c r="Y1066" i="1"/>
  <c r="Z1066" i="1" s="1"/>
  <c r="V952" i="1"/>
  <c r="W952" i="1"/>
  <c r="X952" i="1"/>
  <c r="AG952" i="1"/>
  <c r="AH952" i="1"/>
  <c r="AK952" i="1"/>
  <c r="AL952" i="1"/>
  <c r="E1058" i="1"/>
  <c r="Y1058" i="1"/>
  <c r="Z1058" i="1" s="1"/>
  <c r="E1059" i="1"/>
  <c r="Y1059" i="1"/>
  <c r="Z1059" i="1" s="1"/>
  <c r="E1060" i="1"/>
  <c r="Y1060" i="1"/>
  <c r="Z1060" i="1" s="1"/>
  <c r="Y1043" i="1"/>
  <c r="Z1043" i="1" s="1"/>
  <c r="Y1044" i="1"/>
  <c r="Z1044" i="1" s="1"/>
  <c r="Y1045" i="1"/>
  <c r="Z1045" i="1" s="1"/>
  <c r="Y1046" i="1"/>
  <c r="Z1046" i="1" s="1"/>
  <c r="E1042" i="1"/>
  <c r="Y1042" i="1"/>
  <c r="Z1042" i="1" s="1"/>
  <c r="Y1047" i="1"/>
  <c r="Z1047" i="1" s="1"/>
  <c r="Y1048" i="1"/>
  <c r="Z1048" i="1" s="1"/>
  <c r="Y1049" i="1"/>
  <c r="Z1049" i="1" s="1"/>
  <c r="Y1050" i="1"/>
  <c r="Z1050" i="1" s="1"/>
  <c r="Y1051" i="1"/>
  <c r="Z1051" i="1" s="1"/>
  <c r="Y1052" i="1"/>
  <c r="Z1052" i="1" s="1"/>
  <c r="Y1053" i="1"/>
  <c r="Z1053" i="1" s="1"/>
  <c r="Y1054" i="1"/>
  <c r="Z1054" i="1" s="1"/>
  <c r="Y1055" i="1"/>
  <c r="Z1055" i="1" s="1"/>
  <c r="Y1056" i="1"/>
  <c r="Z1056" i="1" s="1"/>
  <c r="Y1057" i="1"/>
  <c r="Z1057" i="1" s="1"/>
  <c r="Y936" i="1"/>
  <c r="Z936" i="1" s="1"/>
  <c r="AG1024" i="1"/>
  <c r="AG1023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88" i="1"/>
  <c r="AG985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88" i="1"/>
  <c r="X985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7" i="1"/>
  <c r="W1039" i="1"/>
  <c r="W1040" i="1"/>
  <c r="W1041" i="1"/>
  <c r="E1041" i="1"/>
  <c r="Z1041" i="1"/>
  <c r="AL1019" i="1"/>
  <c r="AL1020" i="1"/>
  <c r="AL1021" i="1"/>
  <c r="AL1023" i="1"/>
  <c r="AL1024" i="1"/>
  <c r="AL1025" i="1"/>
  <c r="AL1026" i="1"/>
  <c r="AL1027" i="1"/>
  <c r="AL1028" i="1"/>
  <c r="AL1029" i="1"/>
  <c r="AL1030" i="1"/>
  <c r="AL1031" i="1"/>
  <c r="AK1019" i="1"/>
  <c r="AK1020" i="1"/>
  <c r="AK1021" i="1"/>
  <c r="AK1023" i="1"/>
  <c r="AK1024" i="1"/>
  <c r="AK1025" i="1"/>
  <c r="AK1026" i="1"/>
  <c r="AK1027" i="1"/>
  <c r="AK1028" i="1"/>
  <c r="AK1029" i="1"/>
  <c r="AK1030" i="1"/>
  <c r="AK1031" i="1"/>
  <c r="AL1018" i="1"/>
  <c r="AL1017" i="1"/>
  <c r="AL1016" i="1"/>
  <c r="AL1015" i="1"/>
  <c r="AL1014" i="1"/>
  <c r="AL1013" i="1"/>
  <c r="AL1012" i="1"/>
  <c r="AL1011" i="1"/>
  <c r="AL1010" i="1"/>
  <c r="AL1008" i="1"/>
  <c r="AL1007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88" i="1"/>
  <c r="AK1018" i="1"/>
  <c r="AK1017" i="1"/>
  <c r="AK1016" i="1"/>
  <c r="AK1015" i="1"/>
  <c r="AK1014" i="1"/>
  <c r="AK1013" i="1"/>
  <c r="AK1012" i="1"/>
  <c r="AK1011" i="1"/>
  <c r="AK1010" i="1"/>
  <c r="AK1008" i="1"/>
  <c r="AK1007" i="1"/>
  <c r="AK1005" i="1"/>
  <c r="AK1004" i="1"/>
  <c r="AK1003" i="1"/>
  <c r="AK1002" i="1"/>
  <c r="AK1001" i="1"/>
  <c r="AK1000" i="1"/>
  <c r="AK999" i="1"/>
  <c r="AK998" i="1"/>
  <c r="AK997" i="1"/>
  <c r="AK996" i="1"/>
  <c r="AK995" i="1"/>
  <c r="AK994" i="1"/>
  <c r="AK993" i="1"/>
  <c r="AK992" i="1"/>
  <c r="AK988" i="1"/>
  <c r="AK985" i="1"/>
  <c r="AK978" i="1"/>
  <c r="AH1030" i="1"/>
  <c r="AH1029" i="1"/>
  <c r="AH1028" i="1"/>
  <c r="AH1027" i="1"/>
  <c r="AH1026" i="1"/>
  <c r="AH1025" i="1"/>
  <c r="AH1024" i="1"/>
  <c r="AH1023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8" i="1"/>
  <c r="AH1007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88" i="1"/>
  <c r="AH985" i="1"/>
  <c r="AH978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K886" i="1"/>
  <c r="AK885" i="1"/>
  <c r="AK884" i="1"/>
  <c r="AK883" i="1"/>
  <c r="AK882" i="1"/>
  <c r="AK881" i="1"/>
  <c r="AK880" i="1"/>
  <c r="AK879" i="1"/>
  <c r="AK878" i="1"/>
  <c r="AK877" i="1"/>
  <c r="AK876" i="1"/>
  <c r="AK875" i="1"/>
  <c r="AK874" i="1"/>
  <c r="AK873" i="1"/>
  <c r="AK872" i="1"/>
  <c r="AK871" i="1"/>
  <c r="AK870" i="1"/>
  <c r="AK869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V995" i="1"/>
  <c r="V994" i="1"/>
  <c r="V993" i="1"/>
  <c r="V992" i="1"/>
  <c r="V990" i="1"/>
  <c r="V989" i="1"/>
  <c r="V988" i="1"/>
  <c r="V985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W995" i="1"/>
  <c r="W994" i="1"/>
  <c r="W993" i="1"/>
  <c r="W992" i="1"/>
  <c r="W990" i="1"/>
  <c r="W989" i="1"/>
  <c r="W988" i="1"/>
  <c r="W985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5" i="1"/>
  <c r="W934" i="1"/>
  <c r="W933" i="1"/>
  <c r="W932" i="1"/>
  <c r="W931" i="1"/>
  <c r="W930" i="1"/>
  <c r="W929" i="1"/>
  <c r="V929" i="1"/>
  <c r="V930" i="1"/>
  <c r="V931" i="1"/>
  <c r="V932" i="1"/>
  <c r="V933" i="1"/>
  <c r="V934" i="1"/>
  <c r="V935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V1037" i="1"/>
  <c r="V1038" i="1"/>
  <c r="V1039" i="1"/>
  <c r="V1040" i="1"/>
  <c r="W1038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8" i="1"/>
  <c r="V1007" i="1"/>
  <c r="V1006" i="1"/>
  <c r="V1005" i="1"/>
  <c r="V1004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8" i="1"/>
  <c r="W1007" i="1"/>
  <c r="W1006" i="1"/>
  <c r="W1005" i="1"/>
  <c r="W1004" i="1"/>
  <c r="E1032" i="1"/>
  <c r="Y1032" i="1"/>
  <c r="Z1032" i="1" s="1"/>
  <c r="E1033" i="1"/>
  <c r="Y1033" i="1"/>
  <c r="Z1033" i="1" s="1"/>
  <c r="E1034" i="1"/>
  <c r="Y1034" i="1"/>
  <c r="Z1034" i="1" s="1"/>
  <c r="E1035" i="1"/>
  <c r="Y1035" i="1"/>
  <c r="Z1035" i="1" s="1"/>
  <c r="E1036" i="1"/>
  <c r="Y1036" i="1"/>
  <c r="Z1036" i="1" s="1"/>
  <c r="Z1037" i="1"/>
  <c r="E1038" i="1"/>
  <c r="Y1038" i="1"/>
  <c r="Z1038" i="1" s="1"/>
  <c r="E1031" i="1"/>
  <c r="Y1031" i="1"/>
  <c r="Z1031" i="1" s="1"/>
  <c r="E1039" i="1"/>
  <c r="Y1039" i="1"/>
  <c r="Z1039" i="1" s="1"/>
  <c r="Y760" i="1"/>
  <c r="Z760" i="1" s="1"/>
  <c r="V1003" i="1"/>
  <c r="V1002" i="1"/>
  <c r="V1001" i="1"/>
  <c r="V1000" i="1"/>
  <c r="V999" i="1"/>
  <c r="V998" i="1"/>
  <c r="V997" i="1"/>
  <c r="V996" i="1"/>
  <c r="W1003" i="1"/>
  <c r="W1002" i="1"/>
  <c r="W1001" i="1"/>
  <c r="W1000" i="1"/>
  <c r="W999" i="1"/>
  <c r="W998" i="1"/>
  <c r="W997" i="1"/>
  <c r="W996" i="1"/>
  <c r="Y1021" i="1" l="1"/>
  <c r="Z1021" i="1" s="1"/>
  <c r="Y1020" i="1"/>
  <c r="Z1020" i="1" s="1"/>
  <c r="Y1018" i="1"/>
  <c r="Z1018" i="1" s="1"/>
  <c r="Y1015" i="1"/>
  <c r="Z1015" i="1" s="1"/>
  <c r="Y1016" i="1"/>
  <c r="Z1016" i="1" s="1"/>
  <c r="Y1017" i="1"/>
  <c r="Z1017" i="1" s="1"/>
  <c r="Y1019" i="1"/>
  <c r="Z1019" i="1" s="1"/>
  <c r="Y1023" i="1"/>
  <c r="Z1023" i="1" s="1"/>
  <c r="Y1024" i="1"/>
  <c r="Z1024" i="1" s="1"/>
  <c r="Z1011" i="1"/>
  <c r="Z1012" i="1"/>
  <c r="Z1010" i="1"/>
  <c r="Z1013" i="1"/>
  <c r="Y1025" i="1"/>
  <c r="Z1025" i="1" s="1"/>
  <c r="Y1026" i="1"/>
  <c r="Z1026" i="1" s="1"/>
  <c r="Z1027" i="1"/>
  <c r="Z1028" i="1"/>
  <c r="Z1029" i="1"/>
  <c r="Y1030" i="1"/>
  <c r="Z1030" i="1" s="1"/>
  <c r="E1040" i="1"/>
  <c r="Y1040" i="1"/>
  <c r="E993" i="1"/>
  <c r="Y993" i="1"/>
  <c r="Z993" i="1" s="1"/>
  <c r="E855" i="1"/>
  <c r="Y855" i="1"/>
  <c r="Z855" i="1" s="1"/>
  <c r="Y870" i="1"/>
  <c r="Z870" i="1" s="1"/>
  <c r="Y871" i="1"/>
  <c r="Z871" i="1" s="1"/>
  <c r="Y872" i="1"/>
  <c r="Z872" i="1" s="1"/>
  <c r="Y873" i="1"/>
  <c r="Z873" i="1" s="1"/>
  <c r="Y874" i="1"/>
  <c r="Z874" i="1" s="1"/>
  <c r="Y875" i="1"/>
  <c r="Z875" i="1" s="1"/>
  <c r="Y876" i="1"/>
  <c r="Z876" i="1" s="1"/>
  <c r="Y877" i="1"/>
  <c r="Z877" i="1" s="1"/>
  <c r="Y878" i="1"/>
  <c r="Z878" i="1" s="1"/>
  <c r="Y879" i="1"/>
  <c r="Z879" i="1" s="1"/>
  <c r="Y880" i="1"/>
  <c r="Z880" i="1" s="1"/>
  <c r="Y881" i="1"/>
  <c r="Z881" i="1" s="1"/>
  <c r="Y882" i="1"/>
  <c r="Z882" i="1" s="1"/>
  <c r="Y883" i="1"/>
  <c r="Z883" i="1" s="1"/>
  <c r="Y884" i="1"/>
  <c r="Z884" i="1" s="1"/>
  <c r="Y885" i="1"/>
  <c r="Z885" i="1" s="1"/>
  <c r="E1007" i="1"/>
  <c r="Y1007" i="1"/>
  <c r="E1008" i="1"/>
  <c r="Y1008" i="1"/>
  <c r="Z1008" i="1" s="1"/>
  <c r="Y994" i="1"/>
  <c r="Z994" i="1" s="1"/>
  <c r="Y995" i="1"/>
  <c r="Z995" i="1" s="1"/>
  <c r="Y996" i="1"/>
  <c r="Z996" i="1" s="1"/>
  <c r="Y997" i="1"/>
  <c r="Z997" i="1" s="1"/>
  <c r="Y998" i="1"/>
  <c r="Z998" i="1" s="1"/>
  <c r="Y999" i="1"/>
  <c r="Z999" i="1" s="1"/>
  <c r="Y1000" i="1"/>
  <c r="Z1000" i="1" s="1"/>
  <c r="Y1001" i="1"/>
  <c r="Z1001" i="1" s="1"/>
  <c r="Y1002" i="1"/>
  <c r="Z1002" i="1" s="1"/>
  <c r="Y1003" i="1"/>
  <c r="Z1003" i="1" s="1"/>
  <c r="E992" i="1"/>
  <c r="Y992" i="1"/>
  <c r="Y1004" i="1"/>
  <c r="Z1004" i="1" s="1"/>
  <c r="E1005" i="1"/>
  <c r="Y1005" i="1"/>
  <c r="Y1006" i="1"/>
  <c r="Z1006" i="1" s="1"/>
  <c r="E1009" i="1"/>
  <c r="Y1009" i="1"/>
  <c r="E988" i="1" l="1"/>
  <c r="Y988" i="1"/>
  <c r="Z988" i="1" s="1"/>
  <c r="Y1462" i="1"/>
  <c r="Z1462" i="1" s="1"/>
  <c r="E887" i="1"/>
  <c r="Y887" i="1"/>
  <c r="Z887" i="1" s="1"/>
  <c r="E758" i="1"/>
  <c r="Y758" i="1"/>
  <c r="Z758" i="1" s="1"/>
  <c r="AL991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5" i="1"/>
  <c r="AL934" i="1"/>
  <c r="AL933" i="1"/>
  <c r="AL932" i="1"/>
  <c r="AL931" i="1"/>
  <c r="AL930" i="1"/>
  <c r="AL929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59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38" i="1"/>
  <c r="AL631" i="1"/>
  <c r="AL590" i="1"/>
  <c r="AL579" i="1"/>
  <c r="AL578" i="1"/>
  <c r="AL577" i="1"/>
  <c r="AL576" i="1"/>
  <c r="AL575" i="1"/>
  <c r="AL183" i="1"/>
  <c r="AL182" i="1"/>
  <c r="AL181" i="1"/>
  <c r="AL187" i="1"/>
  <c r="AL316" i="1"/>
  <c r="AL466" i="1"/>
  <c r="AL465" i="1"/>
  <c r="AL464" i="1"/>
  <c r="AL463" i="1"/>
  <c r="AL462" i="1"/>
  <c r="AL522" i="1"/>
  <c r="AL521" i="1"/>
  <c r="AL520" i="1"/>
  <c r="AL519" i="1"/>
  <c r="AL527" i="1"/>
  <c r="AL532" i="1"/>
  <c r="AL534" i="1"/>
  <c r="AL540" i="1"/>
  <c r="AL539" i="1"/>
  <c r="AL538" i="1"/>
  <c r="AL537" i="1"/>
  <c r="AL536" i="1"/>
  <c r="AL542" i="1"/>
  <c r="AL546" i="1"/>
  <c r="AL545" i="1"/>
  <c r="AL549" i="1"/>
  <c r="AL555" i="1"/>
  <c r="AL554" i="1"/>
  <c r="AL553" i="1"/>
  <c r="AL552" i="1"/>
  <c r="AL551" i="1"/>
  <c r="AL558" i="1"/>
  <c r="AL557" i="1"/>
  <c r="AL570" i="1"/>
  <c r="AL573" i="1"/>
  <c r="AK574" i="1"/>
  <c r="AK573" i="1"/>
  <c r="AK570" i="1"/>
  <c r="AK557" i="1"/>
  <c r="AK558" i="1"/>
  <c r="AK551" i="1"/>
  <c r="AK552" i="1"/>
  <c r="AK553" i="1"/>
  <c r="AK554" i="1"/>
  <c r="AK555" i="1"/>
  <c r="AK549" i="1"/>
  <c r="AK545" i="1"/>
  <c r="AK546" i="1"/>
  <c r="AK542" i="1"/>
  <c r="AK536" i="1"/>
  <c r="AK537" i="1"/>
  <c r="AK538" i="1"/>
  <c r="AK539" i="1"/>
  <c r="AK540" i="1"/>
  <c r="AK534" i="1"/>
  <c r="AK532" i="1"/>
  <c r="AK527" i="1"/>
  <c r="AK519" i="1"/>
  <c r="AK520" i="1"/>
  <c r="AK521" i="1"/>
  <c r="AK522" i="1"/>
  <c r="AK462" i="1"/>
  <c r="AK463" i="1"/>
  <c r="AK464" i="1"/>
  <c r="AK465" i="1"/>
  <c r="AK466" i="1"/>
  <c r="AK316" i="1"/>
  <c r="AK187" i="1"/>
  <c r="AK180" i="1"/>
  <c r="AL180" i="1"/>
  <c r="AK181" i="1"/>
  <c r="AK182" i="1"/>
  <c r="AK183" i="1"/>
  <c r="AL574" i="1"/>
  <c r="V521" i="1"/>
  <c r="AK18" i="1"/>
  <c r="AL18" i="1"/>
  <c r="AH991" i="1"/>
  <c r="AG991" i="1"/>
  <c r="AH987" i="1"/>
  <c r="AG987" i="1"/>
  <c r="AH986" i="1"/>
  <c r="AG986" i="1"/>
  <c r="AH984" i="1"/>
  <c r="AG984" i="1"/>
  <c r="AH983" i="1"/>
  <c r="AG983" i="1"/>
  <c r="AH982" i="1"/>
  <c r="AG982" i="1"/>
  <c r="AH981" i="1"/>
  <c r="AG981" i="1"/>
  <c r="AH980" i="1"/>
  <c r="AG980" i="1"/>
  <c r="AH979" i="1"/>
  <c r="AG979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5" i="1"/>
  <c r="AH934" i="1"/>
  <c r="AH933" i="1"/>
  <c r="AH932" i="1"/>
  <c r="AH931" i="1"/>
  <c r="AH930" i="1"/>
  <c r="AH929" i="1"/>
  <c r="AH927" i="1"/>
  <c r="AH926" i="1"/>
  <c r="AH925" i="1"/>
  <c r="AH924" i="1"/>
  <c r="AH923" i="1"/>
  <c r="AH922" i="1"/>
  <c r="AH921" i="1"/>
  <c r="AH920" i="1"/>
  <c r="AH919" i="1"/>
  <c r="AH918" i="1"/>
  <c r="AH917" i="1"/>
  <c r="AG917" i="1"/>
  <c r="AH916" i="1"/>
  <c r="AG916" i="1"/>
  <c r="AH915" i="1"/>
  <c r="AG915" i="1"/>
  <c r="AH914" i="1"/>
  <c r="AG914" i="1"/>
  <c r="AH913" i="1"/>
  <c r="AG913" i="1"/>
  <c r="AH912" i="1"/>
  <c r="AG912" i="1"/>
  <c r="AH911" i="1"/>
  <c r="AG911" i="1"/>
  <c r="AH910" i="1"/>
  <c r="AG910" i="1"/>
  <c r="AH909" i="1"/>
  <c r="AG909" i="1"/>
  <c r="AH908" i="1"/>
  <c r="AG908" i="1"/>
  <c r="AH907" i="1"/>
  <c r="AG907" i="1"/>
  <c r="AH906" i="1"/>
  <c r="AG906" i="1"/>
  <c r="AH905" i="1"/>
  <c r="AG905" i="1"/>
  <c r="AH904" i="1"/>
  <c r="AG904" i="1"/>
  <c r="AH903" i="1"/>
  <c r="AG903" i="1"/>
  <c r="AH902" i="1"/>
  <c r="AG902" i="1"/>
  <c r="AH901" i="1"/>
  <c r="AG901" i="1"/>
  <c r="AH900" i="1"/>
  <c r="AG900" i="1"/>
  <c r="AH899" i="1"/>
  <c r="AG899" i="1"/>
  <c r="AH898" i="1"/>
  <c r="AG898" i="1"/>
  <c r="AH897" i="1"/>
  <c r="AG897" i="1"/>
  <c r="AH896" i="1"/>
  <c r="AG896" i="1"/>
  <c r="AH895" i="1"/>
  <c r="AG895" i="1"/>
  <c r="AH894" i="1"/>
  <c r="AG894" i="1"/>
  <c r="AH893" i="1"/>
  <c r="AG893" i="1"/>
  <c r="AH892" i="1"/>
  <c r="AG892" i="1"/>
  <c r="AH891" i="1"/>
  <c r="AG891" i="1"/>
  <c r="AH890" i="1"/>
  <c r="AG890" i="1"/>
  <c r="AH889" i="1"/>
  <c r="AG889" i="1"/>
  <c r="AH888" i="1"/>
  <c r="AG888" i="1"/>
  <c r="AH868" i="1"/>
  <c r="AG868" i="1"/>
  <c r="AH867" i="1"/>
  <c r="AG867" i="1"/>
  <c r="AH866" i="1"/>
  <c r="AG866" i="1"/>
  <c r="AH865" i="1"/>
  <c r="AG865" i="1"/>
  <c r="AH864" i="1"/>
  <c r="AG864" i="1"/>
  <c r="AH863" i="1"/>
  <c r="AG863" i="1"/>
  <c r="AH862" i="1"/>
  <c r="AG862" i="1"/>
  <c r="AH861" i="1"/>
  <c r="AG861" i="1"/>
  <c r="AH860" i="1"/>
  <c r="AG860" i="1"/>
  <c r="AH859" i="1"/>
  <c r="AG859" i="1"/>
  <c r="AH858" i="1"/>
  <c r="AG858" i="1"/>
  <c r="AH857" i="1"/>
  <c r="AG857" i="1"/>
  <c r="AH856" i="1"/>
  <c r="AG856" i="1"/>
  <c r="AH854" i="1"/>
  <c r="AG854" i="1"/>
  <c r="AH853" i="1"/>
  <c r="AG853" i="1"/>
  <c r="AH852" i="1"/>
  <c r="AG852" i="1"/>
  <c r="AH851" i="1"/>
  <c r="AG851" i="1"/>
  <c r="AH850" i="1"/>
  <c r="AG850" i="1"/>
  <c r="AH849" i="1"/>
  <c r="AG849" i="1"/>
  <c r="AH848" i="1"/>
  <c r="AG848" i="1"/>
  <c r="AH847" i="1"/>
  <c r="AG847" i="1"/>
  <c r="AH846" i="1"/>
  <c r="AG846" i="1"/>
  <c r="AH845" i="1"/>
  <c r="AG845" i="1"/>
  <c r="AH844" i="1"/>
  <c r="AG844" i="1"/>
  <c r="AH843" i="1"/>
  <c r="AG843" i="1"/>
  <c r="AH842" i="1"/>
  <c r="AG842" i="1"/>
  <c r="AH841" i="1"/>
  <c r="AG841" i="1"/>
  <c r="AH840" i="1"/>
  <c r="AG840" i="1"/>
  <c r="AH839" i="1"/>
  <c r="AG839" i="1"/>
  <c r="AH838" i="1"/>
  <c r="AG838" i="1"/>
  <c r="AH837" i="1"/>
  <c r="AG837" i="1"/>
  <c r="AH836" i="1"/>
  <c r="AG836" i="1"/>
  <c r="AH835" i="1"/>
  <c r="AG835" i="1"/>
  <c r="AH834" i="1"/>
  <c r="AG834" i="1"/>
  <c r="AH833" i="1"/>
  <c r="AG833" i="1"/>
  <c r="AH832" i="1"/>
  <c r="AG832" i="1"/>
  <c r="AH831" i="1"/>
  <c r="AG831" i="1"/>
  <c r="AH830" i="1"/>
  <c r="AG830" i="1"/>
  <c r="AH829" i="1"/>
  <c r="AG829" i="1"/>
  <c r="AH828" i="1"/>
  <c r="AG828" i="1"/>
  <c r="AH827" i="1"/>
  <c r="AG827" i="1"/>
  <c r="AH826" i="1"/>
  <c r="AG826" i="1"/>
  <c r="AH825" i="1"/>
  <c r="AG825" i="1"/>
  <c r="AH824" i="1"/>
  <c r="AG824" i="1"/>
  <c r="AH823" i="1"/>
  <c r="AG823" i="1"/>
  <c r="AH822" i="1"/>
  <c r="AG822" i="1"/>
  <c r="AH821" i="1"/>
  <c r="AG821" i="1"/>
  <c r="AH820" i="1"/>
  <c r="AG820" i="1"/>
  <c r="AH819" i="1"/>
  <c r="AG819" i="1"/>
  <c r="AH818" i="1"/>
  <c r="AG818" i="1"/>
  <c r="AH817" i="1"/>
  <c r="AG817" i="1"/>
  <c r="AH816" i="1"/>
  <c r="AG816" i="1"/>
  <c r="AH815" i="1"/>
  <c r="AG815" i="1"/>
  <c r="AH814" i="1"/>
  <c r="AG814" i="1"/>
  <c r="AH813" i="1"/>
  <c r="AG813" i="1"/>
  <c r="AH812" i="1"/>
  <c r="AG812" i="1"/>
  <c r="AH811" i="1"/>
  <c r="AG811" i="1"/>
  <c r="AH810" i="1"/>
  <c r="AG810" i="1"/>
  <c r="AH809" i="1"/>
  <c r="AG809" i="1"/>
  <c r="AH808" i="1"/>
  <c r="AG808" i="1"/>
  <c r="AH807" i="1"/>
  <c r="AG807" i="1"/>
  <c r="AH806" i="1"/>
  <c r="AG806" i="1"/>
  <c r="AH805" i="1"/>
  <c r="AG805" i="1"/>
  <c r="AH804" i="1"/>
  <c r="AG804" i="1"/>
  <c r="AH803" i="1"/>
  <c r="AG803" i="1"/>
  <c r="AH802" i="1"/>
  <c r="AG802" i="1"/>
  <c r="AH801" i="1"/>
  <c r="AG801" i="1"/>
  <c r="AH800" i="1"/>
  <c r="AG800" i="1"/>
  <c r="AH799" i="1"/>
  <c r="AG799" i="1"/>
  <c r="AH798" i="1"/>
  <c r="AG798" i="1"/>
  <c r="AH797" i="1"/>
  <c r="AG797" i="1"/>
  <c r="AH796" i="1"/>
  <c r="AG796" i="1"/>
  <c r="AH795" i="1"/>
  <c r="AG795" i="1"/>
  <c r="AH794" i="1"/>
  <c r="AG794" i="1"/>
  <c r="AH793" i="1"/>
  <c r="AG793" i="1"/>
  <c r="AH792" i="1"/>
  <c r="AG792" i="1"/>
  <c r="AH791" i="1"/>
  <c r="AG791" i="1"/>
  <c r="AH790" i="1"/>
  <c r="AG790" i="1"/>
  <c r="AH789" i="1"/>
  <c r="AG789" i="1"/>
  <c r="AH788" i="1"/>
  <c r="AG788" i="1"/>
  <c r="AH787" i="1"/>
  <c r="AG787" i="1"/>
  <c r="AH786" i="1"/>
  <c r="AG786" i="1"/>
  <c r="AH785" i="1"/>
  <c r="AG785" i="1"/>
  <c r="AH784" i="1"/>
  <c r="AG784" i="1"/>
  <c r="AH783" i="1"/>
  <c r="AG783" i="1"/>
  <c r="AH782" i="1"/>
  <c r="AG782" i="1"/>
  <c r="AH781" i="1"/>
  <c r="AG781" i="1"/>
  <c r="AH780" i="1"/>
  <c r="AG780" i="1"/>
  <c r="AH779" i="1"/>
  <c r="AG779" i="1"/>
  <c r="AH778" i="1"/>
  <c r="AG778" i="1"/>
  <c r="AH777" i="1"/>
  <c r="AG777" i="1"/>
  <c r="AH776" i="1"/>
  <c r="AG776" i="1"/>
  <c r="AH775" i="1"/>
  <c r="AG775" i="1"/>
  <c r="AH774" i="1"/>
  <c r="AG774" i="1"/>
  <c r="AH773" i="1"/>
  <c r="AG773" i="1"/>
  <c r="AH772" i="1"/>
  <c r="AG772" i="1"/>
  <c r="AH771" i="1"/>
  <c r="AG771" i="1"/>
  <c r="AH770" i="1"/>
  <c r="AG770" i="1"/>
  <c r="AH769" i="1"/>
  <c r="AG769" i="1"/>
  <c r="AH768" i="1"/>
  <c r="AG768" i="1"/>
  <c r="AH767" i="1"/>
  <c r="AG767" i="1"/>
  <c r="AH766" i="1"/>
  <c r="AG766" i="1"/>
  <c r="AH765" i="1"/>
  <c r="AG765" i="1"/>
  <c r="AH764" i="1"/>
  <c r="AG764" i="1"/>
  <c r="AH763" i="1"/>
  <c r="AG763" i="1"/>
  <c r="AH762" i="1"/>
  <c r="AG762" i="1"/>
  <c r="AH761" i="1"/>
  <c r="AG761" i="1"/>
  <c r="AH759" i="1"/>
  <c r="AG759" i="1"/>
  <c r="AH757" i="1"/>
  <c r="AG757" i="1"/>
  <c r="AH756" i="1"/>
  <c r="AG756" i="1"/>
  <c r="AH755" i="1"/>
  <c r="AG755" i="1"/>
  <c r="AH754" i="1"/>
  <c r="AG754" i="1"/>
  <c r="AH753" i="1"/>
  <c r="AG753" i="1"/>
  <c r="AH752" i="1"/>
  <c r="AG752" i="1"/>
  <c r="AH751" i="1"/>
  <c r="AG751" i="1"/>
  <c r="AH750" i="1"/>
  <c r="AG750" i="1"/>
  <c r="AH749" i="1"/>
  <c r="AG749" i="1"/>
  <c r="AH748" i="1"/>
  <c r="AG748" i="1"/>
  <c r="AH747" i="1"/>
  <c r="AG747" i="1"/>
  <c r="AH746" i="1"/>
  <c r="AG746" i="1"/>
  <c r="AH745" i="1"/>
  <c r="AG745" i="1"/>
  <c r="AH744" i="1"/>
  <c r="AG744" i="1"/>
  <c r="AH743" i="1"/>
  <c r="AG743" i="1"/>
  <c r="AH742" i="1"/>
  <c r="AG742" i="1"/>
  <c r="AH741" i="1"/>
  <c r="AG741" i="1"/>
  <c r="AH740" i="1"/>
  <c r="AG740" i="1"/>
  <c r="AH739" i="1"/>
  <c r="AG739" i="1"/>
  <c r="AH738" i="1"/>
  <c r="AG738" i="1"/>
  <c r="AH737" i="1"/>
  <c r="AG737" i="1"/>
  <c r="AH736" i="1"/>
  <c r="AG736" i="1"/>
  <c r="AH735" i="1"/>
  <c r="AG735" i="1"/>
  <c r="AH734" i="1"/>
  <c r="AG734" i="1"/>
  <c r="AH733" i="1"/>
  <c r="AG733" i="1"/>
  <c r="AH732" i="1"/>
  <c r="AG732" i="1"/>
  <c r="AH731" i="1"/>
  <c r="AG731" i="1"/>
  <c r="AH730" i="1"/>
  <c r="AG730" i="1"/>
  <c r="AH729" i="1"/>
  <c r="AG729" i="1"/>
  <c r="AH728" i="1"/>
  <c r="AG728" i="1"/>
  <c r="AH727" i="1"/>
  <c r="AG727" i="1"/>
  <c r="AH726" i="1"/>
  <c r="AG726" i="1"/>
  <c r="AH725" i="1"/>
  <c r="AG725" i="1"/>
  <c r="AH724" i="1"/>
  <c r="AG724" i="1"/>
  <c r="AH723" i="1"/>
  <c r="AG723" i="1"/>
  <c r="AH722" i="1"/>
  <c r="AG722" i="1"/>
  <c r="AH721" i="1"/>
  <c r="AG721" i="1"/>
  <c r="AH720" i="1"/>
  <c r="AG720" i="1"/>
  <c r="AH719" i="1"/>
  <c r="AG719" i="1"/>
  <c r="AH718" i="1"/>
  <c r="AG718" i="1"/>
  <c r="AH717" i="1"/>
  <c r="AG717" i="1"/>
  <c r="AH716" i="1"/>
  <c r="AG716" i="1"/>
  <c r="AH715" i="1"/>
  <c r="AG715" i="1"/>
  <c r="AH714" i="1"/>
  <c r="AG714" i="1"/>
  <c r="AH713" i="1"/>
  <c r="AG713" i="1"/>
  <c r="AH712" i="1"/>
  <c r="AG712" i="1"/>
  <c r="AH711" i="1"/>
  <c r="AG711" i="1"/>
  <c r="AH710" i="1"/>
  <c r="AG710" i="1"/>
  <c r="AH709" i="1"/>
  <c r="AG709" i="1"/>
  <c r="AH708" i="1"/>
  <c r="AG708" i="1"/>
  <c r="AH707" i="1"/>
  <c r="AG707" i="1"/>
  <c r="AH706" i="1"/>
  <c r="AG706" i="1"/>
  <c r="AH705" i="1"/>
  <c r="AG705" i="1"/>
  <c r="AH704" i="1"/>
  <c r="AG704" i="1"/>
  <c r="AH703" i="1"/>
  <c r="AG703" i="1"/>
  <c r="AH702" i="1"/>
  <c r="AG702" i="1"/>
  <c r="AH701" i="1"/>
  <c r="AG701" i="1"/>
  <c r="AH700" i="1"/>
  <c r="AG700" i="1"/>
  <c r="AH699" i="1"/>
  <c r="AG699" i="1"/>
  <c r="AH698" i="1"/>
  <c r="AG698" i="1"/>
  <c r="AH697" i="1"/>
  <c r="AG697" i="1"/>
  <c r="AH696" i="1"/>
  <c r="AG696" i="1"/>
  <c r="AH695" i="1"/>
  <c r="AG695" i="1"/>
  <c r="AH694" i="1"/>
  <c r="AG694" i="1"/>
  <c r="AH693" i="1"/>
  <c r="AG693" i="1"/>
  <c r="AH692" i="1"/>
  <c r="AG692" i="1"/>
  <c r="AH691" i="1"/>
  <c r="AG691" i="1"/>
  <c r="AH690" i="1"/>
  <c r="AG690" i="1"/>
  <c r="AH689" i="1"/>
  <c r="AG689" i="1"/>
  <c r="AH688" i="1"/>
  <c r="AG688" i="1"/>
  <c r="AH687" i="1"/>
  <c r="AG687" i="1"/>
  <c r="AH686" i="1"/>
  <c r="AG686" i="1"/>
  <c r="AH685" i="1"/>
  <c r="AG685" i="1"/>
  <c r="AH684" i="1"/>
  <c r="AG684" i="1"/>
  <c r="AH683" i="1"/>
  <c r="AG683" i="1"/>
  <c r="AH682" i="1"/>
  <c r="AG682" i="1"/>
  <c r="AH681" i="1"/>
  <c r="AG681" i="1"/>
  <c r="AH680" i="1"/>
  <c r="AG680" i="1"/>
  <c r="AH679" i="1"/>
  <c r="AG679" i="1"/>
  <c r="AH678" i="1"/>
  <c r="AG678" i="1"/>
  <c r="AH677" i="1"/>
  <c r="AG677" i="1"/>
  <c r="AH676" i="1"/>
  <c r="AG676" i="1"/>
  <c r="AH675" i="1"/>
  <c r="AG675" i="1"/>
  <c r="AH674" i="1"/>
  <c r="AG674" i="1"/>
  <c r="AH673" i="1"/>
  <c r="AG673" i="1"/>
  <c r="AH672" i="1"/>
  <c r="AG672" i="1"/>
  <c r="AH671" i="1"/>
  <c r="AG671" i="1"/>
  <c r="AH670" i="1"/>
  <c r="AG670" i="1"/>
  <c r="AH669" i="1"/>
  <c r="AG669" i="1"/>
  <c r="AH668" i="1"/>
  <c r="AG668" i="1"/>
  <c r="AH667" i="1"/>
  <c r="AG667" i="1"/>
  <c r="AH666" i="1"/>
  <c r="AG666" i="1"/>
  <c r="AH665" i="1"/>
  <c r="AG665" i="1"/>
  <c r="AH664" i="1"/>
  <c r="AG664" i="1"/>
  <c r="AH663" i="1"/>
  <c r="AG663" i="1"/>
  <c r="AH662" i="1"/>
  <c r="AG662" i="1"/>
  <c r="AH661" i="1"/>
  <c r="AG661" i="1"/>
  <c r="AH660" i="1"/>
  <c r="AG660" i="1"/>
  <c r="AH659" i="1"/>
  <c r="AG659" i="1"/>
  <c r="AH658" i="1"/>
  <c r="AG658" i="1"/>
  <c r="AH657" i="1"/>
  <c r="AG657" i="1"/>
  <c r="AH656" i="1"/>
  <c r="AG656" i="1"/>
  <c r="AH655" i="1"/>
  <c r="AG655" i="1"/>
  <c r="AH654" i="1"/>
  <c r="AG654" i="1"/>
  <c r="AH653" i="1"/>
  <c r="AG653" i="1"/>
  <c r="AH652" i="1"/>
  <c r="AG652" i="1"/>
  <c r="AH651" i="1"/>
  <c r="AG651" i="1"/>
  <c r="AH650" i="1"/>
  <c r="AG650" i="1"/>
  <c r="AH649" i="1"/>
  <c r="AG649" i="1"/>
  <c r="AH648" i="1"/>
  <c r="AG648" i="1"/>
  <c r="AH647" i="1"/>
  <c r="AG647" i="1"/>
  <c r="AH646" i="1"/>
  <c r="AG646" i="1"/>
  <c r="AH638" i="1"/>
  <c r="AG638" i="1"/>
  <c r="AH631" i="1"/>
  <c r="AG631" i="1"/>
  <c r="AH590" i="1"/>
  <c r="AG590" i="1"/>
  <c r="AH579" i="1"/>
  <c r="AG579" i="1"/>
  <c r="AH578" i="1"/>
  <c r="AG578" i="1"/>
  <c r="AH577" i="1"/>
  <c r="AG577" i="1"/>
  <c r="AH576" i="1"/>
  <c r="AG576" i="1"/>
  <c r="AH575" i="1"/>
  <c r="AG575" i="1"/>
  <c r="AH574" i="1"/>
  <c r="AG574" i="1"/>
  <c r="AH573" i="1"/>
  <c r="AG573" i="1"/>
  <c r="AH570" i="1"/>
  <c r="AG570" i="1"/>
  <c r="AH558" i="1"/>
  <c r="AG558" i="1"/>
  <c r="AH557" i="1"/>
  <c r="AG557" i="1"/>
  <c r="AH555" i="1"/>
  <c r="AG555" i="1"/>
  <c r="AH554" i="1"/>
  <c r="AG554" i="1"/>
  <c r="AH553" i="1"/>
  <c r="AG553" i="1"/>
  <c r="AH552" i="1"/>
  <c r="AG552" i="1"/>
  <c r="AH551" i="1"/>
  <c r="AG551" i="1"/>
  <c r="AH549" i="1"/>
  <c r="AG549" i="1"/>
  <c r="AH546" i="1"/>
  <c r="AG546" i="1"/>
  <c r="AH545" i="1"/>
  <c r="AG545" i="1"/>
  <c r="AH542" i="1"/>
  <c r="AG542" i="1"/>
  <c r="AH540" i="1"/>
  <c r="AG540" i="1"/>
  <c r="AH539" i="1"/>
  <c r="AG539" i="1"/>
  <c r="AH538" i="1"/>
  <c r="AG538" i="1"/>
  <c r="AH537" i="1"/>
  <c r="AG537" i="1"/>
  <c r="AH536" i="1"/>
  <c r="AG536" i="1"/>
  <c r="AH534" i="1"/>
  <c r="AG534" i="1"/>
  <c r="AH532" i="1"/>
  <c r="AG532" i="1"/>
  <c r="AH527" i="1"/>
  <c r="AG527" i="1"/>
  <c r="AH522" i="1"/>
  <c r="AG522" i="1"/>
  <c r="AH18" i="1"/>
  <c r="AG18" i="1"/>
  <c r="AH183" i="1"/>
  <c r="AG183" i="1"/>
  <c r="AH182" i="1"/>
  <c r="AG182" i="1"/>
  <c r="AH181" i="1"/>
  <c r="AG181" i="1"/>
  <c r="AH180" i="1"/>
  <c r="AG180" i="1"/>
  <c r="AH187" i="1"/>
  <c r="AG187" i="1"/>
  <c r="AH316" i="1"/>
  <c r="AG316" i="1"/>
  <c r="AH466" i="1"/>
  <c r="AG466" i="1"/>
  <c r="AH465" i="1"/>
  <c r="AG465" i="1"/>
  <c r="AH464" i="1"/>
  <c r="AG464" i="1"/>
  <c r="AH463" i="1"/>
  <c r="AG463" i="1"/>
  <c r="AH462" i="1"/>
  <c r="AG462" i="1"/>
  <c r="AH520" i="1"/>
  <c r="AG520" i="1"/>
  <c r="AH519" i="1"/>
  <c r="AG519" i="1"/>
  <c r="AH521" i="1"/>
  <c r="AG521" i="1"/>
  <c r="AK991" i="1"/>
  <c r="AK987" i="1"/>
  <c r="AK986" i="1"/>
  <c r="AK984" i="1"/>
  <c r="AK983" i="1"/>
  <c r="AK982" i="1"/>
  <c r="AK981" i="1"/>
  <c r="AK980" i="1"/>
  <c r="AK979" i="1"/>
  <c r="AK977" i="1"/>
  <c r="AK976" i="1"/>
  <c r="AK975" i="1"/>
  <c r="AK974" i="1"/>
  <c r="AK973" i="1"/>
  <c r="AK972" i="1"/>
  <c r="AK971" i="1"/>
  <c r="AK970" i="1"/>
  <c r="AK969" i="1"/>
  <c r="AK968" i="1"/>
  <c r="AK967" i="1"/>
  <c r="AK966" i="1"/>
  <c r="AK965" i="1"/>
  <c r="AK964" i="1"/>
  <c r="AK963" i="1"/>
  <c r="AK962" i="1"/>
  <c r="AK961" i="1"/>
  <c r="AK960" i="1"/>
  <c r="AK959" i="1"/>
  <c r="AK958" i="1"/>
  <c r="AK957" i="1"/>
  <c r="AK956" i="1"/>
  <c r="AK955" i="1"/>
  <c r="AK954" i="1"/>
  <c r="AK953" i="1"/>
  <c r="AK951" i="1"/>
  <c r="AK950" i="1"/>
  <c r="AK949" i="1"/>
  <c r="AK948" i="1"/>
  <c r="AK947" i="1"/>
  <c r="AK946" i="1"/>
  <c r="AK945" i="1"/>
  <c r="AK944" i="1"/>
  <c r="AK943" i="1"/>
  <c r="AK942" i="1"/>
  <c r="AK941" i="1"/>
  <c r="AK940" i="1"/>
  <c r="AK939" i="1"/>
  <c r="AK938" i="1"/>
  <c r="AK937" i="1"/>
  <c r="AK935" i="1"/>
  <c r="AK934" i="1"/>
  <c r="AK933" i="1"/>
  <c r="AK932" i="1"/>
  <c r="AK931" i="1"/>
  <c r="AK930" i="1"/>
  <c r="AK929" i="1"/>
  <c r="AK927" i="1"/>
  <c r="AK926" i="1"/>
  <c r="AK925" i="1"/>
  <c r="AK924" i="1"/>
  <c r="AK923" i="1"/>
  <c r="AK922" i="1"/>
  <c r="AK921" i="1"/>
  <c r="AK920" i="1"/>
  <c r="AK919" i="1"/>
  <c r="AK918" i="1"/>
  <c r="AK917" i="1"/>
  <c r="AK916" i="1"/>
  <c r="AK915" i="1"/>
  <c r="AK914" i="1"/>
  <c r="AK913" i="1"/>
  <c r="AK912" i="1"/>
  <c r="AK911" i="1"/>
  <c r="AK910" i="1"/>
  <c r="AK909" i="1"/>
  <c r="AK908" i="1"/>
  <c r="AK907" i="1"/>
  <c r="AK906" i="1"/>
  <c r="AK905" i="1"/>
  <c r="AK904" i="1"/>
  <c r="AK903" i="1"/>
  <c r="AK902" i="1"/>
  <c r="AK901" i="1"/>
  <c r="AK900" i="1"/>
  <c r="AK899" i="1"/>
  <c r="AK898" i="1"/>
  <c r="AK897" i="1"/>
  <c r="AK896" i="1"/>
  <c r="AK895" i="1"/>
  <c r="AK894" i="1"/>
  <c r="AK893" i="1"/>
  <c r="AK892" i="1"/>
  <c r="AK891" i="1"/>
  <c r="AK890" i="1"/>
  <c r="AK889" i="1"/>
  <c r="AK888" i="1"/>
  <c r="AK868" i="1"/>
  <c r="AK867" i="1"/>
  <c r="AK866" i="1"/>
  <c r="AK865" i="1"/>
  <c r="AK864" i="1"/>
  <c r="AK863" i="1"/>
  <c r="AK862" i="1"/>
  <c r="AK861" i="1"/>
  <c r="AK860" i="1"/>
  <c r="AK859" i="1"/>
  <c r="AK858" i="1"/>
  <c r="AK857" i="1"/>
  <c r="AK856" i="1"/>
  <c r="AK854" i="1"/>
  <c r="AK853" i="1"/>
  <c r="AK852" i="1"/>
  <c r="AK851" i="1"/>
  <c r="AK850" i="1"/>
  <c r="AK849" i="1"/>
  <c r="AK848" i="1"/>
  <c r="AK847" i="1"/>
  <c r="AK846" i="1"/>
  <c r="AK845" i="1"/>
  <c r="AK844" i="1"/>
  <c r="AK843" i="1"/>
  <c r="AK842" i="1"/>
  <c r="AK841" i="1"/>
  <c r="AK840" i="1"/>
  <c r="AK839" i="1"/>
  <c r="AK838" i="1"/>
  <c r="AK837" i="1"/>
  <c r="AK836" i="1"/>
  <c r="AK835" i="1"/>
  <c r="AK834" i="1"/>
  <c r="AK833" i="1"/>
  <c r="AK832" i="1"/>
  <c r="AK831" i="1"/>
  <c r="AK830" i="1"/>
  <c r="AK829" i="1"/>
  <c r="AK828" i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AK809" i="1"/>
  <c r="AK808" i="1"/>
  <c r="AK807" i="1"/>
  <c r="AK806" i="1"/>
  <c r="AK805" i="1"/>
  <c r="AK804" i="1"/>
  <c r="AK803" i="1"/>
  <c r="AK802" i="1"/>
  <c r="AK801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59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38" i="1"/>
  <c r="AK631" i="1"/>
  <c r="AK590" i="1"/>
  <c r="AK579" i="1"/>
  <c r="AK578" i="1"/>
  <c r="AK577" i="1"/>
  <c r="AK576" i="1"/>
  <c r="AK575" i="1"/>
  <c r="V187" i="1"/>
  <c r="X991" i="1"/>
  <c r="W991" i="1"/>
  <c r="V991" i="1"/>
  <c r="X984" i="1"/>
  <c r="W984" i="1"/>
  <c r="V984" i="1"/>
  <c r="X983" i="1"/>
  <c r="W983" i="1"/>
  <c r="V983" i="1"/>
  <c r="X982" i="1"/>
  <c r="W982" i="1"/>
  <c r="V982" i="1"/>
  <c r="X981" i="1"/>
  <c r="W981" i="1"/>
  <c r="V981" i="1"/>
  <c r="X980" i="1"/>
  <c r="W980" i="1"/>
  <c r="V980" i="1"/>
  <c r="X979" i="1"/>
  <c r="W979" i="1"/>
  <c r="V979" i="1"/>
  <c r="X904" i="1"/>
  <c r="W904" i="1"/>
  <c r="V904" i="1"/>
  <c r="X903" i="1"/>
  <c r="W903" i="1"/>
  <c r="V903" i="1"/>
  <c r="X902" i="1"/>
  <c r="W902" i="1"/>
  <c r="V902" i="1"/>
  <c r="X901" i="1"/>
  <c r="W901" i="1"/>
  <c r="V901" i="1"/>
  <c r="X900" i="1"/>
  <c r="W900" i="1"/>
  <c r="V900" i="1"/>
  <c r="X899" i="1"/>
  <c r="W899" i="1"/>
  <c r="V899" i="1"/>
  <c r="X898" i="1"/>
  <c r="W898" i="1"/>
  <c r="V898" i="1"/>
  <c r="X897" i="1"/>
  <c r="W897" i="1"/>
  <c r="V897" i="1"/>
  <c r="X896" i="1"/>
  <c r="W896" i="1"/>
  <c r="V896" i="1"/>
  <c r="X895" i="1"/>
  <c r="W895" i="1"/>
  <c r="V895" i="1"/>
  <c r="X894" i="1"/>
  <c r="W894" i="1"/>
  <c r="V894" i="1"/>
  <c r="X893" i="1"/>
  <c r="W893" i="1"/>
  <c r="V893" i="1"/>
  <c r="X892" i="1"/>
  <c r="W892" i="1"/>
  <c r="V892" i="1"/>
  <c r="X891" i="1"/>
  <c r="W891" i="1"/>
  <c r="V891" i="1"/>
  <c r="X890" i="1"/>
  <c r="W890" i="1"/>
  <c r="V890" i="1"/>
  <c r="X889" i="1"/>
  <c r="W889" i="1"/>
  <c r="V889" i="1"/>
  <c r="X888" i="1"/>
  <c r="W888" i="1"/>
  <c r="V888" i="1"/>
  <c r="X868" i="1"/>
  <c r="W868" i="1"/>
  <c r="V868" i="1"/>
  <c r="W867" i="1"/>
  <c r="V867" i="1"/>
  <c r="X866" i="1"/>
  <c r="W866" i="1"/>
  <c r="V866" i="1"/>
  <c r="X865" i="1"/>
  <c r="W865" i="1"/>
  <c r="V865" i="1"/>
  <c r="X864" i="1"/>
  <c r="W864" i="1"/>
  <c r="V864" i="1"/>
  <c r="X863" i="1"/>
  <c r="W863" i="1"/>
  <c r="V863" i="1"/>
  <c r="X862" i="1"/>
  <c r="W862" i="1"/>
  <c r="V862" i="1"/>
  <c r="X861" i="1"/>
  <c r="W861" i="1"/>
  <c r="V861" i="1"/>
  <c r="X860" i="1"/>
  <c r="W860" i="1"/>
  <c r="V860" i="1"/>
  <c r="X859" i="1"/>
  <c r="W859" i="1"/>
  <c r="V859" i="1"/>
  <c r="X858" i="1"/>
  <c r="W858" i="1"/>
  <c r="V858" i="1"/>
  <c r="X857" i="1"/>
  <c r="W857" i="1"/>
  <c r="V857" i="1"/>
  <c r="X856" i="1"/>
  <c r="W856" i="1"/>
  <c r="V856" i="1"/>
  <c r="X854" i="1"/>
  <c r="W854" i="1"/>
  <c r="V854" i="1"/>
  <c r="X853" i="1"/>
  <c r="W853" i="1"/>
  <c r="V853" i="1"/>
  <c r="X852" i="1"/>
  <c r="W852" i="1"/>
  <c r="V852" i="1"/>
  <c r="X851" i="1"/>
  <c r="W851" i="1"/>
  <c r="V851" i="1"/>
  <c r="X850" i="1"/>
  <c r="W850" i="1"/>
  <c r="V850" i="1"/>
  <c r="X849" i="1"/>
  <c r="W849" i="1"/>
  <c r="V849" i="1"/>
  <c r="X848" i="1"/>
  <c r="W848" i="1"/>
  <c r="V848" i="1"/>
  <c r="X842" i="1"/>
  <c r="W842" i="1"/>
  <c r="V842" i="1"/>
  <c r="X841" i="1"/>
  <c r="W841" i="1"/>
  <c r="V841" i="1"/>
  <c r="X840" i="1"/>
  <c r="W840" i="1"/>
  <c r="V840" i="1"/>
  <c r="X839" i="1"/>
  <c r="W839" i="1"/>
  <c r="V839" i="1"/>
  <c r="X838" i="1"/>
  <c r="W838" i="1"/>
  <c r="V838" i="1"/>
  <c r="X776" i="1"/>
  <c r="W776" i="1"/>
  <c r="V776" i="1"/>
  <c r="X775" i="1"/>
  <c r="W775" i="1"/>
  <c r="V775" i="1"/>
  <c r="X774" i="1"/>
  <c r="W774" i="1"/>
  <c r="V774" i="1"/>
  <c r="X773" i="1"/>
  <c r="W773" i="1"/>
  <c r="V773" i="1"/>
  <c r="X772" i="1"/>
  <c r="W772" i="1"/>
  <c r="V772" i="1"/>
  <c r="X771" i="1"/>
  <c r="W771" i="1"/>
  <c r="V771" i="1"/>
  <c r="W770" i="1"/>
  <c r="V770" i="1"/>
  <c r="X769" i="1"/>
  <c r="W769" i="1"/>
  <c r="V769" i="1"/>
  <c r="X768" i="1"/>
  <c r="W768" i="1"/>
  <c r="V768" i="1"/>
  <c r="X767" i="1"/>
  <c r="W767" i="1"/>
  <c r="V767" i="1"/>
  <c r="X766" i="1"/>
  <c r="W766" i="1"/>
  <c r="V766" i="1"/>
  <c r="X765" i="1"/>
  <c r="W765" i="1"/>
  <c r="V765" i="1"/>
  <c r="X764" i="1"/>
  <c r="W764" i="1"/>
  <c r="V764" i="1"/>
  <c r="X763" i="1"/>
  <c r="W763" i="1"/>
  <c r="V763" i="1"/>
  <c r="W762" i="1"/>
  <c r="V762" i="1"/>
  <c r="X761" i="1"/>
  <c r="W761" i="1"/>
  <c r="V761" i="1"/>
  <c r="X759" i="1"/>
  <c r="W759" i="1"/>
  <c r="V759" i="1"/>
  <c r="X756" i="1"/>
  <c r="W756" i="1"/>
  <c r="V756" i="1"/>
  <c r="X755" i="1"/>
  <c r="W755" i="1"/>
  <c r="V755" i="1"/>
  <c r="X754" i="1"/>
  <c r="W754" i="1"/>
  <c r="V754" i="1"/>
  <c r="X752" i="1"/>
  <c r="W752" i="1"/>
  <c r="V752" i="1"/>
  <c r="X751" i="1"/>
  <c r="W751" i="1"/>
  <c r="V751" i="1"/>
  <c r="X750" i="1"/>
  <c r="W750" i="1"/>
  <c r="V750" i="1"/>
  <c r="X749" i="1"/>
  <c r="W749" i="1"/>
  <c r="V749" i="1"/>
  <c r="X747" i="1"/>
  <c r="W747" i="1"/>
  <c r="V747" i="1"/>
  <c r="X746" i="1"/>
  <c r="W746" i="1"/>
  <c r="V746" i="1"/>
  <c r="X745" i="1"/>
  <c r="W745" i="1"/>
  <c r="V745" i="1"/>
  <c r="X744" i="1"/>
  <c r="W744" i="1"/>
  <c r="V744" i="1"/>
  <c r="X742" i="1"/>
  <c r="W742" i="1"/>
  <c r="V742" i="1"/>
  <c r="X741" i="1"/>
  <c r="W741" i="1"/>
  <c r="V741" i="1"/>
  <c r="X740" i="1"/>
  <c r="W740" i="1"/>
  <c r="V740" i="1"/>
  <c r="X690" i="1"/>
  <c r="W690" i="1"/>
  <c r="V690" i="1"/>
  <c r="X683" i="1"/>
  <c r="W683" i="1"/>
  <c r="V683" i="1"/>
  <c r="X682" i="1"/>
  <c r="W682" i="1"/>
  <c r="V682" i="1"/>
  <c r="X681" i="1"/>
  <c r="W681" i="1"/>
  <c r="V681" i="1"/>
  <c r="X680" i="1"/>
  <c r="W680" i="1"/>
  <c r="V680" i="1"/>
  <c r="X679" i="1"/>
  <c r="W679" i="1"/>
  <c r="V679" i="1"/>
  <c r="X678" i="1"/>
  <c r="W678" i="1"/>
  <c r="V678" i="1"/>
  <c r="X677" i="1"/>
  <c r="W677" i="1"/>
  <c r="V677" i="1"/>
  <c r="X676" i="1"/>
  <c r="W676" i="1"/>
  <c r="V676" i="1"/>
  <c r="X675" i="1"/>
  <c r="W675" i="1"/>
  <c r="V675" i="1"/>
  <c r="X674" i="1"/>
  <c r="W674" i="1"/>
  <c r="V674" i="1"/>
  <c r="X673" i="1"/>
  <c r="W673" i="1"/>
  <c r="V673" i="1"/>
  <c r="X670" i="1"/>
  <c r="W670" i="1"/>
  <c r="V670" i="1"/>
  <c r="X666" i="1"/>
  <c r="W666" i="1"/>
  <c r="V666" i="1"/>
  <c r="X656" i="1"/>
  <c r="W656" i="1"/>
  <c r="V656" i="1"/>
  <c r="X655" i="1"/>
  <c r="W655" i="1"/>
  <c r="V655" i="1"/>
  <c r="X654" i="1"/>
  <c r="W654" i="1"/>
  <c r="V654" i="1"/>
  <c r="X653" i="1"/>
  <c r="W653" i="1"/>
  <c r="V653" i="1"/>
  <c r="X652" i="1"/>
  <c r="W652" i="1"/>
  <c r="V652" i="1"/>
  <c r="X651" i="1"/>
  <c r="W651" i="1"/>
  <c r="V651" i="1"/>
  <c r="X650" i="1"/>
  <c r="W650" i="1"/>
  <c r="V650" i="1"/>
  <c r="X649" i="1"/>
  <c r="W649" i="1"/>
  <c r="V649" i="1"/>
  <c r="X648" i="1"/>
  <c r="W648" i="1"/>
  <c r="V648" i="1"/>
  <c r="X631" i="1"/>
  <c r="W631" i="1"/>
  <c r="V631" i="1"/>
  <c r="X590" i="1"/>
  <c r="W590" i="1"/>
  <c r="V590" i="1"/>
  <c r="X521" i="1"/>
  <c r="W521" i="1"/>
  <c r="X466" i="1"/>
  <c r="W466" i="1"/>
  <c r="V466" i="1"/>
  <c r="X465" i="1"/>
  <c r="W465" i="1"/>
  <c r="V465" i="1"/>
  <c r="X464" i="1"/>
  <c r="W464" i="1"/>
  <c r="V464" i="1"/>
  <c r="X463" i="1"/>
  <c r="W463" i="1"/>
  <c r="V463" i="1"/>
  <c r="X462" i="1"/>
  <c r="W462" i="1"/>
  <c r="V462" i="1"/>
  <c r="X187" i="1"/>
  <c r="W187" i="1"/>
  <c r="E991" i="1"/>
  <c r="Y991" i="1"/>
  <c r="E985" i="1"/>
  <c r="Y985" i="1"/>
  <c r="Z985" i="1" s="1"/>
  <c r="E929" i="1"/>
  <c r="Y929" i="1"/>
  <c r="Z929" i="1" s="1"/>
  <c r="Y959" i="1"/>
  <c r="Z959" i="1" s="1"/>
  <c r="Y960" i="1"/>
  <c r="Z960" i="1" s="1"/>
  <c r="Y961" i="1"/>
  <c r="Z961" i="1" s="1"/>
  <c r="Y962" i="1"/>
  <c r="Z962" i="1" s="1"/>
  <c r="Y963" i="1"/>
  <c r="Z963" i="1" s="1"/>
  <c r="Y964" i="1"/>
  <c r="Z964" i="1" s="1"/>
  <c r="Y965" i="1"/>
  <c r="Z965" i="1" s="1"/>
  <c r="Y966" i="1"/>
  <c r="Z966" i="1" s="1"/>
  <c r="Y967" i="1"/>
  <c r="Z967" i="1" s="1"/>
  <c r="Y968" i="1"/>
  <c r="Z968" i="1" s="1"/>
  <c r="Y969" i="1"/>
  <c r="Z969" i="1" s="1"/>
  <c r="Y970" i="1"/>
  <c r="Z970" i="1" s="1"/>
  <c r="Y971" i="1"/>
  <c r="Z971" i="1" s="1"/>
  <c r="Y972" i="1"/>
  <c r="Z972" i="1" s="1"/>
  <c r="Y973" i="1"/>
  <c r="Z973" i="1" s="1"/>
  <c r="Y974" i="1"/>
  <c r="Z974" i="1" s="1"/>
  <c r="Y975" i="1"/>
  <c r="Z975" i="1" s="1"/>
  <c r="Y976" i="1"/>
  <c r="Z976" i="1" s="1"/>
  <c r="Y977" i="1"/>
  <c r="Z977" i="1" s="1"/>
  <c r="E978" i="1"/>
  <c r="Y978" i="1"/>
  <c r="Z978" i="1" s="1"/>
  <c r="Y979" i="1"/>
  <c r="Z979" i="1" s="1"/>
  <c r="Y980" i="1"/>
  <c r="Z980" i="1" s="1"/>
  <c r="Y981" i="1"/>
  <c r="Z981" i="1" s="1"/>
  <c r="Y982" i="1"/>
  <c r="Z982" i="1" s="1"/>
  <c r="Y983" i="1"/>
  <c r="Z983" i="1" s="1"/>
  <c r="Y984" i="1"/>
  <c r="Z984" i="1" s="1"/>
  <c r="E928" i="1"/>
  <c r="Y928" i="1"/>
  <c r="Z928" i="1" s="1"/>
  <c r="E743" i="1"/>
  <c r="Y743" i="1"/>
  <c r="Z743" i="1" s="1"/>
  <c r="Y930" i="1" l="1"/>
  <c r="Z930" i="1" s="1"/>
  <c r="Y931" i="1"/>
  <c r="Z931" i="1" s="1"/>
  <c r="Y932" i="1"/>
  <c r="Z932" i="1" s="1"/>
  <c r="Y933" i="1"/>
  <c r="Z933" i="1" s="1"/>
  <c r="Y934" i="1"/>
  <c r="Z934" i="1" s="1"/>
  <c r="Y935" i="1"/>
  <c r="Z935" i="1" s="1"/>
  <c r="Y937" i="1"/>
  <c r="Z937" i="1" s="1"/>
  <c r="Y938" i="1"/>
  <c r="Z938" i="1" s="1"/>
  <c r="Y939" i="1"/>
  <c r="Z939" i="1" s="1"/>
  <c r="Y940" i="1"/>
  <c r="Z940" i="1" s="1"/>
  <c r="Y941" i="1"/>
  <c r="Z941" i="1" s="1"/>
  <c r="Y942" i="1"/>
  <c r="Z942" i="1" s="1"/>
  <c r="Y943" i="1"/>
  <c r="Z943" i="1" s="1"/>
  <c r="Y944" i="1"/>
  <c r="Z944" i="1" s="1"/>
  <c r="Y945" i="1"/>
  <c r="Z945" i="1" s="1"/>
  <c r="Y946" i="1"/>
  <c r="Z946" i="1" s="1"/>
  <c r="Y947" i="1"/>
  <c r="Z947" i="1" s="1"/>
  <c r="Y948" i="1"/>
  <c r="Z948" i="1" s="1"/>
  <c r="Y949" i="1"/>
  <c r="Z949" i="1" s="1"/>
  <c r="Y950" i="1"/>
  <c r="Z950" i="1" s="1"/>
  <c r="Y951" i="1"/>
  <c r="Z951" i="1" s="1"/>
  <c r="Y952" i="1"/>
  <c r="Z952" i="1" s="1"/>
  <c r="Y953" i="1"/>
  <c r="Z953" i="1" s="1"/>
  <c r="Y954" i="1"/>
  <c r="Z954" i="1" s="1"/>
  <c r="Y955" i="1"/>
  <c r="Z955" i="1" s="1"/>
  <c r="Y956" i="1"/>
  <c r="Z956" i="1" s="1"/>
  <c r="Y809" i="1"/>
  <c r="Z809" i="1" s="1"/>
  <c r="Y906" i="1"/>
  <c r="Z906" i="1" s="1"/>
  <c r="Y907" i="1"/>
  <c r="Z907" i="1" s="1"/>
  <c r="Y908" i="1"/>
  <c r="Z908" i="1" s="1"/>
  <c r="Y909" i="1"/>
  <c r="Z909" i="1" s="1"/>
  <c r="Y910" i="1"/>
  <c r="Z910" i="1" s="1"/>
  <c r="Y911" i="1"/>
  <c r="Z911" i="1" s="1"/>
  <c r="Y912" i="1"/>
  <c r="Z912" i="1" s="1"/>
  <c r="Y913" i="1"/>
  <c r="Z913" i="1" s="1"/>
  <c r="Y914" i="1"/>
  <c r="Z914" i="1" s="1"/>
  <c r="Y915" i="1"/>
  <c r="Z915" i="1" s="1"/>
  <c r="Y916" i="1"/>
  <c r="Z916" i="1" s="1"/>
  <c r="Y917" i="1"/>
  <c r="Z917" i="1" s="1"/>
  <c r="Y918" i="1"/>
  <c r="Z918" i="1" s="1"/>
  <c r="Y919" i="1"/>
  <c r="Z919" i="1" s="1"/>
  <c r="Y920" i="1"/>
  <c r="Z920" i="1" s="1"/>
  <c r="Y921" i="1"/>
  <c r="Z921" i="1" s="1"/>
  <c r="E922" i="1"/>
  <c r="Y922" i="1"/>
  <c r="Z922" i="1" s="1"/>
  <c r="Y923" i="1"/>
  <c r="Z923" i="1" s="1"/>
  <c r="Y924" i="1"/>
  <c r="Z924" i="1" s="1"/>
  <c r="Y925" i="1"/>
  <c r="Z925" i="1" s="1"/>
  <c r="Y926" i="1"/>
  <c r="Z926" i="1" s="1"/>
  <c r="E927" i="1"/>
  <c r="Y927" i="1"/>
  <c r="Z927" i="1" s="1"/>
  <c r="E847" i="1"/>
  <c r="Y847" i="1"/>
  <c r="Z847" i="1" s="1"/>
  <c r="Y848" i="1"/>
  <c r="Z848" i="1" s="1"/>
  <c r="Y849" i="1"/>
  <c r="Z849" i="1" s="1"/>
  <c r="Y850" i="1"/>
  <c r="Z850" i="1" s="1"/>
  <c r="Y851" i="1"/>
  <c r="Z851" i="1" s="1"/>
  <c r="Y852" i="1"/>
  <c r="Z852" i="1" s="1"/>
  <c r="Y853" i="1"/>
  <c r="Z853" i="1" s="1"/>
  <c r="Y854" i="1"/>
  <c r="Z854" i="1" s="1"/>
  <c r="Y856" i="1"/>
  <c r="Z856" i="1" s="1"/>
  <c r="Y857" i="1"/>
  <c r="Z857" i="1" s="1"/>
  <c r="Y858" i="1"/>
  <c r="Z858" i="1" s="1"/>
  <c r="Y859" i="1"/>
  <c r="Z859" i="1" s="1"/>
  <c r="Y860" i="1"/>
  <c r="Z860" i="1" s="1"/>
  <c r="Y861" i="1"/>
  <c r="Z861" i="1" s="1"/>
  <c r="Y862" i="1"/>
  <c r="Z862" i="1" s="1"/>
  <c r="Y863" i="1"/>
  <c r="Z863" i="1" s="1"/>
  <c r="Y864" i="1"/>
  <c r="Z864" i="1" s="1"/>
  <c r="Y865" i="1"/>
  <c r="Z865" i="1" s="1"/>
  <c r="Y866" i="1"/>
  <c r="Z866" i="1" s="1"/>
  <c r="Y867" i="1"/>
  <c r="Z867" i="1" s="1"/>
  <c r="Y868" i="1"/>
  <c r="Z868" i="1" s="1"/>
  <c r="Y869" i="1"/>
  <c r="Z869" i="1" s="1"/>
  <c r="E886" i="1"/>
  <c r="Y886" i="1"/>
  <c r="Z886" i="1" s="1"/>
  <c r="Y888" i="1"/>
  <c r="Z888" i="1" s="1"/>
  <c r="Y889" i="1"/>
  <c r="Z889" i="1" s="1"/>
  <c r="Y890" i="1"/>
  <c r="Z890" i="1" s="1"/>
  <c r="Y891" i="1"/>
  <c r="Z891" i="1" s="1"/>
  <c r="Y892" i="1"/>
  <c r="Z892" i="1" s="1"/>
  <c r="Y893" i="1"/>
  <c r="Z893" i="1" s="1"/>
  <c r="Y894" i="1"/>
  <c r="Z894" i="1" s="1"/>
  <c r="Y895" i="1"/>
  <c r="Z895" i="1" s="1"/>
  <c r="Y896" i="1"/>
  <c r="Z896" i="1" s="1"/>
  <c r="Y897" i="1"/>
  <c r="Z897" i="1" s="1"/>
  <c r="Y898" i="1"/>
  <c r="Z898" i="1" s="1"/>
  <c r="Y899" i="1"/>
  <c r="Z899" i="1" s="1"/>
  <c r="E845" i="1"/>
  <c r="Y845" i="1"/>
  <c r="Z845" i="1" s="1"/>
  <c r="Y838" i="1"/>
  <c r="Z838" i="1" s="1"/>
  <c r="Y839" i="1"/>
  <c r="Z839" i="1" s="1"/>
  <c r="Y840" i="1"/>
  <c r="Z840" i="1" s="1"/>
  <c r="Y841" i="1"/>
  <c r="Z841" i="1" s="1"/>
  <c r="Y842" i="1"/>
  <c r="Z842" i="1" s="1"/>
  <c r="E843" i="1"/>
  <c r="Y843" i="1"/>
  <c r="Z843" i="1" s="1"/>
  <c r="E844" i="1"/>
  <c r="Y844" i="1"/>
  <c r="Z844" i="1" s="1"/>
  <c r="E846" i="1"/>
  <c r="Y846" i="1"/>
  <c r="Z846" i="1" s="1"/>
  <c r="Y900" i="1"/>
  <c r="Z900" i="1" s="1"/>
  <c r="Y901" i="1"/>
  <c r="Z901" i="1" s="1"/>
  <c r="Y902" i="1"/>
  <c r="Z902" i="1" s="1"/>
  <c r="Y903" i="1"/>
  <c r="Z903" i="1" s="1"/>
  <c r="Y904" i="1"/>
  <c r="Z904" i="1" s="1"/>
  <c r="E905" i="1"/>
  <c r="Y905" i="1"/>
  <c r="Z905" i="1" s="1"/>
  <c r="Y957" i="1"/>
  <c r="Z957" i="1" s="1"/>
  <c r="Y958" i="1"/>
  <c r="Z958" i="1" s="1"/>
  <c r="E986" i="1"/>
  <c r="Y986" i="1"/>
  <c r="Z986" i="1" s="1"/>
  <c r="Y815" i="1"/>
  <c r="Z815" i="1" s="1"/>
  <c r="Y816" i="1"/>
  <c r="Z816" i="1" s="1"/>
  <c r="Y817" i="1"/>
  <c r="Z817" i="1" s="1"/>
  <c r="Y818" i="1"/>
  <c r="Z818" i="1" s="1"/>
  <c r="Y819" i="1"/>
  <c r="Z819" i="1" s="1"/>
  <c r="Y820" i="1"/>
  <c r="Z820" i="1" s="1"/>
  <c r="Y821" i="1"/>
  <c r="Z821" i="1" s="1"/>
  <c r="Y822" i="1"/>
  <c r="Z822" i="1" s="1"/>
  <c r="E837" i="1"/>
  <c r="E987" i="1"/>
  <c r="E989" i="1"/>
  <c r="E990" i="1"/>
  <c r="Y823" i="1"/>
  <c r="Z823" i="1" s="1"/>
  <c r="Y824" i="1"/>
  <c r="Z824" i="1" s="1"/>
  <c r="Y825" i="1"/>
  <c r="Z825" i="1" s="1"/>
  <c r="Y826" i="1"/>
  <c r="Z826" i="1" s="1"/>
  <c r="Y827" i="1"/>
  <c r="Z827" i="1" s="1"/>
  <c r="Y828" i="1"/>
  <c r="Z828" i="1" s="1"/>
  <c r="Y829" i="1"/>
  <c r="Z829" i="1" s="1"/>
  <c r="Y830" i="1"/>
  <c r="Z830" i="1" s="1"/>
  <c r="Y831" i="1"/>
  <c r="Z831" i="1" s="1"/>
  <c r="Y832" i="1"/>
  <c r="Z832" i="1" s="1"/>
  <c r="Y833" i="1"/>
  <c r="Z833" i="1" s="1"/>
  <c r="Y834" i="1"/>
  <c r="Z834" i="1" s="1"/>
  <c r="Y779" i="1"/>
  <c r="Z779" i="1" s="1"/>
  <c r="Y780" i="1"/>
  <c r="Z780" i="1" s="1"/>
  <c r="Y781" i="1"/>
  <c r="Z781" i="1" s="1"/>
  <c r="Y782" i="1"/>
  <c r="Z782" i="1" s="1"/>
  <c r="Y783" i="1"/>
  <c r="Z783" i="1" s="1"/>
  <c r="Y784" i="1"/>
  <c r="Z784" i="1" s="1"/>
  <c r="Y785" i="1"/>
  <c r="Z785" i="1" s="1"/>
  <c r="Y786" i="1"/>
  <c r="Z786" i="1" s="1"/>
  <c r="Y787" i="1"/>
  <c r="Z787" i="1" s="1"/>
  <c r="Y788" i="1"/>
  <c r="Z788" i="1" s="1"/>
  <c r="Y789" i="1"/>
  <c r="Z789" i="1" s="1"/>
  <c r="Y790" i="1"/>
  <c r="Z790" i="1" s="1"/>
  <c r="Y791" i="1"/>
  <c r="Z791" i="1" s="1"/>
  <c r="Y792" i="1"/>
  <c r="Z792" i="1" s="1"/>
  <c r="Y793" i="1"/>
  <c r="Z793" i="1" s="1"/>
  <c r="Y794" i="1"/>
  <c r="Z794" i="1" s="1"/>
  <c r="Y795" i="1"/>
  <c r="Z795" i="1" s="1"/>
  <c r="Y796" i="1"/>
  <c r="Z796" i="1" s="1"/>
  <c r="Y797" i="1"/>
  <c r="Z797" i="1" s="1"/>
  <c r="Y798" i="1"/>
  <c r="Z798" i="1" s="1"/>
  <c r="Y799" i="1"/>
  <c r="Z799" i="1" s="1"/>
  <c r="Y800" i="1"/>
  <c r="Z800" i="1" s="1"/>
  <c r="Y801" i="1"/>
  <c r="Z801" i="1" s="1"/>
  <c r="Y802" i="1"/>
  <c r="Z802" i="1" s="1"/>
  <c r="Y803" i="1"/>
  <c r="Z803" i="1" s="1"/>
  <c r="Y804" i="1"/>
  <c r="Z804" i="1" s="1"/>
  <c r="Y805" i="1"/>
  <c r="Z805" i="1" s="1"/>
  <c r="Y806" i="1"/>
  <c r="Z806" i="1" s="1"/>
  <c r="Y807" i="1"/>
  <c r="Z807" i="1" s="1"/>
  <c r="Y808" i="1"/>
  <c r="Z808" i="1" s="1"/>
  <c r="Y810" i="1"/>
  <c r="Z810" i="1" s="1"/>
  <c r="Y811" i="1"/>
  <c r="Z811" i="1" s="1"/>
  <c r="Y812" i="1"/>
  <c r="Z812" i="1" s="1"/>
  <c r="Y813" i="1"/>
  <c r="Z813" i="1" s="1"/>
  <c r="Y814" i="1"/>
  <c r="Z814" i="1" s="1"/>
  <c r="Y835" i="1"/>
  <c r="Z835" i="1" s="1"/>
  <c r="Y836" i="1"/>
  <c r="Z836" i="1" s="1"/>
  <c r="Y837" i="1"/>
  <c r="Z837" i="1" s="1"/>
  <c r="Y987" i="1"/>
  <c r="Z987" i="1" s="1"/>
  <c r="Y759" i="1"/>
  <c r="Z759" i="1" s="1"/>
  <c r="Y761" i="1"/>
  <c r="Z761" i="1" s="1"/>
  <c r="Y762" i="1"/>
  <c r="Z762" i="1" s="1"/>
  <c r="Y763" i="1"/>
  <c r="Z763" i="1" s="1"/>
  <c r="Y764" i="1"/>
  <c r="Z764" i="1" s="1"/>
  <c r="Y766" i="1"/>
  <c r="Z766" i="1" s="1"/>
  <c r="Y765" i="1"/>
  <c r="Z765" i="1" s="1"/>
  <c r="Y767" i="1"/>
  <c r="Z767" i="1" s="1"/>
  <c r="Y768" i="1"/>
  <c r="Z768" i="1" s="1"/>
  <c r="Y769" i="1"/>
  <c r="Z769" i="1" s="1"/>
  <c r="Y770" i="1"/>
  <c r="Z770" i="1" s="1"/>
  <c r="Y771" i="1"/>
  <c r="Z771" i="1" s="1"/>
  <c r="Y772" i="1"/>
  <c r="Z772" i="1" s="1"/>
  <c r="Y773" i="1"/>
  <c r="Z773" i="1" s="1"/>
  <c r="Y774" i="1"/>
  <c r="Z774" i="1" s="1"/>
  <c r="Y775" i="1"/>
  <c r="Z775" i="1" s="1"/>
  <c r="Y776" i="1"/>
  <c r="Z776" i="1" s="1"/>
  <c r="Y777" i="1"/>
  <c r="Z777" i="1" s="1"/>
  <c r="E778" i="1"/>
  <c r="Y778" i="1"/>
  <c r="Z778" i="1" s="1"/>
  <c r="E753" i="1"/>
  <c r="Y753" i="1"/>
  <c r="Z753" i="1" s="1"/>
  <c r="Y754" i="1"/>
  <c r="Z754" i="1" s="1"/>
  <c r="Y755" i="1"/>
  <c r="Z755" i="1" s="1"/>
  <c r="Y756" i="1"/>
  <c r="Z756" i="1" s="1"/>
  <c r="E757" i="1"/>
  <c r="Y757" i="1"/>
  <c r="Z757" i="1" s="1"/>
  <c r="Y989" i="1"/>
  <c r="Z989" i="1" s="1"/>
  <c r="E704" i="1"/>
  <c r="Y704" i="1"/>
  <c r="Z704" i="1" s="1"/>
  <c r="Y746" i="1" l="1"/>
  <c r="Z746" i="1" s="1"/>
  <c r="Y744" i="1"/>
  <c r="Z744" i="1" s="1"/>
  <c r="Y747" i="1"/>
  <c r="Z747" i="1" s="1"/>
  <c r="Y745" i="1"/>
  <c r="Z745" i="1" s="1"/>
  <c r="E748" i="1"/>
  <c r="Y748" i="1"/>
  <c r="Y749" i="1"/>
  <c r="Z749" i="1" s="1"/>
  <c r="Y750" i="1"/>
  <c r="Z750" i="1" s="1"/>
  <c r="E742" i="1"/>
  <c r="Y742" i="1"/>
  <c r="Z742" i="1" s="1"/>
  <c r="Y751" i="1"/>
  <c r="Z751" i="1" s="1"/>
  <c r="Y752" i="1"/>
  <c r="Z752" i="1" s="1"/>
  <c r="Y990" i="1"/>
  <c r="Z990" i="1" s="1"/>
  <c r="E638" i="1"/>
  <c r="Y638" i="1"/>
  <c r="Z638" i="1" s="1"/>
  <c r="Y715" i="1"/>
  <c r="Z715" i="1" s="1"/>
  <c r="Y696" i="1"/>
  <c r="Z696" i="1" s="1"/>
  <c r="Y698" i="1"/>
  <c r="Z698" i="1" s="1"/>
  <c r="Y695" i="1"/>
  <c r="Z695" i="1" s="1"/>
  <c r="Y700" i="1"/>
  <c r="Z700" i="1" s="1"/>
  <c r="Y697" i="1"/>
  <c r="Z697" i="1" s="1"/>
  <c r="Y694" i="1"/>
  <c r="Z694" i="1" s="1"/>
  <c r="Y701" i="1"/>
  <c r="Z701" i="1" s="1"/>
  <c r="Y703" i="1"/>
  <c r="Z703" i="1" s="1"/>
  <c r="Y702" i="1"/>
  <c r="Z702" i="1" s="1"/>
  <c r="Y706" i="1"/>
  <c r="Z706" i="1" s="1"/>
  <c r="Y705" i="1"/>
  <c r="Z705" i="1" s="1"/>
  <c r="Y708" i="1"/>
  <c r="Z708" i="1" s="1"/>
  <c r="Y710" i="1"/>
  <c r="Z710" i="1" s="1"/>
  <c r="Y709" i="1"/>
  <c r="Z709" i="1" s="1"/>
  <c r="Y707" i="1"/>
  <c r="Z707" i="1" s="1"/>
  <c r="Y712" i="1"/>
  <c r="Z712" i="1" s="1"/>
  <c r="Y711" i="1"/>
  <c r="Z711" i="1" s="1"/>
  <c r="Y714" i="1"/>
  <c r="Z714" i="1" s="1"/>
  <c r="Y699" i="1"/>
  <c r="Z699" i="1" s="1"/>
  <c r="Y716" i="1"/>
  <c r="Z716" i="1" s="1"/>
  <c r="Y718" i="1"/>
  <c r="Z718" i="1" s="1"/>
  <c r="Y717" i="1"/>
  <c r="Z717" i="1" s="1"/>
  <c r="Y713" i="1"/>
  <c r="Z713" i="1" s="1"/>
  <c r="Y720" i="1"/>
  <c r="Z720" i="1" s="1"/>
  <c r="Y722" i="1"/>
  <c r="Z722" i="1" s="1"/>
  <c r="Y724" i="1"/>
  <c r="Z724" i="1" s="1"/>
  <c r="Y723" i="1"/>
  <c r="Z723" i="1" s="1"/>
  <c r="Y721" i="1"/>
  <c r="Z721" i="1" s="1"/>
  <c r="Y726" i="1"/>
  <c r="Z726" i="1" s="1"/>
  <c r="Y725" i="1"/>
  <c r="Z725" i="1" s="1"/>
  <c r="Y727" i="1"/>
  <c r="Z727" i="1" s="1"/>
  <c r="Y729" i="1"/>
  <c r="Z729" i="1" s="1"/>
  <c r="Y731" i="1"/>
  <c r="Z731" i="1" s="1"/>
  <c r="Y730" i="1"/>
  <c r="Z730" i="1" s="1"/>
  <c r="Y728" i="1"/>
  <c r="Z728" i="1" s="1"/>
  <c r="Y733" i="1"/>
  <c r="Z733" i="1" s="1"/>
  <c r="Y732" i="1"/>
  <c r="Z732" i="1" s="1"/>
  <c r="Y735" i="1"/>
  <c r="Z735" i="1" s="1"/>
  <c r="Y734" i="1"/>
  <c r="Z734" i="1" s="1"/>
  <c r="Y719" i="1"/>
  <c r="Z719" i="1" s="1"/>
  <c r="Y737" i="1"/>
  <c r="Z737" i="1" s="1"/>
  <c r="Y736" i="1"/>
  <c r="Z736" i="1" s="1"/>
  <c r="Y738" i="1"/>
  <c r="Z738" i="1" s="1"/>
  <c r="Y739" i="1"/>
  <c r="Z739" i="1" s="1"/>
  <c r="E693" i="1"/>
  <c r="Y693" i="1"/>
  <c r="Z693" i="1" s="1"/>
  <c r="Y648" i="1"/>
  <c r="Z648" i="1" s="1"/>
  <c r="Y650" i="1"/>
  <c r="Z650" i="1" s="1"/>
  <c r="Y652" i="1"/>
  <c r="Z652" i="1" s="1"/>
  <c r="Y651" i="1"/>
  <c r="Z651" i="1" s="1"/>
  <c r="Y649" i="1"/>
  <c r="Z649" i="1" s="1"/>
  <c r="Y656" i="1"/>
  <c r="Z656" i="1" s="1"/>
  <c r="Y658" i="1"/>
  <c r="Z658" i="1" s="1"/>
  <c r="Y660" i="1"/>
  <c r="Z660" i="1" s="1"/>
  <c r="Y655" i="1"/>
  <c r="Z655" i="1" s="1"/>
  <c r="Y659" i="1"/>
  <c r="Z659" i="1" s="1"/>
  <c r="Y662" i="1"/>
  <c r="Z662" i="1" s="1"/>
  <c r="Y664" i="1"/>
  <c r="Z664" i="1" s="1"/>
  <c r="Y653" i="1"/>
  <c r="Z653" i="1" s="1"/>
  <c r="Y657" i="1"/>
  <c r="Z657" i="1" s="1"/>
  <c r="Y663" i="1"/>
  <c r="Z663" i="1" s="1"/>
  <c r="Y666" i="1"/>
  <c r="Z666" i="1" s="1"/>
  <c r="Y669" i="1"/>
  <c r="Z669" i="1" s="1"/>
  <c r="Y671" i="1"/>
  <c r="Z671" i="1" s="1"/>
  <c r="Y668" i="1"/>
  <c r="Z668" i="1" s="1"/>
  <c r="Y665" i="1"/>
  <c r="Z665" i="1" s="1"/>
  <c r="Y670" i="1"/>
  <c r="Z670" i="1" s="1"/>
  <c r="Y654" i="1"/>
  <c r="Z654" i="1" s="1"/>
  <c r="Y667" i="1"/>
  <c r="Z667" i="1" s="1"/>
  <c r="Y673" i="1"/>
  <c r="Z673" i="1" s="1"/>
  <c r="Y675" i="1"/>
  <c r="Z675" i="1" s="1"/>
  <c r="Y661" i="1"/>
  <c r="Z661" i="1" s="1"/>
  <c r="Y674" i="1"/>
  <c r="Z674" i="1" s="1"/>
  <c r="Y672" i="1"/>
  <c r="Z672" i="1" s="1"/>
  <c r="Y647" i="1"/>
  <c r="Z647" i="1" s="1"/>
  <c r="Y677" i="1"/>
  <c r="Z677" i="1" s="1"/>
  <c r="Y679" i="1"/>
  <c r="Z679" i="1" s="1"/>
  <c r="Y676" i="1"/>
  <c r="Z676" i="1" s="1"/>
  <c r="Y680" i="1"/>
  <c r="Z680" i="1" s="1"/>
  <c r="Y682" i="1"/>
  <c r="Z682" i="1" s="1"/>
  <c r="Y678" i="1"/>
  <c r="Z678" i="1" s="1"/>
  <c r="Y683" i="1"/>
  <c r="Z683" i="1" s="1"/>
  <c r="Y685" i="1"/>
  <c r="Z685" i="1" s="1"/>
  <c r="Y684" i="1"/>
  <c r="Z684" i="1" s="1"/>
  <c r="Y681" i="1"/>
  <c r="Z681" i="1" s="1"/>
  <c r="Y687" i="1"/>
  <c r="Z687" i="1" s="1"/>
  <c r="Y689" i="1"/>
  <c r="Z689" i="1" s="1"/>
  <c r="Y686" i="1"/>
  <c r="Z686" i="1" s="1"/>
  <c r="Y690" i="1"/>
  <c r="Z690" i="1" s="1"/>
  <c r="Y688" i="1"/>
  <c r="Z688" i="1" s="1"/>
  <c r="Y691" i="1"/>
  <c r="Z691" i="1" s="1"/>
  <c r="Y692" i="1"/>
  <c r="Z692" i="1" s="1"/>
  <c r="E646" i="1"/>
  <c r="Y646" i="1"/>
  <c r="Z646" i="1" s="1"/>
  <c r="E740" i="1"/>
  <c r="Y740" i="1"/>
  <c r="Z740" i="1" s="1"/>
  <c r="E741" i="1"/>
  <c r="Y741" i="1"/>
  <c r="Z741" i="1" s="1"/>
  <c r="Y642" i="1"/>
  <c r="Z642" i="1" s="1"/>
  <c r="Y640" i="1"/>
  <c r="Z640" i="1" s="1"/>
  <c r="Y641" i="1"/>
  <c r="Z641" i="1" s="1"/>
  <c r="Y643" i="1"/>
  <c r="Z643" i="1" s="1"/>
  <c r="Y644" i="1"/>
  <c r="Z644" i="1" s="1"/>
  <c r="Y639" i="1"/>
  <c r="Z639" i="1" s="1"/>
  <c r="E637" i="1"/>
  <c r="Y637" i="1"/>
  <c r="Z637" i="1" s="1"/>
  <c r="E636" i="1"/>
  <c r="Y636" i="1"/>
  <c r="Z636" i="1" s="1"/>
  <c r="E475" i="1"/>
  <c r="Y475" i="1"/>
  <c r="Z475" i="1" s="1"/>
  <c r="E635" i="1"/>
  <c r="Y635" i="1"/>
  <c r="Z635" i="1" s="1"/>
  <c r="E634" i="1"/>
  <c r="Y634" i="1"/>
  <c r="Z634" i="1" s="1"/>
  <c r="E498" i="1"/>
  <c r="Y498" i="1"/>
  <c r="Z498" i="1" s="1"/>
  <c r="E499" i="1"/>
  <c r="Y499" i="1"/>
  <c r="Z499" i="1" s="1"/>
  <c r="E495" i="1"/>
  <c r="Y495" i="1"/>
  <c r="Z495" i="1" s="1"/>
  <c r="E494" i="1"/>
  <c r="Y494" i="1"/>
  <c r="Z494" i="1" s="1"/>
  <c r="E496" i="1"/>
  <c r="Y496" i="1"/>
  <c r="Z496" i="1" s="1"/>
  <c r="E480" i="1"/>
  <c r="Y480" i="1"/>
  <c r="Z480" i="1" s="1"/>
  <c r="E516" i="1"/>
  <c r="Y516" i="1"/>
  <c r="Z516" i="1" s="1"/>
  <c r="E517" i="1"/>
  <c r="Y517" i="1"/>
  <c r="Z517" i="1" s="1"/>
  <c r="E514" i="1"/>
  <c r="Y514" i="1"/>
  <c r="Z514" i="1" s="1"/>
  <c r="E515" i="1"/>
  <c r="Y515" i="1"/>
  <c r="Z515" i="1" s="1"/>
  <c r="E512" i="1"/>
  <c r="Y512" i="1"/>
  <c r="Z512" i="1" s="1"/>
  <c r="E507" i="1"/>
  <c r="Y507" i="1"/>
  <c r="Z507" i="1" s="1"/>
  <c r="E508" i="1"/>
  <c r="Y508" i="1"/>
  <c r="Z508" i="1" s="1"/>
  <c r="E505" i="1"/>
  <c r="Y505" i="1"/>
  <c r="Z505" i="1" s="1"/>
  <c r="E506" i="1"/>
  <c r="Y506" i="1"/>
  <c r="Z506" i="1" s="1"/>
  <c r="E502" i="1"/>
  <c r="Y502" i="1"/>
  <c r="Z502" i="1" s="1"/>
  <c r="E500" i="1"/>
  <c r="Y500" i="1"/>
  <c r="Z500" i="1" s="1"/>
  <c r="E492" i="1"/>
  <c r="Y492" i="1"/>
  <c r="Z492" i="1" s="1"/>
  <c r="E493" i="1"/>
  <c r="Y493" i="1"/>
  <c r="Z493" i="1" s="1"/>
  <c r="E488" i="1"/>
  <c r="Y488" i="1"/>
  <c r="Z488" i="1" s="1"/>
  <c r="E489" i="1"/>
  <c r="Y489" i="1"/>
  <c r="Z489" i="1" s="1"/>
  <c r="E485" i="1"/>
  <c r="Y485" i="1"/>
  <c r="Z485" i="1" s="1"/>
  <c r="E477" i="1"/>
  <c r="Y477" i="1"/>
  <c r="Z477" i="1" s="1"/>
  <c r="E478" i="1"/>
  <c r="Y478" i="1"/>
  <c r="Z478" i="1" s="1"/>
  <c r="E511" i="1"/>
  <c r="Y511" i="1"/>
  <c r="Z511" i="1" s="1"/>
  <c r="E503" i="1"/>
  <c r="Y503" i="1"/>
  <c r="Z503" i="1" s="1"/>
  <c r="E491" i="1"/>
  <c r="Y491" i="1"/>
  <c r="Z491" i="1" s="1"/>
  <c r="E483" i="1"/>
  <c r="Y483" i="1"/>
  <c r="Z483" i="1" s="1"/>
  <c r="E484" i="1"/>
  <c r="Y484" i="1"/>
  <c r="Z484" i="1" s="1"/>
  <c r="E486" i="1"/>
  <c r="Y486" i="1"/>
  <c r="Z486" i="1" s="1"/>
  <c r="E479" i="1"/>
  <c r="Y479" i="1"/>
  <c r="Z479" i="1" s="1"/>
  <c r="E481" i="1"/>
  <c r="Y481" i="1"/>
  <c r="Z481" i="1" s="1"/>
  <c r="E472" i="1"/>
  <c r="Y472" i="1"/>
  <c r="Z472" i="1" s="1"/>
  <c r="E327" i="1"/>
  <c r="Y327" i="1"/>
  <c r="Z327" i="1" s="1"/>
  <c r="E325" i="1"/>
  <c r="Y325" i="1"/>
  <c r="Z325" i="1" s="1"/>
  <c r="E454" i="1"/>
  <c r="Y454" i="1"/>
  <c r="Z454" i="1" s="1"/>
  <c r="E633" i="1"/>
  <c r="Y633" i="1"/>
  <c r="Z633" i="1" s="1"/>
  <c r="Y645" i="1"/>
  <c r="Z645" i="1" s="1"/>
  <c r="Y581" i="1"/>
  <c r="Z581" i="1" s="1"/>
  <c r="Y580" i="1"/>
  <c r="Z580" i="1" s="1"/>
  <c r="E632" i="1"/>
  <c r="Y585" i="1"/>
  <c r="Z585" i="1" s="1"/>
  <c r="Y583" i="1"/>
  <c r="Z583" i="1" s="1"/>
  <c r="Y584" i="1"/>
  <c r="Z584" i="1" s="1"/>
  <c r="Y586" i="1"/>
  <c r="Z586" i="1" s="1"/>
  <c r="Y587" i="1"/>
  <c r="Z587" i="1" s="1"/>
  <c r="Y588" i="1"/>
  <c r="Z588" i="1" s="1"/>
  <c r="Y589" i="1"/>
  <c r="Z589" i="1" s="1"/>
  <c r="Y592" i="1"/>
  <c r="Z592" i="1" s="1"/>
  <c r="Y593" i="1"/>
  <c r="Z593" i="1" s="1"/>
  <c r="Y594" i="1"/>
  <c r="Z594" i="1" s="1"/>
  <c r="Y595" i="1"/>
  <c r="Z595" i="1" s="1"/>
  <c r="Y590" i="1"/>
  <c r="Z590" i="1" s="1"/>
  <c r="Y591" i="1"/>
  <c r="Z591" i="1" s="1"/>
  <c r="Y596" i="1"/>
  <c r="Z596" i="1" s="1"/>
  <c r="Y597" i="1"/>
  <c r="Z597" i="1" s="1"/>
  <c r="Y599" i="1"/>
  <c r="Z599" i="1" s="1"/>
  <c r="Y600" i="1"/>
  <c r="Z600" i="1" s="1"/>
  <c r="Y602" i="1"/>
  <c r="Z602" i="1" s="1"/>
  <c r="Y604" i="1"/>
  <c r="Z604" i="1" s="1"/>
  <c r="Y601" i="1"/>
  <c r="Z601" i="1" s="1"/>
  <c r="Y605" i="1"/>
  <c r="Z605" i="1" s="1"/>
  <c r="Y582" i="1"/>
  <c r="Z582" i="1" s="1"/>
  <c r="Y603" i="1"/>
  <c r="Z603" i="1" s="1"/>
  <c r="Y606" i="1"/>
  <c r="Z606" i="1" s="1"/>
  <c r="Y607" i="1"/>
  <c r="Z607" i="1" s="1"/>
  <c r="Y608" i="1"/>
  <c r="Z608" i="1" s="1"/>
  <c r="Y609" i="1"/>
  <c r="Z609" i="1" s="1"/>
  <c r="Y610" i="1"/>
  <c r="Z610" i="1" s="1"/>
  <c r="Y611" i="1"/>
  <c r="Z611" i="1" s="1"/>
  <c r="Y612" i="1"/>
  <c r="Z612" i="1" s="1"/>
  <c r="Y613" i="1"/>
  <c r="Z613" i="1" s="1"/>
  <c r="Y614" i="1"/>
  <c r="Z614" i="1" s="1"/>
  <c r="Y615" i="1"/>
  <c r="Z615" i="1" s="1"/>
  <c r="Y598" i="1"/>
  <c r="Z598" i="1" s="1"/>
  <c r="Y616" i="1"/>
  <c r="Z616" i="1" s="1"/>
  <c r="Y620" i="1"/>
  <c r="Z620" i="1" s="1"/>
  <c r="Y622" i="1"/>
  <c r="Z622" i="1" s="1"/>
  <c r="Y621" i="1"/>
  <c r="Z621" i="1" s="1"/>
  <c r="Y623" i="1"/>
  <c r="Z623" i="1" s="1"/>
  <c r="Y619" i="1"/>
  <c r="Z619" i="1" s="1"/>
  <c r="Y624" i="1"/>
  <c r="Z624" i="1" s="1"/>
  <c r="Y617" i="1"/>
  <c r="Z617" i="1" s="1"/>
  <c r="Y618" i="1"/>
  <c r="Z618" i="1" s="1"/>
  <c r="Y626" i="1"/>
  <c r="Z626" i="1" s="1"/>
  <c r="Y625" i="1"/>
  <c r="Z625" i="1" s="1"/>
  <c r="Y628" i="1"/>
  <c r="Z628" i="1" s="1"/>
  <c r="Y627" i="1"/>
  <c r="Z627" i="1" s="1"/>
  <c r="Y629" i="1"/>
  <c r="Z629" i="1" s="1"/>
  <c r="Y630" i="1"/>
  <c r="Z630" i="1" s="1"/>
  <c r="Y631" i="1"/>
  <c r="Z631" i="1" s="1"/>
  <c r="Y487" i="1" l="1"/>
  <c r="Z487" i="1" s="1"/>
  <c r="Y527" i="1"/>
  <c r="Z527" i="1" s="1"/>
  <c r="Y526" i="1"/>
  <c r="Z526" i="1" s="1"/>
  <c r="E579" i="1"/>
  <c r="Y532" i="1"/>
  <c r="Z532" i="1" s="1"/>
  <c r="Y525" i="1"/>
  <c r="Z525" i="1" s="1"/>
  <c r="Y530" i="1"/>
  <c r="Z530" i="1" s="1"/>
  <c r="Y534" i="1"/>
  <c r="Z534" i="1" s="1"/>
  <c r="Y529" i="1"/>
  <c r="Z529" i="1" s="1"/>
  <c r="Y550" i="1"/>
  <c r="Z550" i="1" s="1"/>
  <c r="Y548" i="1"/>
  <c r="Z548" i="1" s="1"/>
  <c r="Y551" i="1"/>
  <c r="Z551" i="1" s="1"/>
  <c r="Y558" i="1"/>
  <c r="Z558" i="1" s="1"/>
  <c r="Y555" i="1"/>
  <c r="Z555" i="1" s="1"/>
  <c r="Y553" i="1"/>
  <c r="Z553" i="1" s="1"/>
  <c r="Y549" i="1"/>
  <c r="Z549" i="1" s="1"/>
  <c r="Y554" i="1"/>
  <c r="Z554" i="1" s="1"/>
  <c r="Y557" i="1"/>
  <c r="Z557" i="1" s="1"/>
  <c r="Y561" i="1"/>
  <c r="Z561" i="1" s="1"/>
  <c r="Y560" i="1"/>
  <c r="Z560" i="1" s="1"/>
  <c r="Y528" i="1"/>
  <c r="Z528" i="1" s="1"/>
  <c r="Y539" i="1"/>
  <c r="Z539" i="1" s="1"/>
  <c r="Y531" i="1"/>
  <c r="Z531" i="1" s="1"/>
  <c r="Y540" i="1"/>
  <c r="Z540" i="1" s="1"/>
  <c r="Y524" i="1"/>
  <c r="Z524" i="1" s="1"/>
  <c r="Y538" i="1"/>
  <c r="Z538" i="1" s="1"/>
  <c r="Y535" i="1"/>
  <c r="Z535" i="1" s="1"/>
  <c r="Y545" i="1"/>
  <c r="Z545" i="1" s="1"/>
  <c r="Y541" i="1"/>
  <c r="Z541" i="1" s="1"/>
  <c r="Y523" i="1"/>
  <c r="Z523" i="1" s="1"/>
  <c r="Y547" i="1"/>
  <c r="Z547" i="1" s="1"/>
  <c r="Y542" i="1"/>
  <c r="Z542" i="1" s="1"/>
  <c r="Y546" i="1"/>
  <c r="Z546" i="1" s="1"/>
  <c r="Y543" i="1"/>
  <c r="Z543" i="1" s="1"/>
  <c r="Y564" i="1"/>
  <c r="Z564" i="1" s="1"/>
  <c r="Y568" i="1"/>
  <c r="Z568" i="1" s="1"/>
  <c r="Y537" i="1"/>
  <c r="Z537" i="1" s="1"/>
  <c r="Y556" i="1"/>
  <c r="Z556" i="1" s="1"/>
  <c r="Y562" i="1"/>
  <c r="Z562" i="1" s="1"/>
  <c r="Y536" i="1"/>
  <c r="Z536" i="1" s="1"/>
  <c r="Y565" i="1"/>
  <c r="Z565" i="1" s="1"/>
  <c r="Y571" i="1"/>
  <c r="Z571" i="1" s="1"/>
  <c r="Y566" i="1"/>
  <c r="Z566" i="1" s="1"/>
  <c r="Y522" i="1"/>
  <c r="Z522" i="1" s="1"/>
  <c r="Y563" i="1"/>
  <c r="Z563" i="1" s="1"/>
  <c r="Y544" i="1"/>
  <c r="Z544" i="1" s="1"/>
  <c r="Y567" i="1"/>
  <c r="Z567" i="1" s="1"/>
  <c r="Y570" i="1"/>
  <c r="Z570" i="1" s="1"/>
  <c r="Y533" i="1"/>
  <c r="Z533" i="1" s="1"/>
  <c r="Y520" i="1"/>
  <c r="Z520" i="1" s="1"/>
  <c r="Y572" i="1"/>
  <c r="Z572" i="1" s="1"/>
  <c r="Y559" i="1"/>
  <c r="Z559" i="1" s="1"/>
  <c r="Y552" i="1"/>
  <c r="Z552" i="1" s="1"/>
  <c r="Y521" i="1"/>
  <c r="Z521" i="1" s="1"/>
  <c r="Y573" i="1"/>
  <c r="Z573" i="1" s="1"/>
  <c r="Y513" i="1"/>
  <c r="Z513" i="1" s="1"/>
  <c r="E519" i="1"/>
  <c r="Y519" i="1"/>
  <c r="Z519" i="1" s="1"/>
  <c r="Y569" i="1"/>
  <c r="Z569" i="1" s="1"/>
  <c r="Y575" i="1"/>
  <c r="Z575" i="1" s="1"/>
  <c r="Y576" i="1"/>
  <c r="Z576" i="1" s="1"/>
  <c r="Y468" i="1"/>
  <c r="Z468" i="1" s="1"/>
  <c r="Y470" i="1"/>
  <c r="Z470" i="1" s="1"/>
  <c r="Y473" i="1"/>
  <c r="Z473" i="1" s="1"/>
  <c r="Y469" i="1"/>
  <c r="Z469" i="1" s="1"/>
  <c r="Y474" i="1"/>
  <c r="Z474" i="1" s="1"/>
  <c r="Y482" i="1"/>
  <c r="Z482" i="1" s="1"/>
  <c r="Y497" i="1"/>
  <c r="Z497" i="1" s="1"/>
  <c r="Y490" i="1"/>
  <c r="Z490" i="1" s="1"/>
  <c r="Y471" i="1"/>
  <c r="Z471" i="1" s="1"/>
  <c r="Y501" i="1"/>
  <c r="Z501" i="1" s="1"/>
  <c r="Y510" i="1"/>
  <c r="Z510" i="1" s="1"/>
  <c r="Y504" i="1"/>
  <c r="Z504" i="1" s="1"/>
  <c r="Y509" i="1"/>
  <c r="Z509" i="1" s="1"/>
  <c r="Y476" i="1"/>
  <c r="Z476" i="1" s="1"/>
  <c r="Y518" i="1"/>
  <c r="Z518" i="1" s="1"/>
  <c r="Y574" i="1"/>
  <c r="Z574" i="1" s="1"/>
  <c r="Y577" i="1"/>
  <c r="Z577" i="1" s="1"/>
  <c r="Y578" i="1"/>
  <c r="Z578" i="1" s="1"/>
  <c r="Y579" i="1"/>
  <c r="Z579" i="1" s="1"/>
  <c r="E463" i="1"/>
  <c r="Y463" i="1"/>
  <c r="Z463" i="1" s="1"/>
  <c r="E464" i="1"/>
  <c r="Y464" i="1"/>
  <c r="Z464" i="1" s="1"/>
  <c r="E465" i="1"/>
  <c r="Y465" i="1"/>
  <c r="Z465" i="1" s="1"/>
  <c r="E466" i="1"/>
  <c r="Y466" i="1"/>
  <c r="Z466" i="1" s="1"/>
  <c r="E467" i="1"/>
  <c r="Y467" i="1"/>
  <c r="Z467" i="1" s="1"/>
  <c r="E462" i="1"/>
  <c r="Y462" i="1"/>
  <c r="Z462" i="1" s="1"/>
  <c r="E349" i="1"/>
  <c r="Y349" i="1"/>
  <c r="Z349" i="1" s="1"/>
  <c r="Y456" i="1"/>
  <c r="Z456" i="1" s="1"/>
  <c r="Y452" i="1"/>
  <c r="Z452" i="1" s="1"/>
  <c r="Y457" i="1"/>
  <c r="Z457" i="1" s="1"/>
  <c r="Y453" i="1"/>
  <c r="Z453" i="1" s="1"/>
  <c r="Y455" i="1"/>
  <c r="Z455" i="1" s="1"/>
  <c r="Y458" i="1"/>
  <c r="Z458" i="1" s="1"/>
  <c r="Y459" i="1"/>
  <c r="Z459" i="1" s="1"/>
  <c r="Y438" i="1"/>
  <c r="Z438" i="1" s="1"/>
  <c r="Y440" i="1"/>
  <c r="Z440" i="1" s="1"/>
  <c r="Y444" i="1"/>
  <c r="Z444" i="1" s="1"/>
  <c r="Y441" i="1"/>
  <c r="Z441" i="1" s="1"/>
  <c r="Y443" i="1"/>
  <c r="Z443" i="1" s="1"/>
  <c r="Y446" i="1"/>
  <c r="Z446" i="1" s="1"/>
  <c r="Y439" i="1"/>
  <c r="Z439" i="1" s="1"/>
  <c r="Y447" i="1"/>
  <c r="Z447" i="1" s="1"/>
  <c r="Y445" i="1"/>
  <c r="Z445" i="1" s="1"/>
  <c r="Y437" i="1"/>
  <c r="Z437" i="1" s="1"/>
  <c r="Y448" i="1"/>
  <c r="Z448" i="1" s="1"/>
  <c r="Y450" i="1"/>
  <c r="Z450" i="1" s="1"/>
  <c r="Y442" i="1"/>
  <c r="Z442" i="1" s="1"/>
  <c r="Y408" i="1"/>
  <c r="Z408" i="1" s="1"/>
  <c r="Y410" i="1"/>
  <c r="Z410" i="1" s="1"/>
  <c r="Y412" i="1"/>
  <c r="Z412" i="1" s="1"/>
  <c r="Y414" i="1"/>
  <c r="Z414" i="1" s="1"/>
  <c r="Y416" i="1"/>
  <c r="Z416" i="1" s="1"/>
  <c r="Y417" i="1"/>
  <c r="Z417" i="1" s="1"/>
  <c r="Y426" i="1"/>
  <c r="Z426" i="1" s="1"/>
  <c r="Y432" i="1"/>
  <c r="Z432" i="1" s="1"/>
  <c r="Y411" i="1"/>
  <c r="Z411" i="1" s="1"/>
  <c r="Y409" i="1"/>
  <c r="Z409" i="1" s="1"/>
  <c r="Y419" i="1"/>
  <c r="Z419" i="1" s="1"/>
  <c r="Y418" i="1"/>
  <c r="Z418" i="1" s="1"/>
  <c r="Y415" i="1"/>
  <c r="Z415" i="1" s="1"/>
  <c r="Y423" i="1"/>
  <c r="Z423" i="1" s="1"/>
  <c r="Y422" i="1"/>
  <c r="Z422" i="1" s="1"/>
  <c r="Y420" i="1"/>
  <c r="Z420" i="1" s="1"/>
  <c r="Y427" i="1"/>
  <c r="Z427" i="1" s="1"/>
  <c r="Y424" i="1"/>
  <c r="Z424" i="1" s="1"/>
  <c r="Y413" i="1"/>
  <c r="Z413" i="1" s="1"/>
  <c r="Y430" i="1"/>
  <c r="Z430" i="1" s="1"/>
  <c r="Y421" i="1"/>
  <c r="Z421" i="1" s="1"/>
  <c r="Y429" i="1"/>
  <c r="Z429" i="1" s="1"/>
  <c r="Y434" i="1"/>
  <c r="Z434" i="1" s="1"/>
  <c r="Y425" i="1"/>
  <c r="Z425" i="1" s="1"/>
  <c r="Y433" i="1"/>
  <c r="Z433" i="1" s="1"/>
  <c r="Y428" i="1"/>
  <c r="Z428" i="1" s="1"/>
  <c r="Y436" i="1"/>
  <c r="Z436" i="1" s="1"/>
  <c r="Y407" i="1"/>
  <c r="Z407" i="1" s="1"/>
  <c r="Y435" i="1"/>
  <c r="Z435" i="1" s="1"/>
  <c r="Y449" i="1"/>
  <c r="Z449" i="1" s="1"/>
  <c r="Y431" i="1"/>
  <c r="Z431" i="1" s="1"/>
  <c r="Y451" i="1"/>
  <c r="Z451" i="1" s="1"/>
  <c r="Y460" i="1"/>
  <c r="Z460" i="1" s="1"/>
  <c r="Y386" i="1"/>
  <c r="Z386" i="1" s="1"/>
  <c r="Y379" i="1"/>
  <c r="Z379" i="1" s="1"/>
  <c r="Y378" i="1"/>
  <c r="Z378" i="1" s="1"/>
  <c r="Y381" i="1"/>
  <c r="Z381" i="1" s="1"/>
  <c r="Y383" i="1"/>
  <c r="Z383" i="1" s="1"/>
  <c r="Y382" i="1"/>
  <c r="Z382" i="1" s="1"/>
  <c r="Y380" i="1"/>
  <c r="Z380" i="1" s="1"/>
  <c r="Y377" i="1"/>
  <c r="Z377" i="1" s="1"/>
  <c r="E406" i="1"/>
  <c r="E461" i="1"/>
  <c r="Y372" i="1"/>
  <c r="Z372" i="1" s="1"/>
  <c r="Y374" i="1"/>
  <c r="Z374" i="1" s="1"/>
  <c r="Y376" i="1"/>
  <c r="Z376" i="1" s="1"/>
  <c r="Y385" i="1"/>
  <c r="Z385" i="1" s="1"/>
  <c r="Y375" i="1"/>
  <c r="Z375" i="1" s="1"/>
  <c r="Y371" i="1"/>
  <c r="Z371" i="1" s="1"/>
  <c r="Y398" i="1"/>
  <c r="Z398" i="1" s="1"/>
  <c r="Y390" i="1"/>
  <c r="Z390" i="1" s="1"/>
  <c r="Y394" i="1"/>
  <c r="Z394" i="1" s="1"/>
  <c r="Y387" i="1"/>
  <c r="Z387" i="1" s="1"/>
  <c r="Y389" i="1"/>
  <c r="Z389" i="1" s="1"/>
  <c r="Y392" i="1"/>
  <c r="Z392" i="1" s="1"/>
  <c r="Y396" i="1"/>
  <c r="Z396" i="1" s="1"/>
  <c r="Y395" i="1"/>
  <c r="Z395" i="1" s="1"/>
  <c r="Y388" i="1"/>
  <c r="Z388" i="1" s="1"/>
  <c r="Y373" i="1"/>
  <c r="Z373" i="1" s="1"/>
  <c r="Y393" i="1"/>
  <c r="Z393" i="1" s="1"/>
  <c r="Y399" i="1"/>
  <c r="Z399" i="1" s="1"/>
  <c r="Y370" i="1"/>
  <c r="Z370" i="1" s="1"/>
  <c r="Y397" i="1"/>
  <c r="Z397" i="1" s="1"/>
  <c r="Y405" i="1"/>
  <c r="Z405" i="1" s="1"/>
  <c r="Y403" i="1"/>
  <c r="Z403" i="1" s="1"/>
  <c r="Y401" i="1"/>
  <c r="Z401" i="1" s="1"/>
  <c r="Y391" i="1"/>
  <c r="Z391" i="1" s="1"/>
  <c r="Y404" i="1"/>
  <c r="Z404" i="1" s="1"/>
  <c r="Y461" i="1"/>
  <c r="Z461" i="1" s="1"/>
  <c r="Y406" i="1"/>
  <c r="Z406" i="1" s="1"/>
  <c r="Y402" i="1"/>
  <c r="Z402" i="1" s="1"/>
  <c r="Y384" i="1"/>
  <c r="Z384" i="1" s="1"/>
  <c r="Y400" i="1"/>
  <c r="Z400" i="1" s="1"/>
  <c r="E369" i="1"/>
  <c r="Y369" i="1"/>
  <c r="Z369" i="1" s="1"/>
  <c r="Y632" i="1"/>
  <c r="Z632" i="1" s="1"/>
  <c r="E187" i="1"/>
  <c r="Y187" i="1"/>
  <c r="Z187" i="1" s="1"/>
  <c r="E235" i="1"/>
  <c r="Y235" i="1"/>
  <c r="Z235" i="1" s="1"/>
  <c r="E366" i="1"/>
  <c r="Y366" i="1"/>
  <c r="Z366" i="1" s="1"/>
  <c r="E367" i="1"/>
  <c r="Y367" i="1"/>
  <c r="Z367" i="1" s="1"/>
  <c r="Y358" i="1"/>
  <c r="Z358" i="1" s="1"/>
  <c r="Y361" i="1"/>
  <c r="Z361" i="1" s="1"/>
  <c r="Y359" i="1"/>
  <c r="Z359" i="1" s="1"/>
  <c r="Y363" i="1"/>
  <c r="Z363" i="1" s="1"/>
  <c r="Y360" i="1"/>
  <c r="Z360" i="1" s="1"/>
  <c r="E365" i="1"/>
  <c r="Y365" i="1"/>
  <c r="Z365" i="1" s="1"/>
  <c r="Y362" i="1"/>
  <c r="Z362" i="1" s="1"/>
  <c r="E357" i="1"/>
  <c r="Y357" i="1"/>
  <c r="Z357" i="1" s="1"/>
  <c r="E356" i="1"/>
  <c r="E355" i="1"/>
  <c r="Y356" i="1"/>
  <c r="Z356" i="1" s="1"/>
  <c r="E364" i="1"/>
  <c r="Y364" i="1"/>
  <c r="Z364" i="1" s="1"/>
  <c r="Y342" i="1" l="1"/>
  <c r="Z342" i="1" s="1"/>
  <c r="Y344" i="1"/>
  <c r="Z344" i="1" s="1"/>
  <c r="Y341" i="1"/>
  <c r="Z341" i="1" s="1"/>
  <c r="Y338" i="1"/>
  <c r="Z338" i="1" s="1"/>
  <c r="Y340" i="1"/>
  <c r="Z340" i="1" s="1"/>
  <c r="Y347" i="1"/>
  <c r="Z347" i="1" s="1"/>
  <c r="Y355" i="1"/>
  <c r="Z355" i="1" s="1"/>
  <c r="E328" i="1"/>
  <c r="Y328" i="1"/>
  <c r="Z328" i="1" s="1"/>
  <c r="Y330" i="1"/>
  <c r="Z330" i="1" s="1"/>
  <c r="Y334" i="1"/>
  <c r="Z334" i="1" s="1"/>
  <c r="Y329" i="1"/>
  <c r="Z329" i="1" s="1"/>
  <c r="Y335" i="1"/>
  <c r="Z335" i="1" s="1"/>
  <c r="Y332" i="1"/>
  <c r="Z332" i="1" s="1"/>
  <c r="E336" i="1"/>
  <c r="Y336" i="1"/>
  <c r="Z336" i="1" s="1"/>
  <c r="Y331" i="1"/>
  <c r="Z331" i="1" s="1"/>
  <c r="Y339" i="1"/>
  <c r="Z339" i="1" s="1"/>
  <c r="Y333" i="1"/>
  <c r="Z333" i="1" s="1"/>
  <c r="Y337" i="1"/>
  <c r="Z337" i="1" s="1"/>
  <c r="Y343" i="1"/>
  <c r="Z343" i="1" s="1"/>
  <c r="Y345" i="1"/>
  <c r="Z345" i="1" s="1"/>
  <c r="Y346" i="1"/>
  <c r="Z346" i="1" s="1"/>
  <c r="Y350" i="1"/>
  <c r="Z350" i="1" s="1"/>
  <c r="Y351" i="1"/>
  <c r="Z351" i="1" s="1"/>
  <c r="Y348" i="1"/>
  <c r="Z348" i="1" s="1"/>
  <c r="E353" i="1"/>
  <c r="Y353" i="1"/>
  <c r="Z353" i="1" s="1"/>
  <c r="E354" i="1"/>
  <c r="Y354" i="1"/>
  <c r="Z354" i="1" s="1"/>
  <c r="E352" i="1"/>
  <c r="Y352" i="1"/>
  <c r="Z352" i="1" s="1"/>
  <c r="E318" i="1"/>
  <c r="Y318" i="1"/>
  <c r="Z318" i="1" s="1"/>
  <c r="E270" i="1"/>
  <c r="Y270" i="1"/>
  <c r="Z270" i="1" s="1"/>
  <c r="E280" i="1" l="1"/>
  <c r="Y280" i="1"/>
  <c r="Z280" i="1" s="1"/>
  <c r="E274" i="1" l="1"/>
  <c r="Y274" i="1"/>
  <c r="Z274" i="1" s="1"/>
  <c r="E275" i="1"/>
  <c r="Y275" i="1"/>
  <c r="Z275" i="1" s="1"/>
  <c r="E234" i="1" l="1"/>
  <c r="Y234" i="1"/>
  <c r="Z234" i="1" s="1"/>
  <c r="E323" i="1"/>
  <c r="Y323" i="1"/>
  <c r="Z323" i="1" s="1"/>
  <c r="E324" i="1"/>
  <c r="Y324" i="1"/>
  <c r="Z324" i="1" s="1"/>
  <c r="E326" i="1"/>
  <c r="Y326" i="1"/>
  <c r="Z326" i="1" s="1"/>
  <c r="E368" i="1"/>
  <c r="Y368" i="1"/>
  <c r="Z368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6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1" i="1"/>
  <c r="E272" i="1"/>
  <c r="E273" i="1"/>
  <c r="E276" i="1"/>
  <c r="E277" i="1"/>
  <c r="E278" i="1"/>
  <c r="E279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9" i="1"/>
  <c r="E320" i="1"/>
  <c r="E321" i="1"/>
  <c r="E322" i="1"/>
  <c r="Y228" i="1" l="1"/>
  <c r="Z228" i="1" s="1"/>
  <c r="AF1702" i="1"/>
  <c r="L1702" i="1"/>
  <c r="M1702" i="1"/>
  <c r="R1702" i="1"/>
  <c r="Y28" i="1"/>
  <c r="Z28" i="1" s="1"/>
  <c r="Y19" i="1"/>
  <c r="Z19" i="1" s="1"/>
  <c r="Y141" i="1"/>
  <c r="Z141" i="1" s="1"/>
  <c r="Y316" i="1"/>
  <c r="Z316" i="1" s="1"/>
  <c r="Y260" i="1"/>
  <c r="Z260" i="1" s="1"/>
  <c r="Y253" i="1"/>
  <c r="Z253" i="1" s="1"/>
  <c r="Y243" i="1"/>
  <c r="Z243" i="1" s="1"/>
  <c r="Y200" i="1"/>
  <c r="Z200" i="1" s="1"/>
  <c r="Y193" i="1"/>
  <c r="Z193" i="1" s="1"/>
  <c r="Y189" i="1"/>
  <c r="Z189" i="1" s="1"/>
  <c r="Y180" i="1"/>
  <c r="Z180" i="1" s="1"/>
  <c r="Y176" i="1"/>
  <c r="Z176" i="1" s="1"/>
  <c r="Y169" i="1"/>
  <c r="Z169" i="1" s="1"/>
  <c r="Y236" i="1"/>
  <c r="Z236" i="1" s="1"/>
  <c r="Y237" i="1"/>
  <c r="Z237" i="1" s="1"/>
  <c r="Y321" i="1"/>
  <c r="Z321" i="1" s="1"/>
  <c r="Y320" i="1"/>
  <c r="Z320" i="1" s="1"/>
  <c r="Y319" i="1"/>
  <c r="Z319" i="1" s="1"/>
  <c r="Y317" i="1"/>
  <c r="Z317" i="1" s="1"/>
  <c r="Y315" i="1"/>
  <c r="Z315" i="1" s="1"/>
  <c r="Y314" i="1"/>
  <c r="Z314" i="1" s="1"/>
  <c r="Y313" i="1"/>
  <c r="Z313" i="1" s="1"/>
  <c r="Y312" i="1"/>
  <c r="Z312" i="1" s="1"/>
  <c r="Y311" i="1"/>
  <c r="Z311" i="1" s="1"/>
  <c r="Y310" i="1"/>
  <c r="Z310" i="1" s="1"/>
  <c r="Y309" i="1"/>
  <c r="Z309" i="1" s="1"/>
  <c r="Y308" i="1"/>
  <c r="Z308" i="1" s="1"/>
  <c r="Y307" i="1"/>
  <c r="Z307" i="1" s="1"/>
  <c r="Y306" i="1"/>
  <c r="Z306" i="1" s="1"/>
  <c r="Y305" i="1"/>
  <c r="Z305" i="1" s="1"/>
  <c r="Y304" i="1"/>
  <c r="Z304" i="1" s="1"/>
  <c r="Y303" i="1"/>
  <c r="Z303" i="1" s="1"/>
  <c r="Y302" i="1"/>
  <c r="Z302" i="1" s="1"/>
  <c r="Y301" i="1"/>
  <c r="Z301" i="1" s="1"/>
  <c r="Y300" i="1"/>
  <c r="Z300" i="1" s="1"/>
  <c r="Y299" i="1"/>
  <c r="Z299" i="1" s="1"/>
  <c r="Y298" i="1"/>
  <c r="Z298" i="1" s="1"/>
  <c r="Y297" i="1"/>
  <c r="Z297" i="1" s="1"/>
  <c r="Y296" i="1"/>
  <c r="Z296" i="1" s="1"/>
  <c r="Y295" i="1"/>
  <c r="Z295" i="1" s="1"/>
  <c r="Y294" i="1"/>
  <c r="Z294" i="1" s="1"/>
  <c r="Y293" i="1"/>
  <c r="Z293" i="1" s="1"/>
  <c r="Y292" i="1"/>
  <c r="Z292" i="1" s="1"/>
  <c r="Y291" i="1"/>
  <c r="Z291" i="1" s="1"/>
  <c r="Y290" i="1"/>
  <c r="Z290" i="1" s="1"/>
  <c r="Y289" i="1"/>
  <c r="Z289" i="1" s="1"/>
  <c r="Y288" i="1"/>
  <c r="Z288" i="1" s="1"/>
  <c r="Y287" i="1"/>
  <c r="Z287" i="1" s="1"/>
  <c r="Y286" i="1"/>
  <c r="Z286" i="1" s="1"/>
  <c r="Y285" i="1"/>
  <c r="Z285" i="1" s="1"/>
  <c r="Y284" i="1"/>
  <c r="Z284" i="1" s="1"/>
  <c r="Y283" i="1"/>
  <c r="Z283" i="1" s="1"/>
  <c r="Y282" i="1"/>
  <c r="Z282" i="1" s="1"/>
  <c r="Y281" i="1"/>
  <c r="Z281" i="1" s="1"/>
  <c r="Y279" i="1"/>
  <c r="Z279" i="1" s="1"/>
  <c r="Y278" i="1"/>
  <c r="Z278" i="1" s="1"/>
  <c r="Y277" i="1"/>
  <c r="Z277" i="1" s="1"/>
  <c r="Y276" i="1"/>
  <c r="Z276" i="1" s="1"/>
  <c r="Y273" i="1"/>
  <c r="Z273" i="1" s="1"/>
  <c r="Y272" i="1"/>
  <c r="Z272" i="1" s="1"/>
  <c r="Y271" i="1"/>
  <c r="Z271" i="1" s="1"/>
  <c r="Y269" i="1"/>
  <c r="Z269" i="1" s="1"/>
  <c r="Y268" i="1"/>
  <c r="Z268" i="1" s="1"/>
  <c r="Y267" i="1"/>
  <c r="Z267" i="1" s="1"/>
  <c r="Y266" i="1"/>
  <c r="Z266" i="1" s="1"/>
  <c r="Y265" i="1"/>
  <c r="Z265" i="1" s="1"/>
  <c r="Y264" i="1"/>
  <c r="Z264" i="1" s="1"/>
  <c r="Y263" i="1"/>
  <c r="Z263" i="1" s="1"/>
  <c r="Y262" i="1"/>
  <c r="Z262" i="1" s="1"/>
  <c r="Y261" i="1"/>
  <c r="Z261" i="1" s="1"/>
  <c r="Y322" i="1"/>
  <c r="Z322" i="1" s="1"/>
  <c r="Y254" i="1"/>
  <c r="Z254" i="1" s="1"/>
  <c r="Y255" i="1"/>
  <c r="Z255" i="1" s="1"/>
  <c r="Y256" i="1"/>
  <c r="Z256" i="1" s="1"/>
  <c r="Y257" i="1"/>
  <c r="Z257" i="1" s="1"/>
  <c r="Y258" i="1"/>
  <c r="Z258" i="1" s="1"/>
  <c r="Y259" i="1"/>
  <c r="Z259" i="1" s="1"/>
  <c r="Y244" i="1"/>
  <c r="Z244" i="1" s="1"/>
  <c r="Y245" i="1"/>
  <c r="Z245" i="1" s="1"/>
  <c r="Y246" i="1"/>
  <c r="Z246" i="1" s="1"/>
  <c r="Y247" i="1"/>
  <c r="Z247" i="1" s="1"/>
  <c r="Y248" i="1"/>
  <c r="Z248" i="1" s="1"/>
  <c r="Y249" i="1"/>
  <c r="Z249" i="1" s="1"/>
  <c r="Y250" i="1"/>
  <c r="Z250" i="1" s="1"/>
  <c r="Y13" i="1"/>
  <c r="Z13" i="1" s="1"/>
  <c r="Y178" i="1"/>
  <c r="Z178" i="1" s="1"/>
  <c r="Y177" i="1"/>
  <c r="Z177" i="1" s="1"/>
  <c r="Y179" i="1"/>
  <c r="Z179" i="1" s="1"/>
  <c r="Y252" i="1"/>
  <c r="Z252" i="1" s="1"/>
  <c r="Y107" i="1"/>
  <c r="Z107" i="1" s="1"/>
  <c r="Y138" i="1"/>
  <c r="Z138" i="1" s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Y137" i="1"/>
  <c r="Z137" i="1" s="1"/>
  <c r="Y139" i="1"/>
  <c r="Z139" i="1" s="1"/>
  <c r="Y124" i="1"/>
  <c r="Z124" i="1" s="1"/>
  <c r="Y125" i="1"/>
  <c r="Z125" i="1" s="1"/>
  <c r="Y126" i="1"/>
  <c r="Z126" i="1" s="1"/>
  <c r="Y127" i="1"/>
  <c r="Z127" i="1" s="1"/>
  <c r="Y251" i="1"/>
  <c r="Z251" i="1" s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96" i="1"/>
  <c r="Z96" i="1" s="1"/>
  <c r="Y97" i="1"/>
  <c r="Z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Y105" i="1"/>
  <c r="Z105" i="1" s="1"/>
  <c r="Y106" i="1"/>
  <c r="Z106" i="1" s="1"/>
  <c r="Y108" i="1"/>
  <c r="Z108" i="1" s="1"/>
  <c r="Y109" i="1"/>
  <c r="Z109" i="1" s="1"/>
  <c r="Y110" i="1"/>
  <c r="Z110" i="1" s="1"/>
  <c r="Y111" i="1"/>
  <c r="Z111" i="1" s="1"/>
  <c r="Y112" i="1"/>
  <c r="Z112" i="1" s="1"/>
  <c r="Y113" i="1"/>
  <c r="Z113" i="1" s="1"/>
  <c r="Y114" i="1"/>
  <c r="Z114" i="1" s="1"/>
  <c r="Y115" i="1"/>
  <c r="Z115" i="1" s="1"/>
  <c r="Y116" i="1"/>
  <c r="Z116" i="1" s="1"/>
  <c r="Y117" i="1"/>
  <c r="Z117" i="1" s="1"/>
  <c r="Y118" i="1"/>
  <c r="Z118" i="1" s="1"/>
  <c r="Y119" i="1"/>
  <c r="Z119" i="1" s="1"/>
  <c r="Y120" i="1"/>
  <c r="Z120" i="1" s="1"/>
  <c r="Y122" i="1"/>
  <c r="Z122" i="1" s="1"/>
  <c r="Y121" i="1"/>
  <c r="Z121" i="1" s="1"/>
  <c r="Y123" i="1"/>
  <c r="Z123" i="1" s="1"/>
  <c r="Y203" i="1"/>
  <c r="Z203" i="1" s="1"/>
  <c r="Y204" i="1"/>
  <c r="Z204" i="1" s="1"/>
  <c r="Y140" i="1"/>
  <c r="Y201" i="1"/>
  <c r="Z201" i="1" s="1"/>
  <c r="Y198" i="1"/>
  <c r="Z198" i="1" s="1"/>
  <c r="Y202" i="1"/>
  <c r="Z202" i="1" s="1"/>
  <c r="Y182" i="1"/>
  <c r="Z182" i="1" s="1"/>
  <c r="Y181" i="1"/>
  <c r="Z181" i="1" s="1"/>
  <c r="Y183" i="1"/>
  <c r="Z183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Z147" i="1" s="1"/>
  <c r="Y148" i="1"/>
  <c r="Z148" i="1" s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Z158" i="1" s="1"/>
  <c r="Y159" i="1"/>
  <c r="Z159" i="1" s="1"/>
  <c r="Y160" i="1"/>
  <c r="Z160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Z166" i="1" s="1"/>
  <c r="Y167" i="1"/>
  <c r="Z167" i="1" s="1"/>
  <c r="Y35" i="1"/>
  <c r="Z35" i="1" s="1"/>
  <c r="Z3" i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Y168" i="1"/>
  <c r="Z168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94" i="1"/>
  <c r="Z194" i="1" s="1"/>
  <c r="Y195" i="1"/>
  <c r="Z195" i="1" s="1"/>
  <c r="Y196" i="1"/>
  <c r="Z196" i="1" s="1"/>
  <c r="Y197" i="1"/>
  <c r="Z197" i="1" s="1"/>
  <c r="Y199" i="1"/>
  <c r="Z199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Y12" i="1"/>
  <c r="Z12" i="1" s="1"/>
  <c r="Y11" i="1"/>
  <c r="Z11" i="1" s="1"/>
  <c r="Y205" i="1"/>
  <c r="Z205" i="1" s="1"/>
  <c r="Y206" i="1"/>
  <c r="Z206" i="1" s="1"/>
  <c r="Y207" i="1"/>
  <c r="Z207" i="1" s="1"/>
  <c r="Y208" i="1"/>
  <c r="Z208" i="1" s="1"/>
  <c r="Y209" i="1"/>
  <c r="Z209" i="1" s="1"/>
  <c r="Y210" i="1"/>
  <c r="Z210" i="1" s="1"/>
  <c r="Y211" i="1"/>
  <c r="Z211" i="1" s="1"/>
  <c r="Y212" i="1"/>
  <c r="Z212" i="1" s="1"/>
  <c r="Y213" i="1"/>
  <c r="Z213" i="1" s="1"/>
  <c r="Y214" i="1"/>
  <c r="Z214" i="1" s="1"/>
  <c r="Y215" i="1"/>
  <c r="Z215" i="1" s="1"/>
  <c r="Y216" i="1"/>
  <c r="Z216" i="1" s="1"/>
  <c r="Y217" i="1"/>
  <c r="Z217" i="1" s="1"/>
  <c r="Y218" i="1"/>
  <c r="Z218" i="1" s="1"/>
  <c r="Y219" i="1"/>
  <c r="Z219" i="1" s="1"/>
  <c r="Y220" i="1"/>
  <c r="Z220" i="1" s="1"/>
  <c r="Y221" i="1"/>
  <c r="Z221" i="1" s="1"/>
  <c r="Y222" i="1"/>
  <c r="Z222" i="1" s="1"/>
  <c r="Y223" i="1"/>
  <c r="Z223" i="1" s="1"/>
  <c r="Y224" i="1"/>
  <c r="Z224" i="1" s="1"/>
  <c r="Y225" i="1"/>
  <c r="Z225" i="1" s="1"/>
  <c r="Y226" i="1"/>
  <c r="Z226" i="1" s="1"/>
  <c r="Y227" i="1"/>
  <c r="Z227" i="1" s="1"/>
  <c r="Y229" i="1"/>
  <c r="Z229" i="1" s="1"/>
  <c r="Y230" i="1"/>
  <c r="Z230" i="1" s="1"/>
  <c r="Y231" i="1"/>
  <c r="Z231" i="1" s="1"/>
  <c r="Y232" i="1"/>
  <c r="Z232" i="1" s="1"/>
  <c r="Y233" i="1"/>
  <c r="Z233" i="1" s="1"/>
  <c r="Y238" i="1"/>
  <c r="Z238" i="1" s="1"/>
  <c r="Y239" i="1"/>
  <c r="Z239" i="1" s="1"/>
  <c r="Y240" i="1"/>
  <c r="Z240" i="1" s="1"/>
  <c r="Y241" i="1"/>
  <c r="Z241" i="1" s="1"/>
  <c r="Y242" i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Y188" i="1"/>
  <c r="Z188" i="1" s="1"/>
  <c r="Y190" i="1"/>
  <c r="Z190" i="1" s="1"/>
  <c r="Y191" i="1"/>
  <c r="Z191" i="1" s="1"/>
  <c r="Y186" i="1"/>
  <c r="Z186" i="1" s="1"/>
  <c r="Y192" i="1"/>
  <c r="Z192" i="1" s="1"/>
  <c r="Y18" i="1"/>
  <c r="Z18" i="1" s="1"/>
  <c r="Y15" i="1"/>
  <c r="Z15" i="1" s="1"/>
  <c r="Y14" i="1"/>
  <c r="Z14" i="1" s="1"/>
  <c r="Y16" i="1"/>
  <c r="Z16" i="1" s="1"/>
  <c r="Y17" i="1"/>
  <c r="Z1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Z89" i="1" s="1"/>
  <c r="Z170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3621</author>
    <author>8487</author>
    <author>Miha Mivšek</author>
    <author>tc={229F1747-4405-46DA-BFBF-26A9E17036F6}</author>
    <author>Dejan Bremec</author>
    <author>Drago Rondič</author>
  </authors>
  <commentList>
    <comment ref="D2" authorId="0" shapeId="0" xr:uid="{134F366F-1A90-426E-8B2F-5A6F064B37A3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>zeleno = izdani delovni nalogi za elemente UC307</t>
        </r>
      </text>
    </comment>
    <comment ref="X12" authorId="1" shapeId="0" xr:uid="{A9AF844F-8BE2-4241-B665-23007E804234}">
      <text>
        <r>
          <rPr>
            <b/>
            <sz val="9"/>
            <color indexed="81"/>
            <rFont val="Segoe UI"/>
            <family val="2"/>
            <charset val="238"/>
          </rPr>
          <t>8487: 3.7</t>
        </r>
        <r>
          <rPr>
            <sz val="9"/>
            <color indexed="81"/>
            <rFont val="Segoe UI"/>
            <family val="2"/>
            <charset val="238"/>
          </rPr>
          <t xml:space="preserve">
še 3 artikli</t>
        </r>
      </text>
    </comment>
    <comment ref="J22" authorId="0" shapeId="0" xr:uid="{15B029A4-E16C-4D34-91A7-9D8947907288}">
      <text>
        <r>
          <rPr>
            <b/>
            <sz val="9"/>
            <color indexed="81"/>
            <rFont val="Segoe UI"/>
            <family val="2"/>
            <charset val="238"/>
          </rPr>
          <t>3621: 08.06.</t>
        </r>
        <r>
          <rPr>
            <sz val="9"/>
            <color indexed="81"/>
            <rFont val="Segoe UI"/>
            <family val="2"/>
            <charset val="238"/>
          </rPr>
          <t xml:space="preserve">
košarice id 529013</t>
        </r>
      </text>
    </comment>
    <comment ref="X51" authorId="1" shapeId="0" xr:uid="{D3C7EE99-1BDF-4DEE-9025-F34FE8C9A2F1}">
      <text>
        <r>
          <rPr>
            <b/>
            <sz val="9"/>
            <color indexed="81"/>
            <rFont val="Segoe UI"/>
            <family val="2"/>
            <charset val="238"/>
          </rPr>
          <t>8487: 12.6</t>
        </r>
        <r>
          <rPr>
            <sz val="9"/>
            <color indexed="81"/>
            <rFont val="Segoe UI"/>
            <family val="2"/>
            <charset val="238"/>
          </rPr>
          <t xml:space="preserve">
stožec</t>
        </r>
      </text>
    </comment>
    <comment ref="X52" authorId="1" shapeId="0" xr:uid="{B926C26F-E5D8-4275-BF9A-EC1C68FD3C35}">
      <text>
        <r>
          <rPr>
            <b/>
            <sz val="9"/>
            <color indexed="81"/>
            <rFont val="Segoe UI"/>
            <family val="2"/>
            <charset val="238"/>
          </rPr>
          <t>8487: 12.6</t>
        </r>
        <r>
          <rPr>
            <sz val="9"/>
            <color indexed="81"/>
            <rFont val="Segoe UI"/>
            <family val="2"/>
            <charset val="238"/>
          </rPr>
          <t xml:space="preserve">
stožec</t>
        </r>
      </text>
    </comment>
    <comment ref="AF109" authorId="2" shapeId="0" xr:uid="{C442E8EC-6C07-442E-A11A-FE5205DB4344}">
      <text>
        <r>
          <rPr>
            <b/>
            <sz val="9"/>
            <color indexed="81"/>
            <rFont val="Segoe UI"/>
            <family val="2"/>
            <charset val="238"/>
          </rPr>
          <t>Miha Mivšek:</t>
        </r>
        <r>
          <rPr>
            <sz val="9"/>
            <color indexed="81"/>
            <rFont val="Segoe UI"/>
            <family val="2"/>
            <charset val="238"/>
          </rPr>
          <t xml:space="preserve">
večina se izvaja izven GG </t>
        </r>
      </text>
    </comment>
    <comment ref="J133" authorId="0" shapeId="0" xr:uid="{ABCF97E8-DEAC-42DA-839F-1F0B8C7B71D7}">
      <text>
        <r>
          <rPr>
            <b/>
            <sz val="11"/>
            <color indexed="81"/>
            <rFont val="Segoe UI"/>
            <family val="2"/>
            <charset val="238"/>
          </rPr>
          <t>3621:  26.07.
veriga id 416897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X143" authorId="1" shapeId="0" xr:uid="{C0F17D64-2339-46D4-A972-0216E5B8BA76}">
      <text>
        <r>
          <rPr>
            <b/>
            <sz val="9"/>
            <color indexed="81"/>
            <rFont val="Segoe UI"/>
            <family val="2"/>
            <charset val="238"/>
          </rPr>
          <t>8487:</t>
        </r>
        <r>
          <rPr>
            <sz val="9"/>
            <color indexed="81"/>
            <rFont val="Segoe UI"/>
            <family val="2"/>
            <charset val="238"/>
          </rPr>
          <t xml:space="preserve">
manjka 313781</t>
        </r>
      </text>
    </comment>
    <comment ref="X155" authorId="1" shapeId="0" xr:uid="{CBC546EA-EE66-4EA8-998B-094FDAF1CA44}">
      <text>
        <r>
          <rPr>
            <b/>
            <sz val="9"/>
            <color indexed="81"/>
            <rFont val="Segoe UI"/>
            <family val="2"/>
            <charset val="238"/>
          </rPr>
          <t>8487:</t>
        </r>
        <r>
          <rPr>
            <sz val="9"/>
            <color indexed="81"/>
            <rFont val="Segoe UI"/>
            <family val="2"/>
            <charset val="238"/>
          </rPr>
          <t xml:space="preserve">
450893, 461569 ni zal.</t>
        </r>
      </text>
    </comment>
    <comment ref="X162" authorId="1" shapeId="0" xr:uid="{217A302E-BDBB-430F-A356-758A74132D92}">
      <text>
        <r>
          <rPr>
            <b/>
            <sz val="9"/>
            <color indexed="81"/>
            <rFont val="Segoe UI"/>
            <family val="2"/>
            <charset val="238"/>
          </rPr>
          <t>8487: 27.6
ni zaloge:</t>
        </r>
        <r>
          <rPr>
            <sz val="9"/>
            <color indexed="81"/>
            <rFont val="Segoe UI"/>
            <family val="2"/>
            <charset val="238"/>
          </rPr>
          <t xml:space="preserve">
368322
</t>
        </r>
      </text>
    </comment>
    <comment ref="X163" authorId="1" shapeId="0" xr:uid="{418FBC54-D901-456E-B504-99C3FF84B6C2}">
      <text>
        <r>
          <rPr>
            <b/>
            <sz val="9"/>
            <color indexed="81"/>
            <rFont val="Segoe UI"/>
            <family val="2"/>
            <charset val="238"/>
          </rPr>
          <t>8487: 20.6</t>
        </r>
        <r>
          <rPr>
            <sz val="9"/>
            <color indexed="81"/>
            <rFont val="Segoe UI"/>
            <family val="2"/>
            <charset val="238"/>
          </rPr>
          <t xml:space="preserve">
ni zal:
450865
450988</t>
        </r>
      </text>
    </comment>
    <comment ref="X170" authorId="1" shapeId="0" xr:uid="{07F8E72A-F74B-4207-881C-7A74D60693FC}">
      <text>
        <r>
          <rPr>
            <b/>
            <sz val="9"/>
            <color indexed="81"/>
            <rFont val="Segoe UI"/>
            <family val="2"/>
            <charset val="238"/>
          </rPr>
          <t>8487: 3.7
stožec?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X203" authorId="1" shapeId="0" xr:uid="{98B7D18C-2087-4B5B-9948-CEA04A02970E}">
      <text>
        <r>
          <rPr>
            <b/>
            <sz val="9"/>
            <color indexed="81"/>
            <rFont val="Segoe UI"/>
            <family val="2"/>
            <charset val="238"/>
          </rPr>
          <t>8487: 4.7</t>
        </r>
        <r>
          <rPr>
            <sz val="9"/>
            <color indexed="81"/>
            <rFont val="Segoe UI"/>
            <family val="2"/>
            <charset val="238"/>
          </rPr>
          <t xml:space="preserve">
lestev 436616 reklamacija</t>
        </r>
      </text>
    </comment>
    <comment ref="X208" authorId="1" shapeId="0" xr:uid="{6609B03F-D07E-4AE1-A4AE-76D357D511DD}">
      <text>
        <r>
          <rPr>
            <b/>
            <sz val="9"/>
            <color indexed="81"/>
            <rFont val="Segoe UI"/>
            <family val="2"/>
            <charset val="238"/>
          </rPr>
          <t>8487: 4.7</t>
        </r>
        <r>
          <rPr>
            <sz val="9"/>
            <color indexed="81"/>
            <rFont val="Segoe UI"/>
            <family val="2"/>
            <charset val="238"/>
          </rPr>
          <t xml:space="preserve">
še 3 artiklov</t>
        </r>
      </text>
    </comment>
    <comment ref="X209" authorId="1" shapeId="0" xr:uid="{1A224129-008E-4813-8A44-B1716FA4E7EB}">
      <text>
        <r>
          <rPr>
            <b/>
            <sz val="9"/>
            <color indexed="81"/>
            <rFont val="Segoe UI"/>
            <family val="2"/>
            <charset val="238"/>
          </rPr>
          <t>8487: 4.7</t>
        </r>
        <r>
          <rPr>
            <sz val="9"/>
            <color indexed="81"/>
            <rFont val="Segoe UI"/>
            <family val="2"/>
            <charset val="238"/>
          </rPr>
          <t xml:space="preserve">
še 7 artiklov</t>
        </r>
      </text>
    </comment>
    <comment ref="X211" authorId="1" shapeId="0" xr:uid="{E1DBFAE6-2D9D-4122-9800-33ED08C85745}">
      <text>
        <r>
          <rPr>
            <b/>
            <sz val="9"/>
            <color indexed="81"/>
            <rFont val="Segoe UI"/>
            <family val="2"/>
            <charset val="238"/>
          </rPr>
          <t>8487: 4.7</t>
        </r>
        <r>
          <rPr>
            <sz val="9"/>
            <color indexed="81"/>
            <rFont val="Segoe UI"/>
            <family val="2"/>
            <charset val="238"/>
          </rPr>
          <t xml:space="preserve">
še 443027</t>
        </r>
      </text>
    </comment>
    <comment ref="X215" authorId="1" shapeId="0" xr:uid="{9835A2EB-3421-4FC5-BE52-16A0540C2EE9}">
      <text>
        <r>
          <rPr>
            <b/>
            <sz val="9"/>
            <color indexed="81"/>
            <rFont val="Segoe UI"/>
            <family val="2"/>
            <charset val="238"/>
          </rPr>
          <t>8487:</t>
        </r>
        <r>
          <rPr>
            <sz val="9"/>
            <color indexed="81"/>
            <rFont val="Segoe UI"/>
            <family val="2"/>
            <charset val="238"/>
          </rPr>
          <t xml:space="preserve">
manjka gonilo 393502</t>
        </r>
      </text>
    </comment>
    <comment ref="AD215" authorId="3" shapeId="0" xr:uid="{229F1747-4405-46DA-BFBF-26A9E17036F6}">
      <text>
        <t xml:space="preserve">[Pripomba v niti]
Vaša različica programa Excel dovoljuje branje te pripombe v niti, vendar pa bodo vse spremembe odstranjene, če bo datoteka odprta v novejši različici programa Excel. Več informacij: https://go.microsoft.com/fwlink/?linkid=870924.
Pripomba:
    Manjka gonilo - 18.07.2023 dobava </t>
      </text>
    </comment>
    <comment ref="X225" authorId="1" shapeId="0" xr:uid="{DA62CCE2-DC22-4034-93C0-AE1678A4F040}">
      <text>
        <r>
          <rPr>
            <b/>
            <sz val="9"/>
            <color indexed="81"/>
            <rFont val="Segoe UI"/>
            <family val="2"/>
            <charset val="238"/>
          </rPr>
          <t>8487: 27.6</t>
        </r>
        <r>
          <rPr>
            <sz val="9"/>
            <color indexed="81"/>
            <rFont val="Segoe UI"/>
            <family val="2"/>
            <charset val="238"/>
          </rPr>
          <t xml:space="preserve">
manjka 414372</t>
        </r>
      </text>
    </comment>
    <comment ref="X254" authorId="1" shapeId="0" xr:uid="{D6D14FFE-F299-4DD7-8BBA-36509350AB9E}">
      <text>
        <r>
          <rPr>
            <b/>
            <sz val="9"/>
            <color indexed="81"/>
            <rFont val="Segoe UI"/>
            <family val="2"/>
            <charset val="238"/>
          </rPr>
          <t>8487: 10.7</t>
        </r>
        <r>
          <rPr>
            <sz val="9"/>
            <color indexed="81"/>
            <rFont val="Segoe UI"/>
            <family val="2"/>
            <charset val="238"/>
          </rPr>
          <t xml:space="preserve">
390122, 289045</t>
        </r>
      </text>
    </comment>
    <comment ref="J379" authorId="0" shapeId="0" xr:uid="{73A1F8EB-F0C7-4CAD-B81C-A4DC53ED7C58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 xml:space="preserve">id 437028 prenos na 651
</t>
        </r>
      </text>
    </comment>
    <comment ref="J416" authorId="0" shapeId="0" xr:uid="{78C954FD-0595-45DE-BC3B-8FA37A395B22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>prenos na 651: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>id 358401
id 358402
id 358399</t>
        </r>
      </text>
    </comment>
    <comment ref="J449" authorId="0" shapeId="0" xr:uid="{3009FF29-43C3-40EA-94ED-F6FBEA66A6AE}">
      <text>
        <r>
          <rPr>
            <b/>
            <sz val="12"/>
            <color indexed="81"/>
            <rFont val="Segoe UI"/>
            <family val="2"/>
            <charset val="238"/>
          </rPr>
          <t>3621:</t>
        </r>
        <r>
          <rPr>
            <sz val="12"/>
            <color indexed="81"/>
            <rFont val="Segoe UI"/>
            <family val="2"/>
            <charset val="238"/>
          </rPr>
          <t xml:space="preserve">
veriga 
id 369187 in 369189</t>
        </r>
      </text>
    </comment>
    <comment ref="J453" authorId="0" shapeId="0" xr:uid="{A3876CF4-6A14-4FCC-8C89-70DC7594B9E7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1"/>
            <color indexed="81"/>
            <rFont val="Segoe UI"/>
            <family val="2"/>
            <charset val="238"/>
          </rPr>
          <t>prenos na 651 id 369168
8,9m</t>
        </r>
      </text>
    </comment>
    <comment ref="J545" authorId="0" shapeId="0" xr:uid="{83756C6D-C29D-4A2D-BB8B-E02C4807C015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>prenos na 651</t>
        </r>
      </text>
    </comment>
    <comment ref="J569" authorId="0" shapeId="0" xr:uid="{3CB9AD11-0A66-4639-9591-562DE9BE5BF3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>prenos na 651</t>
        </r>
      </text>
    </comment>
    <comment ref="J589" authorId="0" shapeId="0" xr:uid="{F4E54AAD-AADE-43B0-8F3D-66CF32193606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4"/>
            <color indexed="81"/>
            <rFont val="Segoe UI"/>
            <family val="2"/>
            <charset val="238"/>
          </rPr>
          <t>agregat id 437107
prenos na 651</t>
        </r>
      </text>
    </comment>
    <comment ref="J627" authorId="0" shapeId="0" xr:uid="{E355FF0E-B120-4C51-AD09-4F37F20441F8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4"/>
            <color indexed="81"/>
            <rFont val="Segoe UI"/>
            <family val="2"/>
            <charset val="238"/>
          </rPr>
          <t>agregat id 437108
prenos na 651</t>
        </r>
      </text>
    </comment>
    <comment ref="J690" authorId="0" shapeId="0" xr:uid="{B700AC1D-FFB1-4EA0-8624-CC31C755EFD0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cilindri za Pogon - prenos na 651</t>
        </r>
      </text>
    </comment>
    <comment ref="J749" authorId="0" shapeId="0" xr:uid="{C016F010-7EF9-4129-A438-D8C9BC88D219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>plošča penasta id 358789</t>
        </r>
      </text>
    </comment>
    <comment ref="D766" authorId="0" shapeId="0" xr:uid="{2B5913AE-6C4D-4FA2-8186-1A790B1ABF95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>združeni nalogi z F&amp;R</t>
        </r>
      </text>
    </comment>
    <comment ref="D768" authorId="0" shapeId="0" xr:uid="{BD152B38-BB1C-4F70-BFF1-8BEA534BC07E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>paneli</t>
        </r>
      </text>
    </comment>
    <comment ref="J771" authorId="0" shapeId="0" xr:uid="{F05D530C-7193-48E8-B28F-D36D63F0F4F9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 xml:space="preserve">
volna</t>
        </r>
      </text>
    </comment>
    <comment ref="AD781" authorId="4" shapeId="0" xr:uid="{DCD8E197-C60B-4B25-9342-E4EDA7333678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13.6.
Ročica</t>
        </r>
      </text>
    </comment>
    <comment ref="J800" authorId="0" shapeId="0" xr:uid="{2D10FFC3-1B2A-43B5-B04F-EF2CB83A1678}">
      <text>
        <r>
          <rPr>
            <b/>
            <sz val="9"/>
            <color indexed="81"/>
            <rFont val="Segoe UI"/>
            <family val="2"/>
            <charset val="238"/>
          </rPr>
          <t xml:space="preserve"> 3621 09.12.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1"/>
            <color indexed="81"/>
            <rFont val="Segoe UI"/>
            <family val="2"/>
            <charset val="238"/>
          </rPr>
          <t>volna 023334
prenos na 651</t>
        </r>
      </text>
    </comment>
    <comment ref="AD806" authorId="4" shapeId="0" xr:uid="{AA8066C7-5B97-414C-94BD-AC198F888E06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13.6.
Valjček reklamacija</t>
        </r>
      </text>
    </comment>
    <comment ref="AE806" authorId="5" shapeId="0" xr:uid="{E0469022-D5D0-4EF6-8E46-3A1E5BD2FFCF}">
      <text>
        <r>
          <rPr>
            <b/>
            <sz val="9"/>
            <color indexed="81"/>
            <rFont val="Segoe UI"/>
            <family val="2"/>
            <charset val="238"/>
          </rPr>
          <t>Drago Rondič:30.05.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J830" authorId="5" shapeId="0" xr:uid="{63FA02DE-A2BA-4589-AB3A-F8432EFAA798}">
      <text>
        <r>
          <rPr>
            <b/>
            <sz val="9"/>
            <color indexed="81"/>
            <rFont val="Segoe UI"/>
            <family val="2"/>
            <charset val="238"/>
          </rPr>
          <t>Drago Rondič: 26.05.</t>
        </r>
        <r>
          <rPr>
            <sz val="9"/>
            <color indexed="81"/>
            <rFont val="Segoe UI"/>
            <family val="2"/>
            <charset val="238"/>
          </rPr>
          <t xml:space="preserve">
členek spojni id 369509
vijak id 380328</t>
        </r>
      </text>
    </comment>
    <comment ref="H849" authorId="0" shapeId="0" xr:uid="{6BF84421-B96C-4C13-B03C-652FE82D5D40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>samo Ogrodje = 13.06.</t>
        </r>
      </text>
    </comment>
    <comment ref="J854" authorId="0" shapeId="0" xr:uid="{BA70506D-5B22-466E-A6F6-4E0C7EADDE7B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trak transportni id 437038</t>
        </r>
        <r>
          <rPr>
            <sz val="14"/>
            <color indexed="81"/>
            <rFont val="Segoe UI"/>
            <family val="2"/>
            <charset val="238"/>
          </rPr>
          <t xml:space="preserve">
volna</t>
        </r>
      </text>
    </comment>
    <comment ref="H881" authorId="4" shapeId="0" xr:uid="{3C5BB92F-75A0-4EDA-8545-5D9FEC7E02B9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DB</t>
        </r>
      </text>
    </comment>
    <comment ref="D882" authorId="0" shapeId="0" xr:uid="{8DB84837-ACE3-49A2-9DA3-90EF76C82950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>združen v poziciji 0320</t>
        </r>
      </text>
    </comment>
    <comment ref="G907" authorId="0" shapeId="0" xr:uid="{9DDFCDBD-25FF-485D-B4F9-43A976AB9506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4"/>
            <color indexed="81"/>
            <rFont val="Segoe UI"/>
            <family val="2"/>
            <charset val="238"/>
          </rPr>
          <t>ogrodje id 471643 10.05.</t>
        </r>
      </text>
    </comment>
    <comment ref="J925" authorId="0" shapeId="0" xr:uid="{8D0E1C8B-604C-41DA-BEA9-7C4744278161}">
      <text>
        <r>
          <rPr>
            <b/>
            <sz val="9"/>
            <color indexed="81"/>
            <rFont val="Segoe UI"/>
            <family val="2"/>
            <charset val="238"/>
          </rPr>
          <t xml:space="preserve">3621:  28.10.
</t>
        </r>
        <r>
          <rPr>
            <b/>
            <sz val="11"/>
            <color indexed="81"/>
            <rFont val="Segoe UI"/>
            <family val="2"/>
            <charset val="238"/>
          </rPr>
          <t xml:space="preserve">volna id 023334
termoelement id 338384
</t>
        </r>
        <r>
          <rPr>
            <b/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AE930" authorId="0" shapeId="0" xr:uid="{5030CF47-BBED-4436-9378-42A482D26F01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4"/>
            <color indexed="81"/>
            <rFont val="Segoe UI"/>
            <family val="2"/>
            <charset val="238"/>
          </rPr>
          <t>datum 06.09. je za 1 srroj
sledita še ostala 2</t>
        </r>
      </text>
    </comment>
    <comment ref="H931" authorId="4" shapeId="0" xr:uid="{73CAE535-A6F1-4875-B0DD-59D5D4AA14CB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DB</t>
        </r>
      </text>
    </comment>
    <comment ref="L932" authorId="0" shapeId="0" xr:uid="{577A790E-2922-4B8B-90D9-7678282C0D83}">
      <text>
        <r>
          <rPr>
            <b/>
            <sz val="9"/>
            <color indexed="81"/>
            <rFont val="Segoe UI"/>
            <family val="2"/>
            <charset val="238"/>
          </rPr>
          <t>3621: 23.10.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>UC 303
voziček</t>
        </r>
      </text>
    </comment>
    <comment ref="J934" authorId="0" shapeId="0" xr:uid="{570871D9-6699-446A-887A-66170B481AF5}">
      <text>
        <r>
          <rPr>
            <b/>
            <sz val="9"/>
            <color indexed="81"/>
            <rFont val="Segoe UI"/>
            <family val="2"/>
            <charset val="238"/>
          </rPr>
          <t xml:space="preserve">3621:  02.09.
</t>
        </r>
        <r>
          <rPr>
            <sz val="12"/>
            <color indexed="81"/>
            <rFont val="Segoe UI"/>
            <family val="2"/>
            <charset val="238"/>
          </rPr>
          <t xml:space="preserve">tehtnica id 393464
</t>
        </r>
        <r>
          <rPr>
            <b/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D935" authorId="0" shapeId="0" xr:uid="{7E41F262-8B9D-40E7-9E6F-293177D85D50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>spremenjena pozicija v projektu 20.9.</t>
        </r>
      </text>
    </comment>
    <comment ref="AE940" authorId="0" shapeId="0" xr:uid="{F980FF9A-AB28-452C-925F-A81E78BB146B}">
      <text>
        <r>
          <rPr>
            <b/>
            <sz val="9"/>
            <color indexed="81"/>
            <rFont val="Segoe UI"/>
            <family val="2"/>
            <charset val="238"/>
          </rPr>
          <t>3621: 06.12.
potrjen datum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H941" authorId="4" shapeId="0" xr:uid="{E1595470-BB0A-4162-BF4E-65638F09F1AB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DB</t>
        </r>
      </text>
    </comment>
    <comment ref="AD941" authorId="0" shapeId="0" xr:uid="{90CA576D-F641-4D70-919D-65B83616B5F8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dodelava</t>
        </r>
      </text>
    </comment>
    <comment ref="J948" authorId="0" shapeId="0" xr:uid="{066D7330-3D0E-4D0E-BD64-E95897E6C803}">
      <text>
        <r>
          <rPr>
            <b/>
            <sz val="9"/>
            <color indexed="81"/>
            <rFont val="Segoe UI"/>
            <family val="2"/>
            <charset val="238"/>
          </rPr>
          <t xml:space="preserve"> 3621 09.12.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1"/>
            <color indexed="81"/>
            <rFont val="Segoe UI"/>
            <family val="2"/>
            <charset val="238"/>
          </rPr>
          <t>volna 023334
prenos na 651</t>
        </r>
      </text>
    </comment>
    <comment ref="AE951" authorId="0" shapeId="0" xr:uid="{D062A539-94C3-4DA1-BDE9-543F783A3FA9}">
      <text>
        <r>
          <rPr>
            <b/>
            <sz val="9"/>
            <color indexed="81"/>
            <rFont val="Segoe UI"/>
            <family val="2"/>
            <charset val="238"/>
          </rPr>
          <t>3621: 30.11.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>planirano 20.09.</t>
        </r>
      </text>
    </comment>
    <comment ref="AD952" authorId="0" shapeId="0" xr:uid="{ED4F96A0-CABD-4313-A09F-D8D5AA2B009E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dodelava</t>
        </r>
      </text>
    </comment>
    <comment ref="AD957" authorId="0" shapeId="0" xr:uid="{F0D2AF6D-1432-4F6F-8451-10D030523EC3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dodelava</t>
        </r>
      </text>
    </comment>
    <comment ref="I958" authorId="0" shapeId="0" xr:uid="{B459DFA9-98F8-4236-A1A2-769B58848A32}">
      <text>
        <r>
          <rPr>
            <b/>
            <sz val="9"/>
            <color indexed="81"/>
            <rFont val="Segoe UI"/>
            <family val="2"/>
            <charset val="238"/>
          </rPr>
          <t xml:space="preserve">3621: 30.07.
</t>
        </r>
        <r>
          <rPr>
            <sz val="12"/>
            <color indexed="81"/>
            <rFont val="Segoe UI"/>
            <family val="2"/>
            <charset val="238"/>
          </rPr>
          <t>želja - pričakovanje da je stroj pripravljen do 02.09. za ogled ku</t>
        </r>
        <r>
          <rPr>
            <sz val="9"/>
            <color indexed="81"/>
            <rFont val="Segoe UI"/>
            <family val="2"/>
            <charset val="238"/>
          </rPr>
          <t xml:space="preserve">pca
</t>
        </r>
      </text>
    </comment>
    <comment ref="H960" authorId="4" shapeId="0" xr:uid="{367EB468-08FB-4B84-AFE5-8D41A7E9AB6C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DB</t>
        </r>
      </text>
    </comment>
    <comment ref="AD963" authorId="0" shapeId="0" xr:uid="{6C657FE1-F02C-4861-ADDA-81DA51750DC9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dodelava</t>
        </r>
      </text>
    </comment>
    <comment ref="D965" authorId="4" shapeId="0" xr:uid="{EA35D231-AC20-4726-A162-727FFDA6014A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DB</t>
        </r>
      </text>
    </comment>
    <comment ref="AD965" authorId="0" shapeId="0" xr:uid="{CABD279A-EFD8-4CCD-9AEF-7F5FC3379F2A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dodelava</t>
        </r>
      </text>
    </comment>
    <comment ref="D967" authorId="4" shapeId="0" xr:uid="{47F2AAD9-C5D0-4EF2-ABF2-A449E122810F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DB</t>
        </r>
      </text>
    </comment>
    <comment ref="D968" authorId="4" shapeId="0" xr:uid="{A22E685A-6444-46F0-8558-47064A03DB49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DB</t>
        </r>
      </text>
    </comment>
    <comment ref="D969" authorId="4" shapeId="0" xr:uid="{0C815245-7551-49A8-9E9C-7FC396AE83AD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DB</t>
        </r>
      </text>
    </comment>
    <comment ref="J969" authorId="0" shapeId="0" xr:uid="{FD87DD6B-77B3-4581-886E-FA314BFDD99E}">
      <text>
        <r>
          <rPr>
            <b/>
            <sz val="9"/>
            <color indexed="81"/>
            <rFont val="Segoe UI"/>
            <family val="2"/>
            <charset val="238"/>
          </rPr>
          <t>3621:  19.12.
trak id 392465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J975" authorId="0" shapeId="0" xr:uid="{162D8055-EE7C-4735-8059-A391C7B51F67}">
      <text>
        <r>
          <rPr>
            <b/>
            <sz val="9"/>
            <color indexed="81"/>
            <rFont val="Segoe UI"/>
            <family val="2"/>
            <charset val="238"/>
          </rPr>
          <t xml:space="preserve"> 3621 09.12.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1"/>
            <color indexed="81"/>
            <rFont val="Segoe UI"/>
            <family val="2"/>
            <charset val="238"/>
          </rPr>
          <t>volna 023334
prenos na 651</t>
        </r>
      </text>
    </comment>
    <comment ref="AE975" authorId="0" shapeId="0" xr:uid="{175B20CA-F1AB-41B3-BD5E-CB2692CB3641}">
      <text>
        <r>
          <rPr>
            <b/>
            <sz val="9"/>
            <color indexed="81"/>
            <rFont val="Segoe UI"/>
            <family val="2"/>
            <charset val="238"/>
          </rPr>
          <t xml:space="preserve">3621: 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4"/>
            <color indexed="81"/>
            <rFont val="Segoe UI"/>
            <family val="2"/>
            <charset val="238"/>
          </rPr>
          <t>Pogon</t>
        </r>
      </text>
    </comment>
    <comment ref="D1010" authorId="4" shapeId="0" xr:uid="{820C7798-C844-4C70-9BC6-5483B07B77FF}">
      <text>
        <r>
          <rPr>
            <b/>
            <sz val="9"/>
            <color indexed="81"/>
            <rFont val="Segoe UI"/>
            <family val="2"/>
            <charset val="238"/>
          </rPr>
          <t>Dejan Bremec:
DB</t>
        </r>
      </text>
    </comment>
    <comment ref="D1011" authorId="4" shapeId="0" xr:uid="{BAF63D98-8170-4672-9954-BDF77700AD4D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DB</t>
        </r>
      </text>
    </comment>
    <comment ref="D1012" authorId="4" shapeId="0" xr:uid="{194F87AF-EECA-487C-8097-B4EBD3434B6C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DB</t>
        </r>
      </text>
    </comment>
    <comment ref="D1013" authorId="4" shapeId="0" xr:uid="{046FBF44-976A-4D8E-A8D2-4BFC15CFB3DD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DB</t>
        </r>
      </text>
    </comment>
    <comment ref="J1019" authorId="0" shapeId="0" xr:uid="{623A4DCB-F346-4D29-95ED-6547BF8D6E53}">
      <text>
        <r>
          <rPr>
            <b/>
            <sz val="9"/>
            <color indexed="81"/>
            <rFont val="Segoe UI"/>
            <family val="2"/>
            <charset val="238"/>
          </rPr>
          <t>3621:  05.12.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>termoelement id 369059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N1020" authorId="0" shapeId="0" xr:uid="{CBB3B71E-E293-4DDD-9073-46BBE104A3DD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>barvanje 174</t>
        </r>
      </text>
    </comment>
    <comment ref="J1022" authorId="0" shapeId="0" xr:uid="{BB866DDE-2119-4784-B8FD-C182DE501B78}">
      <text>
        <r>
          <rPr>
            <b/>
            <sz val="9"/>
            <color indexed="81"/>
            <rFont val="Segoe UI"/>
            <family val="2"/>
            <charset val="238"/>
          </rPr>
          <t xml:space="preserve">3621: 06.01.
</t>
        </r>
        <r>
          <rPr>
            <sz val="11"/>
            <color indexed="81"/>
            <rFont val="Segoe UI"/>
            <family val="2"/>
            <charset val="238"/>
          </rPr>
          <t xml:space="preserve">tipkalo id 437562
</t>
        </r>
      </text>
    </comment>
    <comment ref="G1023" authorId="0" shapeId="0" xr:uid="{A1482647-5FDA-433A-B781-3703FBE0AB74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dodana manjkajoča pečnica</t>
        </r>
      </text>
    </comment>
    <comment ref="N1023" authorId="0" shapeId="0" xr:uid="{26226596-FF02-43DD-B599-79BD3186DA91}">
      <text>
        <r>
          <rPr>
            <b/>
            <sz val="9"/>
            <color indexed="81"/>
            <rFont val="Segoe UI"/>
            <family val="2"/>
            <charset val="238"/>
          </rPr>
          <t xml:space="preserve"> 3621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 xml:space="preserve">470800 4x
461945 2x
470814 1x (vstopna)
461945 2x 
470802 2x 
</t>
        </r>
      </text>
    </comment>
    <comment ref="AE1035" authorId="0" shapeId="0" xr:uid="{E4C6D4BA-E133-4FA3-BE37-CA43DAD2115F}">
      <text>
        <r>
          <rPr>
            <b/>
            <sz val="9"/>
            <color indexed="81"/>
            <rFont val="Segoe UI"/>
            <family val="2"/>
            <charset val="238"/>
          </rPr>
          <t xml:space="preserve">3621:  29.11.
</t>
        </r>
        <r>
          <rPr>
            <b/>
            <sz val="11"/>
            <color indexed="81"/>
            <rFont val="Segoe UI"/>
            <family val="2"/>
            <charset val="238"/>
          </rPr>
          <t>planirani
15.11./19.11.</t>
        </r>
        <r>
          <rPr>
            <sz val="11"/>
            <color indexed="81"/>
            <rFont val="Segoe UI"/>
            <family val="2"/>
            <charset val="238"/>
          </rPr>
          <t xml:space="preserve">
</t>
        </r>
      </text>
    </comment>
    <comment ref="AE1049" authorId="0" shapeId="0" xr:uid="{C844B332-9409-4B9C-80D6-3C0A8EDECDAA}">
      <text>
        <r>
          <rPr>
            <b/>
            <sz val="9"/>
            <color indexed="81"/>
            <rFont val="Segoe UI"/>
            <family val="2"/>
            <charset val="238"/>
          </rPr>
          <t>3621: 07.12.
premik na 10.12.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AE1059" authorId="0" shapeId="0" xr:uid="{A3357250-1B36-487D-98D2-B3F2AE5D862E}">
      <text>
        <r>
          <rPr>
            <b/>
            <sz val="9"/>
            <color indexed="81"/>
            <rFont val="Segoe UI"/>
            <family val="2"/>
            <charset val="238"/>
          </rPr>
          <t xml:space="preserve">3621: 30.11.
</t>
        </r>
        <r>
          <rPr>
            <b/>
            <sz val="11"/>
            <color indexed="81"/>
            <rFont val="Segoe UI"/>
            <family val="2"/>
            <charset val="238"/>
          </rPr>
          <t>planirano
29.11.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G1073" authorId="4" shapeId="0" xr:uid="{C109188E-5958-46BB-A5E8-BD58680195D7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dodana vodila 17.3.</t>
        </r>
      </text>
    </comment>
    <comment ref="J1081" authorId="5" shapeId="0" xr:uid="{E5853268-45BA-4A89-84FE-AAE1E71BA9CA}">
      <text>
        <r>
          <rPr>
            <b/>
            <sz val="9"/>
            <color indexed="81"/>
            <rFont val="Segoe UI"/>
            <family val="2"/>
            <charset val="238"/>
          </rPr>
          <t>Drago Rondič: 14.04.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 xml:space="preserve">verižniki inox id 435089 prenos na 651
klimat id 438457, 438458
</t>
        </r>
      </text>
    </comment>
    <comment ref="AI1081" authorId="5" shapeId="0" xr:uid="{0C8F97B6-6707-43A3-9D4C-C2D6D936148B}">
      <text>
        <r>
          <rPr>
            <b/>
            <sz val="9"/>
            <color indexed="81"/>
            <rFont val="Segoe UI"/>
            <family val="2"/>
            <charset val="238"/>
          </rPr>
          <t>Drago Rondič: 08.04.</t>
        </r>
        <r>
          <rPr>
            <sz val="9"/>
            <color indexed="81"/>
            <rFont val="Segoe UI"/>
            <family val="2"/>
            <charset val="238"/>
          </rPr>
          <t xml:space="preserve">
če bo dobava klimata 25.04.</t>
        </r>
      </text>
    </comment>
    <comment ref="N1082" authorId="0" shapeId="0" xr:uid="{D494E2D4-8125-4088-AE3A-FC403BD7B0A9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 Ogrodje id 477903
Sklopi:
477934
477929
477932
477937
</t>
        </r>
      </text>
    </comment>
    <comment ref="AI1108" authorId="5" shapeId="0" xr:uid="{163ABE6B-89FD-4328-AFAD-320D4DA0F929}">
      <text>
        <r>
          <rPr>
            <b/>
            <sz val="9"/>
            <color indexed="81"/>
            <rFont val="Segoe UI"/>
            <family val="2"/>
            <charset val="238"/>
          </rPr>
          <t xml:space="preserve">Drago Rondič: 08.04
</t>
        </r>
        <r>
          <rPr>
            <sz val="9"/>
            <color indexed="81"/>
            <rFont val="Segoe UI"/>
            <family val="2"/>
            <charset val="238"/>
          </rPr>
          <t xml:space="preserve">
še kar je ostalo;
se priloži k FKP - oziroma po dogovoru</t>
        </r>
      </text>
    </comment>
    <comment ref="N1110" authorId="0" shapeId="0" xr:uid="{E3178637-7FF9-42C4-A915-44FEBC23820B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0"/>
            <color indexed="81"/>
            <rFont val="Segoe UI"/>
            <family val="2"/>
            <charset val="238"/>
          </rPr>
          <t>478133
477536
477540
478122
478128</t>
        </r>
      </text>
    </comment>
    <comment ref="AD1123" authorId="4" shapeId="0" xr:uid="{754D0A90-1222-4D68-84E4-5CAF87AD48DC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13.6.
Pokrov gonila</t>
        </r>
      </text>
    </comment>
    <comment ref="AD1124" authorId="4" shapeId="0" xr:uid="{A1079ED7-739C-47C2-A8C0-C33E730EF3A7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13.6.
Nalepke</t>
        </r>
      </text>
    </comment>
    <comment ref="J1127" authorId="5" shapeId="0" xr:uid="{64E1B53B-F1E6-478C-864D-2B8114B2DF8B}">
      <text>
        <r>
          <rPr>
            <b/>
            <sz val="9"/>
            <color indexed="81"/>
            <rFont val="Segoe UI"/>
            <family val="2"/>
            <charset val="238"/>
          </rPr>
          <t>Drago Rondič:21.05.
objemka cevna id 438841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AD1129" authorId="4" shapeId="0" xr:uid="{577E64FC-37BF-4B03-B0B9-9F29E1A915D3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13.6.
Drča test</t>
        </r>
      </text>
    </comment>
    <comment ref="J1147" authorId="5" shapeId="0" xr:uid="{CA11BFDF-AA42-46DF-98A1-940D531DB6CF}">
      <text>
        <r>
          <rPr>
            <b/>
            <sz val="9"/>
            <color indexed="81"/>
            <rFont val="Segoe UI"/>
            <family val="2"/>
            <charset val="238"/>
          </rPr>
          <t xml:space="preserve">Drago Rondič:  28.04.
skoznik id 439023
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AI1152" authorId="5" shapeId="0" xr:uid="{D7C23F46-7B41-4D61-AB10-328E57B50A31}">
      <text>
        <r>
          <rPr>
            <b/>
            <sz val="9"/>
            <color indexed="81"/>
            <rFont val="Segoe UI"/>
            <family val="2"/>
            <charset val="238"/>
          </rPr>
          <t>Drago Rondič:08.04.</t>
        </r>
        <r>
          <rPr>
            <sz val="9"/>
            <color indexed="81"/>
            <rFont val="Segoe UI"/>
            <family val="2"/>
            <charset val="238"/>
          </rPr>
          <t xml:space="preserve">
brez gonila id 438455
gonilo 05.05.</t>
        </r>
      </text>
    </comment>
    <comment ref="AI1154" authorId="5" shapeId="0" xr:uid="{77F03301-25A3-4C06-BE3A-B4955067395D}">
      <text>
        <r>
          <rPr>
            <b/>
            <sz val="9"/>
            <color indexed="81"/>
            <rFont val="Segoe UI"/>
            <family val="2"/>
            <charset val="238"/>
          </rPr>
          <t>Drago Rondič:08.04.</t>
        </r>
        <r>
          <rPr>
            <sz val="9"/>
            <color indexed="81"/>
            <rFont val="Segoe UI"/>
            <family val="2"/>
            <charset val="238"/>
          </rPr>
          <t xml:space="preserve">
brez gonila id 438455
gonilo 05.05.</t>
        </r>
      </text>
    </comment>
    <comment ref="AI1163" authorId="5" shapeId="0" xr:uid="{1165A01E-D001-4E4B-9E06-9CA7102C39B1}">
      <text>
        <r>
          <rPr>
            <b/>
            <sz val="9"/>
            <color indexed="81"/>
            <rFont val="Segoe UI"/>
            <family val="2"/>
            <charset val="238"/>
          </rPr>
          <t>Drago Rondič:08.04.</t>
        </r>
        <r>
          <rPr>
            <sz val="9"/>
            <color indexed="81"/>
            <rFont val="Segoe UI"/>
            <family val="2"/>
            <charset val="238"/>
          </rPr>
          <t xml:space="preserve">
brez gonila id 438455
gonilo 05.05.</t>
        </r>
      </text>
    </comment>
    <comment ref="AE1174" authorId="5" shapeId="0" xr:uid="{1C1119D8-2508-40C6-A036-BED3A10019A8}">
      <text>
        <r>
          <rPr>
            <b/>
            <sz val="9"/>
            <color indexed="81"/>
            <rFont val="Segoe UI"/>
            <family val="2"/>
            <charset val="238"/>
          </rPr>
          <t>Drago Rondič:07.04.</t>
        </r>
        <r>
          <rPr>
            <sz val="9"/>
            <color indexed="81"/>
            <rFont val="Segoe UI"/>
            <family val="2"/>
            <charset val="238"/>
          </rPr>
          <t xml:space="preserve">
premaknjen datum - prej 28.02 - zelen</t>
        </r>
      </text>
    </comment>
    <comment ref="AE1175" authorId="5" shapeId="0" xr:uid="{8157535A-3C28-4C02-8742-DA7F694CC17C}">
      <text>
        <r>
          <rPr>
            <b/>
            <sz val="9"/>
            <color indexed="81"/>
            <rFont val="Segoe UI"/>
            <family val="2"/>
            <charset val="238"/>
          </rPr>
          <t>Drago Rondič:07.04.</t>
        </r>
        <r>
          <rPr>
            <sz val="9"/>
            <color indexed="81"/>
            <rFont val="Segoe UI"/>
            <family val="2"/>
            <charset val="238"/>
          </rPr>
          <t xml:space="preserve">
premaknjen datum - prej 28.02 - zelen</t>
        </r>
      </text>
    </comment>
    <comment ref="AD1188" authorId="5" shapeId="0" xr:uid="{77DFCC4A-17E7-41BF-A432-9FBB3F9D891F}">
      <text>
        <r>
          <rPr>
            <b/>
            <sz val="9"/>
            <color indexed="81"/>
            <rFont val="Segoe UI"/>
            <family val="2"/>
            <charset val="238"/>
          </rPr>
          <t>Drago Rondič:</t>
        </r>
        <r>
          <rPr>
            <sz val="9"/>
            <color indexed="81"/>
            <rFont val="Segoe UI"/>
            <family val="2"/>
            <charset val="238"/>
          </rPr>
          <t xml:space="preserve">
specifikacija</t>
        </r>
      </text>
    </comment>
    <comment ref="R1189" authorId="5" shapeId="0" xr:uid="{08CE3191-F704-428C-9722-A95C328F4B58}">
      <text>
        <r>
          <rPr>
            <b/>
            <sz val="9"/>
            <color indexed="81"/>
            <rFont val="Segoe UI"/>
            <family val="2"/>
            <charset val="238"/>
          </rPr>
          <t>Drago Rondič: 23.05.
vseh ur po zbirniku je 470
ampak naj bi prišlo iz LUK delno sestavljeno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N1192" authorId="5" shapeId="0" xr:uid="{82AD4613-5073-418E-B27B-2276F0D47DE9}">
      <text>
        <r>
          <rPr>
            <b/>
            <sz val="9"/>
            <color indexed="81"/>
            <rFont val="Segoe UI"/>
            <family val="2"/>
            <charset val="238"/>
          </rPr>
          <t>Drago Rondič: 05.05.</t>
        </r>
        <r>
          <rPr>
            <sz val="9"/>
            <color indexed="81"/>
            <rFont val="Segoe UI"/>
            <family val="2"/>
            <charset val="238"/>
          </rPr>
          <t xml:space="preserve">
488734
488740
488738
488736
488737
477937</t>
        </r>
      </text>
    </comment>
    <comment ref="K1195" authorId="5" shapeId="0" xr:uid="{0FD0C533-1E86-4A58-860D-5E676E622E7D}">
      <text>
        <r>
          <rPr>
            <b/>
            <sz val="9"/>
            <color indexed="81"/>
            <rFont val="Segoe UI"/>
            <family val="2"/>
            <charset val="238"/>
          </rPr>
          <t>Drago Rondič:</t>
        </r>
        <r>
          <rPr>
            <sz val="9"/>
            <color indexed="81"/>
            <rFont val="Segoe UI"/>
            <family val="2"/>
            <charset val="238"/>
          </rPr>
          <t xml:space="preserve">
gred id 481163</t>
        </r>
      </text>
    </comment>
    <comment ref="N1220" authorId="0" shapeId="0" xr:uid="{EB4289FE-6409-402A-8910-5B36A82E2AD5}">
      <text>
        <r>
          <rPr>
            <b/>
            <sz val="9"/>
            <color indexed="81"/>
            <rFont val="Segoe UI"/>
            <family val="2"/>
            <charset val="238"/>
          </rPr>
          <t>3621: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sz val="12"/>
            <color indexed="81"/>
            <rFont val="Segoe UI"/>
            <family val="2"/>
            <charset val="238"/>
          </rPr>
          <t>478133  4x
477536 3x
477540 2x
478122 3x
478128 1x</t>
        </r>
      </text>
    </comment>
    <comment ref="J1257" authorId="5" shapeId="0" xr:uid="{A80462E1-9AA1-4B6B-98AF-03591E287047}">
      <text>
        <r>
          <rPr>
            <b/>
            <sz val="9"/>
            <color indexed="81"/>
            <rFont val="Segoe UI"/>
            <charset val="1"/>
          </rPr>
          <t>Drago Rondič: 22.10.</t>
        </r>
        <r>
          <rPr>
            <sz val="9"/>
            <color indexed="81"/>
            <rFont val="Segoe UI"/>
            <charset val="1"/>
          </rPr>
          <t xml:space="preserve">
magneti id 363250 pobrani za Cremico</t>
        </r>
      </text>
    </comment>
    <comment ref="J1278" authorId="5" shapeId="0" xr:uid="{044A8E0C-72EB-462D-AABF-C46F9762838A}">
      <text>
        <r>
          <rPr>
            <b/>
            <sz val="9"/>
            <color indexed="81"/>
            <rFont val="Segoe UI"/>
            <family val="2"/>
            <charset val="238"/>
          </rPr>
          <t>Drago Rondič: 01.08.</t>
        </r>
        <r>
          <rPr>
            <sz val="9"/>
            <color indexed="81"/>
            <rFont val="Segoe UI"/>
            <family val="2"/>
            <charset val="238"/>
          </rPr>
          <t xml:space="preserve">
fotocelica id 435019</t>
        </r>
      </text>
    </comment>
    <comment ref="J1291" authorId="5" shapeId="0" xr:uid="{2F6E0050-24A0-4566-B051-4400CE0C1BA7}">
      <text>
        <r>
          <rPr>
            <b/>
            <sz val="9"/>
            <color indexed="81"/>
            <rFont val="Segoe UI"/>
            <family val="2"/>
            <charset val="238"/>
          </rPr>
          <t>Drago Rondič:01.09.</t>
        </r>
        <r>
          <rPr>
            <sz val="9"/>
            <color indexed="81"/>
            <rFont val="Segoe UI"/>
            <family val="2"/>
            <charset val="238"/>
          </rPr>
          <t xml:space="preserve">
agregat id 439464
prenos potrebe na THK</t>
        </r>
      </text>
    </comment>
    <comment ref="R1308" authorId="5" shapeId="0" xr:uid="{9AE6776D-8F4F-4C27-A8C2-71E509DCE46D}">
      <text>
        <r>
          <rPr>
            <b/>
            <sz val="9"/>
            <color indexed="81"/>
            <rFont val="Segoe UI"/>
            <family val="2"/>
            <charset val="238"/>
          </rPr>
          <t>Drago Rondič:</t>
        </r>
        <r>
          <rPr>
            <sz val="9"/>
            <color indexed="81"/>
            <rFont val="Segoe UI"/>
            <family val="2"/>
            <charset val="238"/>
          </rPr>
          <t xml:space="preserve">
422</t>
        </r>
      </text>
    </comment>
    <comment ref="N1315" authorId="5" shapeId="0" xr:uid="{5D008119-61BA-4900-8FF7-C75AE668F154}">
      <text>
        <r>
          <rPr>
            <b/>
            <sz val="9"/>
            <color indexed="81"/>
            <rFont val="Segoe UI"/>
            <family val="2"/>
            <charset val="238"/>
          </rPr>
          <t>Drago Rondič:</t>
        </r>
        <r>
          <rPr>
            <sz val="9"/>
            <color indexed="81"/>
            <rFont val="Segoe UI"/>
            <family val="2"/>
            <charset val="238"/>
          </rPr>
          <t xml:space="preserve">
id 344452 2x
id 344464 3x
id 344465 2x
id 348556 1x
id 366879 1x</t>
        </r>
      </text>
    </comment>
    <comment ref="K1360" authorId="5" shapeId="0" xr:uid="{0EF5F63F-CF37-497A-92BB-7450E64E5157}">
      <text>
        <r>
          <rPr>
            <b/>
            <sz val="9"/>
            <color indexed="81"/>
            <rFont val="Segoe UI"/>
            <family val="2"/>
            <charset val="238"/>
          </rPr>
          <t>Drago Rondič:</t>
        </r>
        <r>
          <rPr>
            <sz val="9"/>
            <color indexed="81"/>
            <rFont val="Segoe UI"/>
            <family val="2"/>
            <charset val="238"/>
          </rPr>
          <t xml:space="preserve">
kljuka id 457485</t>
        </r>
      </text>
    </comment>
    <comment ref="L1364" authorId="5" shapeId="0" xr:uid="{FA2C56A4-0C1D-4052-B611-903C93D22830}">
      <text>
        <r>
          <rPr>
            <b/>
            <sz val="9"/>
            <color indexed="81"/>
            <rFont val="Segoe UI"/>
            <family val="2"/>
            <charset val="238"/>
          </rPr>
          <t>Drago Rondič:</t>
        </r>
        <r>
          <rPr>
            <sz val="9"/>
            <color indexed="81"/>
            <rFont val="Segoe UI"/>
            <family val="2"/>
            <charset val="238"/>
          </rPr>
          <t xml:space="preserve">
lemež id 455236</t>
        </r>
      </text>
    </comment>
    <comment ref="H1365" authorId="0" shapeId="0" xr:uid="{CB004D7C-956C-4253-B7E3-5D0E575A329F}">
      <text>
        <r>
          <rPr>
            <b/>
            <sz val="9"/>
            <color indexed="81"/>
            <rFont val="Segoe UI"/>
            <family val="2"/>
            <charset val="238"/>
          </rPr>
          <t xml:space="preserve">3621:  30.01.
se koristi od Devyani
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R1367" authorId="5" shapeId="0" xr:uid="{7036F3A4-4F90-4B93-A3CE-61884715B3DC}">
      <text>
        <r>
          <rPr>
            <b/>
            <sz val="9"/>
            <color indexed="81"/>
            <rFont val="Segoe UI"/>
            <family val="2"/>
            <charset val="238"/>
          </rPr>
          <t>Drago Rondič: 21.05.</t>
        </r>
        <r>
          <rPr>
            <sz val="9"/>
            <color indexed="81"/>
            <rFont val="Segoe UI"/>
            <family val="2"/>
            <charset val="238"/>
          </rPr>
          <t xml:space="preserve">
brez vozičkov</t>
        </r>
      </text>
    </comment>
    <comment ref="R1373" authorId="5" shapeId="0" xr:uid="{C6CD2C46-2785-4CC6-B139-F531FFDD826E}">
      <text>
        <r>
          <rPr>
            <b/>
            <sz val="9"/>
            <color indexed="81"/>
            <rFont val="Segoe UI"/>
            <family val="2"/>
            <charset val="238"/>
          </rPr>
          <t>Drago Rondič:</t>
        </r>
        <r>
          <rPr>
            <sz val="9"/>
            <color indexed="81"/>
            <rFont val="Segoe UI"/>
            <family val="2"/>
            <charset val="238"/>
          </rPr>
          <t xml:space="preserve">
brez vozička</t>
        </r>
      </text>
    </comment>
    <comment ref="AD1373" authorId="4" shapeId="0" xr:uid="{9012D2A3-EE45-4939-B43A-C2C1AB5A4644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13.6
Manjka rele</t>
        </r>
      </text>
    </comment>
    <comment ref="AE1373" authorId="5" shapeId="0" xr:uid="{868DCFE1-C054-4E30-8BC3-CEFE50D02CC3}">
      <text>
        <r>
          <rPr>
            <b/>
            <sz val="9"/>
            <color indexed="81"/>
            <rFont val="Segoe UI"/>
            <family val="2"/>
            <charset val="238"/>
          </rPr>
          <t>Drago Rondič: 30.05.</t>
        </r>
        <r>
          <rPr>
            <sz val="9"/>
            <color indexed="81"/>
            <rFont val="Segoe UI"/>
            <family val="2"/>
            <charset val="238"/>
          </rPr>
          <t xml:space="preserve">
popravljen datum</t>
        </r>
      </text>
    </comment>
    <comment ref="AD1384" authorId="4" shapeId="0" xr:uid="{10A3CDCA-DDCD-4ACB-92A6-68A8A951E554}">
      <text>
        <r>
          <rPr>
            <b/>
            <sz val="9"/>
            <color indexed="81"/>
            <rFont val="Segoe UI"/>
            <family val="2"/>
            <charset val="238"/>
          </rPr>
          <t>Dejan Bremec:</t>
        </r>
        <r>
          <rPr>
            <sz val="9"/>
            <color indexed="81"/>
            <rFont val="Segoe UI"/>
            <family val="2"/>
            <charset val="238"/>
          </rPr>
          <t xml:space="preserve">
13.6.
Prevleke</t>
        </r>
      </text>
    </comment>
    <comment ref="R1387" authorId="5" shapeId="0" xr:uid="{58051AC0-2282-47BA-AD8E-85E488424952}">
      <text>
        <r>
          <rPr>
            <b/>
            <sz val="9"/>
            <color indexed="81"/>
            <rFont val="Segoe UI"/>
            <charset val="1"/>
          </rPr>
          <t>Drago Rondič:</t>
        </r>
        <r>
          <rPr>
            <sz val="9"/>
            <color indexed="81"/>
            <rFont val="Segoe UI"/>
            <charset val="1"/>
          </rPr>
          <t xml:space="preserve">
brez vozička</t>
        </r>
      </text>
    </comment>
    <comment ref="M1389" authorId="5" shapeId="0" xr:uid="{8BE6A672-9530-4F9F-97D2-E19245DE518D}">
      <text>
        <r>
          <rPr>
            <b/>
            <sz val="9"/>
            <color indexed="81"/>
            <rFont val="Segoe UI"/>
            <charset val="1"/>
          </rPr>
          <t>Drago Rondič:06.10.
testna komora id 330025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J1392" authorId="5" shapeId="0" xr:uid="{F566E144-403C-4492-AC8A-2654123BC3A4}">
      <text>
        <r>
          <rPr>
            <b/>
            <sz val="9"/>
            <color indexed="81"/>
            <rFont val="Segoe UI"/>
            <charset val="1"/>
          </rPr>
          <t>Drago Rondič:</t>
        </r>
        <r>
          <rPr>
            <sz val="9"/>
            <color indexed="81"/>
            <rFont val="Segoe UI"/>
            <charset val="1"/>
          </rPr>
          <t xml:space="preserve">
stikalo id 219109</t>
        </r>
      </text>
    </comment>
    <comment ref="J1393" authorId="5" shapeId="0" xr:uid="{5C56E681-4C10-46A9-A0DA-7A283BE3C816}">
      <text>
        <r>
          <rPr>
            <b/>
            <sz val="9"/>
            <color indexed="81"/>
            <rFont val="Segoe UI"/>
            <charset val="1"/>
          </rPr>
          <t>Drago Rondič:</t>
        </r>
        <r>
          <rPr>
            <sz val="9"/>
            <color indexed="81"/>
            <rFont val="Segoe UI"/>
            <charset val="1"/>
          </rPr>
          <t xml:space="preserve">
stikalo id 219109</t>
        </r>
      </text>
    </comment>
    <comment ref="J1394" authorId="5" shapeId="0" xr:uid="{F41E2E43-36A0-418F-B9D7-5E641FD62587}">
      <text>
        <r>
          <rPr>
            <b/>
            <sz val="9"/>
            <color indexed="81"/>
            <rFont val="Segoe UI"/>
            <charset val="1"/>
          </rPr>
          <t>Drago Rondič: 23.10.</t>
        </r>
        <r>
          <rPr>
            <sz val="9"/>
            <color indexed="81"/>
            <rFont val="Segoe UI"/>
            <charset val="1"/>
          </rPr>
          <t xml:space="preserve">
grelec id 369026
termoelement id 369059</t>
        </r>
      </text>
    </comment>
    <comment ref="J1395" authorId="5" shapeId="0" xr:uid="{46C7D17A-802E-4F1A-9D5F-B02A758A860C}">
      <text>
        <r>
          <rPr>
            <b/>
            <sz val="9"/>
            <color indexed="81"/>
            <rFont val="Segoe UI"/>
            <charset val="1"/>
          </rPr>
          <t>Drago Rondič:23.10.</t>
        </r>
        <r>
          <rPr>
            <sz val="9"/>
            <color indexed="81"/>
            <rFont val="Segoe UI"/>
            <charset val="1"/>
          </rPr>
          <t xml:space="preserve">
mazalka id 177406</t>
        </r>
      </text>
    </comment>
    <comment ref="J1402" authorId="5" shapeId="0" xr:uid="{3E11A2A9-B3D6-4B19-9DE2-7FF620B72A0C}">
      <text>
        <r>
          <rPr>
            <b/>
            <sz val="9"/>
            <color indexed="81"/>
            <rFont val="Segoe UI"/>
            <charset val="1"/>
          </rPr>
          <t>Drago Rondič:22.10.
trak id 110795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O1406" authorId="5" shapeId="0" xr:uid="{50C84240-F097-4C98-8519-CFE470E96720}">
      <text>
        <r>
          <rPr>
            <b/>
            <sz val="9"/>
            <color indexed="81"/>
            <rFont val="Segoe UI"/>
            <family val="2"/>
            <charset val="238"/>
          </rPr>
          <t>Drago Rondič:</t>
        </r>
        <r>
          <rPr>
            <sz val="9"/>
            <color indexed="81"/>
            <rFont val="Segoe UI"/>
            <family val="2"/>
            <charset val="238"/>
          </rPr>
          <t xml:space="preserve">
16770
16771
16772
16773</t>
        </r>
      </text>
    </comment>
    <comment ref="R1406" authorId="5" shapeId="0" xr:uid="{08ECAB26-D0AD-4FBE-873E-28B216475165}">
      <text>
        <r>
          <rPr>
            <b/>
            <sz val="9"/>
            <color indexed="81"/>
            <rFont val="Segoe UI"/>
            <family val="2"/>
            <charset val="238"/>
          </rPr>
          <t>Drago Rondič:</t>
        </r>
        <r>
          <rPr>
            <sz val="9"/>
            <color indexed="81"/>
            <rFont val="Segoe UI"/>
            <family val="2"/>
            <charset val="238"/>
          </rPr>
          <t xml:space="preserve">
BREZ VOZIČKOV</t>
        </r>
      </text>
    </comment>
    <comment ref="J1407" authorId="5" shapeId="0" xr:uid="{42C713E0-66B3-4D42-B143-65DDC9D96FCD}">
      <text>
        <r>
          <rPr>
            <b/>
            <sz val="9"/>
            <color indexed="81"/>
            <rFont val="Segoe UI"/>
            <charset val="1"/>
          </rPr>
          <t>Drago Rondič:22.10.</t>
        </r>
        <r>
          <rPr>
            <sz val="9"/>
            <color indexed="81"/>
            <rFont val="Segoe UI"/>
            <charset val="1"/>
          </rPr>
          <t xml:space="preserve">
kotel id 361238</t>
        </r>
      </text>
    </comment>
    <comment ref="C1408" authorId="5" shapeId="0" xr:uid="{C65A4E21-FD93-47B4-92BF-164FB8591699}">
      <text>
        <r>
          <rPr>
            <b/>
            <sz val="9"/>
            <color indexed="81"/>
            <rFont val="Segoe UI"/>
            <family val="2"/>
            <charset val="238"/>
          </rPr>
          <t>Drago Rondič: 21.05.
koristi od Devyani??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M1420" authorId="5" shapeId="0" xr:uid="{E33AA19C-15F7-4217-BDC9-38CD942D74B9}">
      <text>
        <r>
          <rPr>
            <b/>
            <sz val="9"/>
            <color indexed="81"/>
            <rFont val="Segoe UI"/>
            <charset val="1"/>
          </rPr>
          <t>Drago Rondič:01.10.</t>
        </r>
        <r>
          <rPr>
            <sz val="9"/>
            <color indexed="81"/>
            <rFont val="Segoe UI"/>
            <charset val="1"/>
          </rPr>
          <t xml:space="preserve">
čistilnik id 284749</t>
        </r>
      </text>
    </comment>
    <comment ref="U1444" authorId="0" shapeId="0" xr:uid="{D68B0A1B-3F5E-4242-A994-19BFD27AB57E}">
      <text>
        <r>
          <rPr>
            <b/>
            <sz val="9"/>
            <color indexed="81"/>
            <rFont val="Segoe UI"/>
            <family val="2"/>
            <charset val="238"/>
          </rPr>
          <t xml:space="preserve">3621: 22.01.
Ogrodje id 352493
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J1461" authorId="5" shapeId="0" xr:uid="{90F8CA15-B64E-4D1E-A606-54DFA75BEFD9}">
      <text>
        <r>
          <rPr>
            <b/>
            <sz val="9"/>
            <color indexed="81"/>
            <rFont val="Segoe UI"/>
            <family val="2"/>
            <charset val="238"/>
          </rPr>
          <t>Drago Rondič:14.04.
termoelement id 438551
prenos na 651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J1466" authorId="5" shapeId="0" xr:uid="{736561F6-938D-40A0-B6CD-3A715563F325}">
      <text>
        <r>
          <rPr>
            <b/>
            <sz val="9"/>
            <color indexed="81"/>
            <rFont val="Segoe UI"/>
            <family val="2"/>
            <charset val="238"/>
          </rPr>
          <t>Drago Rondič:</t>
        </r>
        <r>
          <rPr>
            <sz val="9"/>
            <color indexed="81"/>
            <rFont val="Segoe UI"/>
            <family val="2"/>
            <charset val="238"/>
          </rPr>
          <t xml:space="preserve">
vezalka </t>
        </r>
      </text>
    </comment>
    <comment ref="K1466" authorId="5" shapeId="0" xr:uid="{4634F550-3521-4BB8-B13D-5BED380DC3A0}">
      <text>
        <r>
          <rPr>
            <b/>
            <sz val="9"/>
            <color indexed="81"/>
            <rFont val="Segoe UI"/>
            <family val="2"/>
            <charset val="238"/>
          </rPr>
          <t>Drago Rondič: 12.06.</t>
        </r>
        <r>
          <rPr>
            <sz val="9"/>
            <color indexed="81"/>
            <rFont val="Segoe UI"/>
            <family val="2"/>
            <charset val="238"/>
          </rPr>
          <t xml:space="preserve">
barvanje</t>
        </r>
      </text>
    </comment>
    <comment ref="K1481" authorId="5" shapeId="0" xr:uid="{47EF83AF-EB97-430A-A6B6-58F4329A8F0A}">
      <text>
        <r>
          <rPr>
            <b/>
            <sz val="9"/>
            <color indexed="81"/>
            <rFont val="Segoe UI"/>
            <family val="2"/>
            <charset val="238"/>
          </rPr>
          <t>Drago Rondič: 20.08.</t>
        </r>
        <r>
          <rPr>
            <sz val="9"/>
            <color indexed="81"/>
            <rFont val="Segoe UI"/>
            <family val="2"/>
            <charset val="238"/>
          </rPr>
          <t xml:space="preserve">
drča id 419802 = teflon
</t>
        </r>
      </text>
    </comment>
    <comment ref="R1497" authorId="5" shapeId="0" xr:uid="{20E977C0-0337-4595-AAC8-BD23CD9C1C6F}">
      <text>
        <r>
          <rPr>
            <b/>
            <sz val="9"/>
            <color indexed="81"/>
            <rFont val="Segoe UI"/>
            <family val="2"/>
            <charset val="238"/>
          </rPr>
          <t>Drago Rondič:</t>
        </r>
        <r>
          <rPr>
            <sz val="9"/>
            <color indexed="81"/>
            <rFont val="Segoe UI"/>
            <family val="2"/>
            <charset val="238"/>
          </rPr>
          <t xml:space="preserve">
brez vozička</t>
        </r>
      </text>
    </comment>
    <comment ref="R1498" authorId="5" shapeId="0" xr:uid="{C3EB8C0B-E25F-49F6-A13D-0636DFF93587}">
      <text>
        <r>
          <rPr>
            <b/>
            <sz val="9"/>
            <color indexed="81"/>
            <rFont val="Segoe UI"/>
            <family val="2"/>
            <charset val="238"/>
          </rPr>
          <t>Drago Rondič:</t>
        </r>
        <r>
          <rPr>
            <sz val="9"/>
            <color indexed="81"/>
            <rFont val="Segoe UI"/>
            <family val="2"/>
            <charset val="238"/>
          </rPr>
          <t xml:space="preserve">
brez vozička</t>
        </r>
      </text>
    </comment>
    <comment ref="R1501" authorId="5" shapeId="0" xr:uid="{893EFA23-F9DE-47C1-B622-1C205C34C45C}">
      <text>
        <r>
          <rPr>
            <b/>
            <sz val="9"/>
            <color indexed="81"/>
            <rFont val="Segoe UI"/>
            <family val="2"/>
            <charset val="238"/>
          </rPr>
          <t>Drago Rondič:</t>
        </r>
        <r>
          <rPr>
            <sz val="9"/>
            <color indexed="81"/>
            <rFont val="Segoe UI"/>
            <family val="2"/>
            <charset val="238"/>
          </rPr>
          <t xml:space="preserve">
brez vozička</t>
        </r>
      </text>
    </comment>
    <comment ref="N1516" authorId="5" shapeId="0" xr:uid="{94864BAB-7B86-4CE5-AC1A-3D93F8F30275}">
      <text>
        <r>
          <rPr>
            <b/>
            <sz val="9"/>
            <color indexed="81"/>
            <rFont val="Segoe UI"/>
            <family val="2"/>
            <charset val="238"/>
          </rPr>
          <t>Drago Rondič:</t>
        </r>
        <r>
          <rPr>
            <sz val="9"/>
            <color indexed="81"/>
            <rFont val="Segoe UI"/>
            <family val="2"/>
            <charset val="238"/>
          </rPr>
          <t xml:space="preserve">
id 488990
id 488989
id 488944</t>
        </r>
      </text>
    </comment>
    <comment ref="J1539" authorId="5" shapeId="0" xr:uid="{31DB8D0D-C5DB-4EA5-8964-BEB116103588}">
      <text>
        <r>
          <rPr>
            <b/>
            <sz val="9"/>
            <color indexed="81"/>
            <rFont val="Segoe UI"/>
            <charset val="1"/>
          </rPr>
          <t>Drago Rondič:</t>
        </r>
        <r>
          <rPr>
            <sz val="9"/>
            <color indexed="81"/>
            <rFont val="Segoe UI"/>
            <charset val="1"/>
          </rPr>
          <t xml:space="preserve">
veriga šarnirska id 329260</t>
        </r>
      </text>
    </comment>
    <comment ref="J1545" authorId="5" shapeId="0" xr:uid="{3CB08462-2FCE-47AD-AA11-52C981F333C4}">
      <text>
        <r>
          <rPr>
            <b/>
            <sz val="9"/>
            <color indexed="81"/>
            <rFont val="Segoe UI"/>
            <charset val="1"/>
          </rPr>
          <t>Drago Rondič: 22.10.</t>
        </r>
        <r>
          <rPr>
            <sz val="9"/>
            <color indexed="81"/>
            <rFont val="Segoe UI"/>
            <charset val="1"/>
          </rPr>
          <t xml:space="preserve">
magneti id 363250
prenos na 651 - potrebno porabit za Devyani in Thabrulai</t>
        </r>
      </text>
    </comment>
    <comment ref="J1553" authorId="5" shapeId="0" xr:uid="{D0437C38-839D-429E-9912-B6D4067AC1C7}">
      <text>
        <r>
          <rPr>
            <b/>
            <sz val="9"/>
            <color indexed="81"/>
            <rFont val="Segoe UI"/>
            <charset val="1"/>
          </rPr>
          <t>Drago Rondič:22.10.</t>
        </r>
        <r>
          <rPr>
            <sz val="9"/>
            <color indexed="81"/>
            <rFont val="Segoe UI"/>
            <charset val="1"/>
          </rPr>
          <t xml:space="preserve">
kanali reducirni
id 470762 in 475855</t>
        </r>
      </text>
    </comment>
    <comment ref="J1556" authorId="5" shapeId="0" xr:uid="{98E7F1A1-A392-45F4-8444-6974DACF060C}">
      <text>
        <r>
          <rPr>
            <b/>
            <sz val="9"/>
            <color indexed="81"/>
            <rFont val="Segoe UI"/>
            <charset val="1"/>
          </rPr>
          <t>Drago Rondič:</t>
        </r>
        <r>
          <rPr>
            <sz val="9"/>
            <color indexed="81"/>
            <rFont val="Segoe UI"/>
            <charset val="1"/>
          </rPr>
          <t xml:space="preserve">
veriga šarnirska id 301784</t>
        </r>
      </text>
    </comment>
    <comment ref="J1561" authorId="5" shapeId="0" xr:uid="{1B66A098-52D1-4AF1-843B-E8B69FD282D5}">
      <text>
        <r>
          <rPr>
            <b/>
            <sz val="9"/>
            <color indexed="81"/>
            <rFont val="Segoe UI"/>
            <charset val="1"/>
          </rPr>
          <t>Drago Rondič:</t>
        </r>
        <r>
          <rPr>
            <sz val="9"/>
            <color indexed="81"/>
            <rFont val="Segoe UI"/>
            <charset val="1"/>
          </rPr>
          <t xml:space="preserve">
uvodnica id 211670</t>
        </r>
      </text>
    </comment>
    <comment ref="T1604" authorId="5" shapeId="0" xr:uid="{44D74A7F-220C-44AB-9619-3D533BE3AD06}">
      <text>
        <r>
          <rPr>
            <b/>
            <sz val="9"/>
            <color indexed="81"/>
            <rFont val="Segoe UI"/>
            <family val="2"/>
            <charset val="238"/>
          </rPr>
          <t>Drago Rondič: 11.08.</t>
        </r>
        <r>
          <rPr>
            <sz val="9"/>
            <color indexed="81"/>
            <rFont val="Segoe UI"/>
            <family val="2"/>
            <charset val="238"/>
          </rPr>
          <t xml:space="preserve">
vpisano po posredovanju Fabrizia</t>
        </r>
      </text>
    </comment>
    <comment ref="J1614" authorId="5" shapeId="0" xr:uid="{BF6AFE66-5DD2-4E68-A371-6D2733BF44A5}">
      <text>
        <r>
          <rPr>
            <b/>
            <sz val="9"/>
            <color indexed="81"/>
            <rFont val="Segoe UI"/>
            <charset val="1"/>
          </rPr>
          <t>Drago Rondič: 22.10.</t>
        </r>
        <r>
          <rPr>
            <sz val="9"/>
            <color indexed="81"/>
            <rFont val="Segoe UI"/>
            <charset val="1"/>
          </rPr>
          <t xml:space="preserve">
trak id 437038 - prenos na 651
volna
</t>
        </r>
      </text>
    </comment>
    <comment ref="U1625" authorId="5" shapeId="0" xr:uid="{E91AA99A-6D1E-4BDE-B344-A64EA900F930}">
      <text>
        <r>
          <rPr>
            <b/>
            <sz val="9"/>
            <color indexed="81"/>
            <rFont val="Segoe UI"/>
            <charset val="1"/>
          </rPr>
          <t>Drago Rondič:</t>
        </r>
        <r>
          <rPr>
            <sz val="9"/>
            <color indexed="81"/>
            <rFont val="Segoe UI"/>
            <charset val="1"/>
          </rPr>
          <t xml:space="preserve">
simon</t>
        </r>
      </text>
    </comment>
    <comment ref="H1643" authorId="5" shapeId="0" xr:uid="{125143B4-C7AB-42FF-ADEE-6117DC60238D}">
      <text>
        <r>
          <rPr>
            <b/>
            <sz val="9"/>
            <color indexed="81"/>
            <rFont val="Segoe UI"/>
            <charset val="1"/>
          </rPr>
          <t>Drago Rondič:27.10.</t>
        </r>
        <r>
          <rPr>
            <sz val="9"/>
            <color indexed="81"/>
            <rFont val="Segoe UI"/>
            <charset val="1"/>
          </rPr>
          <t xml:space="preserve">
Ogrodje 27.10.</t>
        </r>
      </text>
    </comment>
    <comment ref="I1702" authorId="0" shapeId="0" xr:uid="{8CEA89D7-859A-44FC-8B95-E3FB4D1314A7}">
      <text>
        <r>
          <rPr>
            <b/>
            <sz val="9"/>
            <color indexed="81"/>
            <rFont val="Segoe UI"/>
            <family val="2"/>
            <charset val="238"/>
          </rPr>
          <t xml:space="preserve">3621: 30.03.
</t>
        </r>
        <r>
          <rPr>
            <b/>
            <sz val="12"/>
            <color indexed="81"/>
            <rFont val="Segoe UI"/>
            <family val="2"/>
            <charset val="238"/>
          </rPr>
          <t>KT 16 in 17</t>
        </r>
        <r>
          <rPr>
            <sz val="9"/>
            <color indexed="81"/>
            <rFont val="Segoe UI"/>
            <family val="2"/>
            <charset val="238"/>
          </rPr>
          <t xml:space="preserve">
           +
</t>
        </r>
        <r>
          <rPr>
            <sz val="10"/>
            <color indexed="81"/>
            <rFont val="Segoe UI"/>
            <family val="2"/>
            <charset val="238"/>
          </rPr>
          <t>devyani</t>
        </r>
      </text>
    </comment>
  </commentList>
</comments>
</file>

<file path=xl/sharedStrings.xml><?xml version="1.0" encoding="utf-8"?>
<sst xmlns="http://schemas.openxmlformats.org/spreadsheetml/2006/main" count="16996" uniqueCount="3544">
  <si>
    <t>Drago</t>
  </si>
  <si>
    <t xml:space="preserve">% dokončanja -  Vodje skupin </t>
  </si>
  <si>
    <t>Vodje montažnih skupin</t>
  </si>
  <si>
    <t>elementi/ NAB</t>
  </si>
  <si>
    <t>elementi/ KOOP</t>
  </si>
  <si>
    <t>elementi/ 60+32</t>
  </si>
  <si>
    <t>elementi/ 33+34</t>
  </si>
  <si>
    <t>ID stroja</t>
  </si>
  <si>
    <t>Serijska št. stroja</t>
  </si>
  <si>
    <t>Količina</t>
  </si>
  <si>
    <t>Montažne ure</t>
  </si>
  <si>
    <t>Montažna skupina</t>
  </si>
  <si>
    <t>PLANIRAN Končni datum</t>
  </si>
  <si>
    <t>vijaki naročeni / v skladišče</t>
  </si>
  <si>
    <t>Izpisani izdajni seznami</t>
  </si>
  <si>
    <t>Datum = izdan ves material</t>
  </si>
  <si>
    <t>Datum za elektrifikacijo</t>
  </si>
  <si>
    <t>montažne Nh zaključene</t>
  </si>
  <si>
    <t>Datum končne kontrole</t>
  </si>
  <si>
    <t>NOVA HALA</t>
  </si>
  <si>
    <t>DA</t>
  </si>
  <si>
    <t>SRE</t>
  </si>
  <si>
    <t>VEL</t>
  </si>
  <si>
    <t>PRO</t>
  </si>
  <si>
    <t>21.04.</t>
  </si>
  <si>
    <t>30.05.</t>
  </si>
  <si>
    <t>17.03.</t>
  </si>
  <si>
    <t>08.05.</t>
  </si>
  <si>
    <t>M_D_STR</t>
  </si>
  <si>
    <t xml:space="preserve"> M_O_STR</t>
  </si>
  <si>
    <t>05.05.</t>
  </si>
  <si>
    <t>15370|15371</t>
  </si>
  <si>
    <t>15.05.</t>
  </si>
  <si>
    <t>395880.048</t>
  </si>
  <si>
    <t>395880.054</t>
  </si>
  <si>
    <t>395880.055</t>
  </si>
  <si>
    <t>395880.031</t>
  </si>
  <si>
    <t>395880.056</t>
  </si>
  <si>
    <t>15395/15396</t>
  </si>
  <si>
    <t>355888.058</t>
  </si>
  <si>
    <t>10.05.</t>
  </si>
  <si>
    <t>15509|15510</t>
  </si>
  <si>
    <t>15498|15499</t>
  </si>
  <si>
    <t>15511|15512</t>
  </si>
  <si>
    <t>15502|15503|15504|15505</t>
  </si>
  <si>
    <t>15496|15497</t>
  </si>
  <si>
    <t>Opis projekta</t>
  </si>
  <si>
    <t>Št. projekta</t>
  </si>
  <si>
    <t>Naziv stroja</t>
  </si>
  <si>
    <t>Št. projektne naloge</t>
  </si>
  <si>
    <t>KT /  za v montažo</t>
  </si>
  <si>
    <t xml:space="preserve">SABOTIN 2 AB 10 L IT L STOŽČASTI OKROGLILNI STROJ; (B transp.=220) ; ERBIVO NEMETALIZIRAN; </t>
  </si>
  <si>
    <t>VPIH ZRAKA 2/1 IK</t>
  </si>
  <si>
    <t xml:space="preserve">APK  250-400 x 1650 MAG AVTOMATSKI POLNILNIK KASET; MAGNETNI </t>
  </si>
  <si>
    <t>SABOTIN 3.3 P4-U4-RC3-VTO6-ITM-ZG-POM-100-BON STOŽČASTI OKROGLILNI STROJ</t>
  </si>
  <si>
    <t>3x KRAS (2.naročilo)</t>
  </si>
  <si>
    <t>J22-0572</t>
  </si>
  <si>
    <t>HALDIRAM</t>
  </si>
  <si>
    <t>J21-0659</t>
  </si>
  <si>
    <t>POL V 500 - HLR TRANSPORTER POLNILNI V</t>
  </si>
  <si>
    <t>HALD-00070-T</t>
  </si>
  <si>
    <t xml:space="preserve">TT PR 3.0x1.5 TRANSPORTER TESTA PREDAJNI; </t>
  </si>
  <si>
    <t>HALD-00160</t>
  </si>
  <si>
    <t>APRAZ-TP 3.0 ON D AVTOMATSKI PRAZNILNIK PEČI</t>
  </si>
  <si>
    <t>HALD-00190-T</t>
  </si>
  <si>
    <t xml:space="preserve">TRANS-K 2x0.082 B660x6.2/R90 TRANSPORTER KASET </t>
  </si>
  <si>
    <t>HALD-00200</t>
  </si>
  <si>
    <t>TRANS-K 2x0.082 B660x3.1/ZA TRANSPORTER KASET Z ZAUSTAVLJALNIKOM</t>
  </si>
  <si>
    <t>HALD-00210-T</t>
  </si>
  <si>
    <t>TRANS-POK 2x0.082x2.8 REV TRANSPORTER POKROVOV REVERZIBILNI</t>
  </si>
  <si>
    <t>HALD-00230-T</t>
  </si>
  <si>
    <t xml:space="preserve">TRANS-POK 2x0.082 B660x4.0 ZA TRANSPORTER POKROVOV </t>
  </si>
  <si>
    <t>HALD-00240-T</t>
  </si>
  <si>
    <t xml:space="preserve">DEP-KIP 2100X650 NAPRAVA ZA PRAZNJENJE ; KASET ZVRAČALNA; </t>
  </si>
  <si>
    <t>HALD-00260-T</t>
  </si>
  <si>
    <t xml:space="preserve">TRANS-K 2x0.082 B660x1.0 TRANSPORTER KASET </t>
  </si>
  <si>
    <t>HALD-00280</t>
  </si>
  <si>
    <t xml:space="preserve">TRANS-K VAL 0.9x1.1 KP TRANSPORTER KASET VALJČNI S KRIŽNIM PRENOSOM ; </t>
  </si>
  <si>
    <t>HALD-00290</t>
  </si>
  <si>
    <t xml:space="preserve">TRANS-K 2x0.082 B820x3.9 TRANSPORTER KASET </t>
  </si>
  <si>
    <t>HALD-00300</t>
  </si>
  <si>
    <t xml:space="preserve">TRANS-K VAL 0.9x2.6 KP/2 TRANSPORTER KASET VALJČNI S KRIŽNIM PRENOSOM ; </t>
  </si>
  <si>
    <t>HALD-00310</t>
  </si>
  <si>
    <t xml:space="preserve">TRANS-K 2x0.082 B660x1.4 TRANSPORTER KASET </t>
  </si>
  <si>
    <t>HALD-00320</t>
  </si>
  <si>
    <t xml:space="preserve">ELEV POT PL 15 ELEVATOR ZA POTISKANJE PLADNJEV; </t>
  </si>
  <si>
    <t>HALD-00340-T</t>
  </si>
  <si>
    <t xml:space="preserve">ELEV PRE PL 15 ELEVATOR ZA PREVZEMANJE PLADNJEV; </t>
  </si>
  <si>
    <t>HALD-00350-T</t>
  </si>
  <si>
    <t xml:space="preserve">TR-PL VAL 0.7x5.8 TRANSPORTER PLADNJEV VALJČNI ; </t>
  </si>
  <si>
    <t>HALD-00360-T</t>
  </si>
  <si>
    <t>TR-PL VAL 0.7x2.3 TRANSPORTER KRUHA</t>
  </si>
  <si>
    <t>HALD-00370-T</t>
  </si>
  <si>
    <t>TK 0.7x2.4 TRANSPORTER KRUHA</t>
  </si>
  <si>
    <t>HALD-00380-T</t>
  </si>
  <si>
    <t xml:space="preserve">TR-PL VAL 0.7x2.3 TRANSPORTER PLADNJEV VALJČNI ; </t>
  </si>
  <si>
    <t>HALD-00390-T</t>
  </si>
  <si>
    <t>HALD-00391-T</t>
  </si>
  <si>
    <t xml:space="preserve">ELEV POL VOZ 15 ELEVATOR ZA POLNJENJE VOZIČKOV; </t>
  </si>
  <si>
    <t>HALD-00400-T</t>
  </si>
  <si>
    <t xml:space="preserve">ELEV POT KR 15 ELEVATOR ZA POTISKANJE KRUHA; </t>
  </si>
  <si>
    <t>HALD-00440-T</t>
  </si>
  <si>
    <t>ELEV PRAZ VOZ KR 15 ELEVATOR ZA PREVZEMANJE KRUHA; IZ VOZIČKOV</t>
  </si>
  <si>
    <t>HALD-00450-T</t>
  </si>
  <si>
    <t>TK 0.7x2.6 TRANSPORTER KRUHA</t>
  </si>
  <si>
    <t>HALD-00460-T</t>
  </si>
  <si>
    <t>HALD-00470-T</t>
  </si>
  <si>
    <t xml:space="preserve">E-S4 HALDIRAM ELEKTROOPREMA Z ; AVTOMATIZACIJO; </t>
  </si>
  <si>
    <t>HALD-00900</t>
  </si>
  <si>
    <t>TOOS 2400-P-2PO-V1-- TRAČNO OBLIKOVALNI STROJ</t>
  </si>
  <si>
    <t>ŽITO VIČ</t>
  </si>
  <si>
    <t>J21-0168</t>
  </si>
  <si>
    <t xml:space="preserve">MARKETOPT </t>
  </si>
  <si>
    <t>J22-0654</t>
  </si>
  <si>
    <t>NAREZ 3.0 RNh NAREZOVALNIK TESTA</t>
  </si>
  <si>
    <t xml:space="preserve">BV 3.0 TPN v03 INOX BRIZGALKA VODE; </t>
  </si>
  <si>
    <t>DELI REZERVNI MARKETOPT KREMENČUK</t>
  </si>
  <si>
    <t>MARBA-00220</t>
  </si>
  <si>
    <t>ŽITOVIČ-00170</t>
  </si>
  <si>
    <t xml:space="preserve">POSIP -S 0.25 REK NAPRAVA ZA POSIP SEMEN; </t>
  </si>
  <si>
    <t>ŽITOVIČ-00180</t>
  </si>
  <si>
    <t>TT P 300x3200 TRANSPORTER TESTA</t>
  </si>
  <si>
    <t>ŽITOVIČ-00190</t>
  </si>
  <si>
    <t>TT P 300x1500 TRANSPORTER TESTA PREVOZNI</t>
  </si>
  <si>
    <t>ŽITOVIČ-00200</t>
  </si>
  <si>
    <t>NAB</t>
  </si>
  <si>
    <t>KOTL 700 ŽITO KOTLOVNICA</t>
  </si>
  <si>
    <t>ŽITOVIČ-00360</t>
  </si>
  <si>
    <t>SPIRALA HLADILNA TW 850 / ...</t>
  </si>
  <si>
    <t>ŽITOVIČ-00370</t>
  </si>
  <si>
    <t xml:space="preserve">ES-4 ŽITO ELEKTROOPREMA S ; SINHRONIZACIJO; </t>
  </si>
  <si>
    <t>ŽITOVIČ-00900</t>
  </si>
  <si>
    <t>BARNAUL</t>
  </si>
  <si>
    <t>J22-0800</t>
  </si>
  <si>
    <t>KRAS NC.1 3-P-1250-120-----VM---K-- DOUGH DIVIDER FAMILY</t>
  </si>
  <si>
    <t>BARN-00010</t>
  </si>
  <si>
    <t>BARN-00020</t>
  </si>
  <si>
    <t>VPIH ZRAKA 2/1-ZS-V IK</t>
  </si>
  <si>
    <t>BARN-00040</t>
  </si>
  <si>
    <t>TT IK IDK 6 BARNAUL TRANSPORTERJI TESTA; Z IZMET.DVOJNIH KOSOV</t>
  </si>
  <si>
    <t>BARN-00050</t>
  </si>
  <si>
    <t>VIPAVA 3000/500-VT-TF/TO PS STROJ ZA VZDOLŽNO OBLIKOVANJE</t>
  </si>
  <si>
    <t>BARN-00060</t>
  </si>
  <si>
    <t>BARN-00070</t>
  </si>
  <si>
    <t>E-S3 BARNAUL ELEKTROOPREMA S SINHRONIZACIJO</t>
  </si>
  <si>
    <t>BARN-00900</t>
  </si>
  <si>
    <t xml:space="preserve"> KURSK </t>
  </si>
  <si>
    <t>J22-1094</t>
  </si>
  <si>
    <t>KRAS NC.1 2-P-1250-120-----VM---K-- DOUGH DIVIDER FAMILY</t>
  </si>
  <si>
    <t>KUROB-00010</t>
  </si>
  <si>
    <t>KUROB-00020</t>
  </si>
  <si>
    <t>TT IK - KURSK 2 TRANSPORTERJI TESTA IZ IK</t>
  </si>
  <si>
    <t>KUROB-00040</t>
  </si>
  <si>
    <t xml:space="preserve">VIPAVA 2400/470 F- VT_L STROJ ZA VZDOLŽNO; OBLIKOVANJE ; </t>
  </si>
  <si>
    <t>KUROB-00050</t>
  </si>
  <si>
    <t>E-S2 KURSK 2 ELEKTROOPREMA</t>
  </si>
  <si>
    <t>KUROB-00900</t>
  </si>
  <si>
    <t xml:space="preserve">NOVOTROITSK </t>
  </si>
  <si>
    <t>J22-1048</t>
  </si>
  <si>
    <t>NOTR-00010</t>
  </si>
  <si>
    <t>IK(V)-310/312-8-2x1-V1-inox-6iz INTERMEDIALNA KOMORA</t>
  </si>
  <si>
    <t>NOTR-00020</t>
  </si>
  <si>
    <t>luk</t>
  </si>
  <si>
    <t>NOTR-00030</t>
  </si>
  <si>
    <t>TT IK-IDK6  NOVOTR. TRANSPORTERJI TESTA Z IZMETOVALCEM DVOJNIH KOSOV</t>
  </si>
  <si>
    <t>NOTR-00040</t>
  </si>
  <si>
    <t>E-S2 NOVOTR. ELEKTROOPREMA</t>
  </si>
  <si>
    <t>NOTR-00900</t>
  </si>
  <si>
    <t>LINIJA KRASNODAR</t>
  </si>
  <si>
    <t>J22-1161</t>
  </si>
  <si>
    <t>KRAS-00010</t>
  </si>
  <si>
    <t>IK(V)-216/220-8-2x1-inox V2/6iz INTERMEDIALNA KOMORA</t>
  </si>
  <si>
    <t>KRAS-00020</t>
  </si>
  <si>
    <t>KRAS-00030</t>
  </si>
  <si>
    <t>TOOS 2400-B-PO-V1-- TRAČNO OBLIKOVALNI STROJ</t>
  </si>
  <si>
    <t>KRAS-00050</t>
  </si>
  <si>
    <t>VIPAVA 3000/500G VT-ZTF-VPIH STROJ ZA VZDOLŽNO; OBLIKOVANJE</t>
  </si>
  <si>
    <t>KRAS-00060</t>
  </si>
  <si>
    <t>APFK 3.0-VTa-O/E-servo POLNILNIK AVTOMATSKI; Nizki</t>
  </si>
  <si>
    <t>KRAS-00070</t>
  </si>
  <si>
    <t>FKP B1 3.0/290/170 FERMENTACIJSKA KOMORA - PRETOČNA</t>
  </si>
  <si>
    <t>KRAS-00080</t>
  </si>
  <si>
    <t>KRAS-00090</t>
  </si>
  <si>
    <t>ZAŠČITA NAREZ DODATNA PROJEKT KRASNODAR</t>
  </si>
  <si>
    <t>KRAS-00091</t>
  </si>
  <si>
    <t>KRAS-00110</t>
  </si>
  <si>
    <t xml:space="preserve">E-S4 KRASNODAR 3 ELEKTROOPREMA S ; SINHRONIZACIJO; </t>
  </si>
  <si>
    <t>KRAS-00900</t>
  </si>
  <si>
    <t>TOOS ČEBOKSARI</t>
  </si>
  <si>
    <t>J23-0122</t>
  </si>
  <si>
    <t xml:space="preserve">TOOS 2400-B-PO-V1-- </t>
  </si>
  <si>
    <t xml:space="preserve">VIPAVA - ZAMENJAVA </t>
  </si>
  <si>
    <t>J22-1143</t>
  </si>
  <si>
    <t xml:space="preserve">VIPAVA 3000/500G VT-ZTF-VPIH </t>
  </si>
  <si>
    <t xml:space="preserve"> AJUTINSKI L1+L2</t>
  </si>
  <si>
    <t>J22-0132</t>
  </si>
  <si>
    <t>MARK VARIANTNI 6/4x10+32-S-2x500-L-170(T)-VZ-D170-2AT</t>
  </si>
  <si>
    <t>AJUT-L1-10020</t>
  </si>
  <si>
    <t>TTP 220x1000 300xR390/90 TRANSPORTERJA TESTA PREVOZNA</t>
  </si>
  <si>
    <t>AJUT-L1-10030</t>
  </si>
  <si>
    <t>TTP 220x1000 300xL390/90 TRANSPORTERJA TESTA PREVOZNA</t>
  </si>
  <si>
    <t>AJUT-L1-10040</t>
  </si>
  <si>
    <t>AJUT-L1-10050</t>
  </si>
  <si>
    <t>SABOTIN 3.3 P6-U4-RC9-VTO6-ITM-ZG-POM-100-BON STOŽČASTI OKROGLILNI STROJ</t>
  </si>
  <si>
    <t>AJUT-L1-10060</t>
  </si>
  <si>
    <t xml:space="preserve">IK(V) 1100-12-2x2-inox 8iz INTERMEDIALNA KOMORA; </t>
  </si>
  <si>
    <t>AJUT-L1-10070</t>
  </si>
  <si>
    <t xml:space="preserve">TT IK -IDK 6 AJUT. L1 TRANSPORTERJI TESTA Z; IZMETOVALCEM DVOJNIH KOSOV; </t>
  </si>
  <si>
    <t>AJUT-L1-10080</t>
  </si>
  <si>
    <t xml:space="preserve">VIPAVA 3000/500G VT-TO-DO STROJ ZA VZDOLŽNO ; OBLIKOVANJE; </t>
  </si>
  <si>
    <t>AJUT-L1-10090</t>
  </si>
  <si>
    <t>AJUT-L1-10100</t>
  </si>
  <si>
    <t>APFK 3.75-VTa-O/E ser/P1 AVTOMATSKI POLNILNIK FERM. KOMORE; h=650</t>
  </si>
  <si>
    <t>AJUT-L1-10110</t>
  </si>
  <si>
    <t>APFK 3.75-VTa-O/E ser AVTOMATSKI POLNILNIK FERM. KOMORE; h=650</t>
  </si>
  <si>
    <t>AJUT-L1-10120</t>
  </si>
  <si>
    <t xml:space="preserve">FKP B 3.75/600/400 FERMENTACIJSKA KOMORA - ; PRETOČNA (Ajutinsk L1); </t>
  </si>
  <si>
    <t>AJUT-L1-10130</t>
  </si>
  <si>
    <t>NAREZ 3.75 RNh NAREZOVALNIK TESTA</t>
  </si>
  <si>
    <t>AJUT-L1-10140</t>
  </si>
  <si>
    <t>AJUT-L1-10150</t>
  </si>
  <si>
    <t>ZAŠČITA NAREZ DODATNA PROJEKT KOLOMENSKOJE</t>
  </si>
  <si>
    <t>AJUT-L1-10151</t>
  </si>
  <si>
    <t>TK 0.5x5.5 MD H600 TRANSPORTER KRUHA</t>
  </si>
  <si>
    <t>AJUT-L1-10170</t>
  </si>
  <si>
    <t>TK 0.5x5.5 MD PREV TRANSPORTER KRUHA; PREVOZEN</t>
  </si>
  <si>
    <t>AJUT-L1-10180</t>
  </si>
  <si>
    <t xml:space="preserve">POTIS 3.75 POTISKOVALNIK KRUHA ; </t>
  </si>
  <si>
    <t>AJUT-L1-10190</t>
  </si>
  <si>
    <t xml:space="preserve"> MIZA PREDAJNA 3.75 x 1.9</t>
  </si>
  <si>
    <t>AJUT-L1-10200</t>
  </si>
  <si>
    <t xml:space="preserve">HKP 3.75 / 450 HLADILNA KOMORA (Ajutinsk L1); </t>
  </si>
  <si>
    <t>AJUT-L1-10210</t>
  </si>
  <si>
    <t xml:space="preserve">TK 0.15x5.0/1 TRANSPORTER KRUHA DVOJNI; </t>
  </si>
  <si>
    <t>AJUT-L1-10220</t>
  </si>
  <si>
    <t xml:space="preserve">E-S4 AJUTINSKI L1 BAT ELEKTROOPREMA S ; SINHRONIZACIJO; </t>
  </si>
  <si>
    <t>AJUT-L1-10900</t>
  </si>
  <si>
    <t>PMV-1.1/3.0/P1-G3 POSIPALO MOKE Z VOZIČKOM</t>
  </si>
  <si>
    <t>AJUT-L2-20010</t>
  </si>
  <si>
    <t>FKP P 3.0/156/1.0 FERMENTACIJSKA KOMORA - PRETOČNA; AJUTINSK L2</t>
  </si>
  <si>
    <t>AJUT-L2-20020</t>
  </si>
  <si>
    <t xml:space="preserve">APRAZ-PL-3.0x1.35/1.5-6.0 AVTOMATSKI PRAZNILNIK ; PLADNJEV; </t>
  </si>
  <si>
    <t>AJUT-L2-20030</t>
  </si>
  <si>
    <t>TT 3.0 x 4.6 TRANSPORTER TESTA ZBIRNI</t>
  </si>
  <si>
    <t>AJUT-L2-20040</t>
  </si>
  <si>
    <t>AJUT-L2-20050</t>
  </si>
  <si>
    <t>TT 3.0 x 0.8 TRANSPORTER TESTA PREDAJNI</t>
  </si>
  <si>
    <t>POTIS TL 3.0/PL1x3/B2.8 POTISKOVALNIK KRUHA</t>
  </si>
  <si>
    <t>AJUT-L2-20080</t>
  </si>
  <si>
    <t xml:space="preserve"> MIZA PREDAJNA 3.0x1.3/M</t>
  </si>
  <si>
    <t>AJUT-L2-20090</t>
  </si>
  <si>
    <t xml:space="preserve">HKP P 3.0/150/1.0 HLADILNA KOMORA/PLADNJI; </t>
  </si>
  <si>
    <t>TRANSPORTER 1.2x5.0 Trak modulni</t>
  </si>
  <si>
    <t>AJUT-L2-20110</t>
  </si>
  <si>
    <t xml:space="preserve">E-S4 AJUTINSKI L2 BUL ELEKTROOPREMA S ; SINHRONIZACIJO; </t>
  </si>
  <si>
    <t>AJUT-L2-20900</t>
  </si>
  <si>
    <t xml:space="preserve">OREL </t>
  </si>
  <si>
    <t>J23-0091</t>
  </si>
  <si>
    <t>OREL-00010</t>
  </si>
  <si>
    <t xml:space="preserve">SABOTIN 1 AB 10 IT L ERBIVO - NEMETALIZIRAN; STOŽČASTI OKROGLILNI STROJ; </t>
  </si>
  <si>
    <t>OREL-00020</t>
  </si>
  <si>
    <t>IK(S)-200/202-8-1x1-4IZ V1-inox INTERMEDIALNA KOMORA</t>
  </si>
  <si>
    <t>OREL-00030</t>
  </si>
  <si>
    <t>VPIH ZRAKA 1/1 IK</t>
  </si>
  <si>
    <t>OREL-00040</t>
  </si>
  <si>
    <t>TT IK - OREL 1 TRANSPORTERJI TESTA IZ IK</t>
  </si>
  <si>
    <t>OREL-00050</t>
  </si>
  <si>
    <t xml:space="preserve">VIPAVA 2400/470 F- VT_L (H=1100/1170); STROJ ZA VZDOLŽNO; OBLIKOVANJE ; </t>
  </si>
  <si>
    <t>OREL-00060</t>
  </si>
  <si>
    <t>E-S2 OREL 1 ELEKTROOPREMA S SINHRONIZACIJO</t>
  </si>
  <si>
    <t>OREL-00900</t>
  </si>
  <si>
    <t>KRAS NC.</t>
  </si>
  <si>
    <t>2x KRAS 3</t>
  </si>
  <si>
    <t>J22-0689</t>
  </si>
  <si>
    <t>3x KRAS 2 - 3.naročilo</t>
  </si>
  <si>
    <t>J22-0931</t>
  </si>
  <si>
    <t>J23-0067</t>
  </si>
  <si>
    <t xml:space="preserve">sejmi in testiranja </t>
  </si>
  <si>
    <t>SEJMI 2023</t>
  </si>
  <si>
    <t xml:space="preserve">SMH 125.3 </t>
  </si>
  <si>
    <t xml:space="preserve">SMH 125 +VOZK+DP1 </t>
  </si>
  <si>
    <t>J22-1184</t>
  </si>
  <si>
    <t>VOZIČEK S KOTLOM SMH-125.2</t>
  </si>
  <si>
    <t>DP 1 SMH V3/3840 DVIGALO PREKUCNIK</t>
  </si>
  <si>
    <t xml:space="preserve">SABOTIN 3.3 </t>
  </si>
  <si>
    <t>KOLOMENSKOE L7</t>
  </si>
  <si>
    <t>J21-1115</t>
  </si>
  <si>
    <t xml:space="preserve">MARK++ 8/6x16+32-S-2x500-S-140-2AT; </t>
  </si>
  <si>
    <t>TT 300 D 390/90_O TRANS TESTA  KRIVINA IN OLJENJE TRAKU</t>
  </si>
  <si>
    <t>TT 300 L 390/90_O TRANS TESTA KRIVINA IN OLJENJE TRAKU</t>
  </si>
  <si>
    <t>SABOTIN 3.3 P4-U4-RC6-VTO3-ITO+SIM-ZG 0.55-NP4-150 STOŽČASTI OKROGLILNI STROJ</t>
  </si>
  <si>
    <t>SABOTIN 3.3 P6-U4-RC6-VTO9-ITO+SIM-ZG 0.55-NP4-150 STOŽČASTI OKROGLILNI STROJ</t>
  </si>
  <si>
    <t xml:space="preserve">TT P 300x500 LOP TRANSPORTER TESTA Z V LOPUTO; </t>
  </si>
  <si>
    <t xml:space="preserve">AP 500 P700 PO AVTOMATSKI POMNILNIK, ; POTEZNI; </t>
  </si>
  <si>
    <t xml:space="preserve">AP 500 P700 AVTOMATSKI POMNILNIK, ; POTEZNI; </t>
  </si>
  <si>
    <t xml:space="preserve">TRANS-K 2x0.082/0.75 x 4.9 /ZA L TRANSPORTER KASET Z ; ZAUSTAVLJALNIKOM; </t>
  </si>
  <si>
    <t xml:space="preserve">TRANS-K 2x0.082/0.75 x 4.9 /ZA D TRANSPORTER KASET Z ; ZAUSTAVLJALNIKOM; </t>
  </si>
  <si>
    <t xml:space="preserve">KR-PR 750x460 / 2 TRANSPORTER VALJČNI S ; KRIŽNIM PRENOSOM DVOJNI; </t>
  </si>
  <si>
    <t xml:space="preserve">KR-PR 750x1400 / IZMET TRANSPORTER VALJČNI S ; KRIŽNIM PRENOSOM DVOJNI; </t>
  </si>
  <si>
    <t xml:space="preserve">TRANS-K 2x0.082/0.5 x 6.0 TRANSPORTER KASET; </t>
  </si>
  <si>
    <t>KOLOM-L7-70140</t>
  </si>
  <si>
    <t xml:space="preserve">TRANS-K 2x0.082/0.5 x 3.5/R55 TRANSPORTER KASET; </t>
  </si>
  <si>
    <t>KOLOM-L7-70150</t>
  </si>
  <si>
    <t xml:space="preserve">DEP 4x21 CIKL/KOL L7 NAPRAVA ZA ODKRIVANJE ; KASET; </t>
  </si>
  <si>
    <t>KOLOM-L7-70250</t>
  </si>
  <si>
    <t xml:space="preserve">TK 0.5x7.2 R90 TRANSPORTER KRUHA; </t>
  </si>
  <si>
    <t>KOLOM-L7-70300</t>
  </si>
  <si>
    <t xml:space="preserve">TRANS-K 2x0.082/0.5 x 3.5/R90 TRANSPORTER KASET; </t>
  </si>
  <si>
    <t>KOLOM-L7-70310</t>
  </si>
  <si>
    <t>TRANS-K 2x0.082/0.5 x 4.0 TRANSPORTER KASET</t>
  </si>
  <si>
    <t>KOLOM-L7-70320</t>
  </si>
  <si>
    <t xml:space="preserve">TRANS-K 1.4x0.85 IZMET IZMETOVALEC NEIZPRAZNJENIH ; KASET; </t>
  </si>
  <si>
    <t>KOLOM-L7-70330</t>
  </si>
  <si>
    <t xml:space="preserve">TRANS-K VAL 0.5x8.5 TRANSPORTER VALJČNI ; </t>
  </si>
  <si>
    <t>KOLOM-L7-70340</t>
  </si>
  <si>
    <t xml:space="preserve">TRANS-K 2x0.082/0.5 x 9.0 TRANSPORTER KASET; </t>
  </si>
  <si>
    <t>KOLOM-L7-70350</t>
  </si>
  <si>
    <t xml:space="preserve">TRANS-K 2x0.082/0.5 x 8.7 TRANSPORTER KASET; </t>
  </si>
  <si>
    <t>KOLOM-L7-70360</t>
  </si>
  <si>
    <t xml:space="preserve">STROJ ZA PRANJE KASET WAS T100x1200/10; </t>
  </si>
  <si>
    <t>KOLOM-L7-70370</t>
  </si>
  <si>
    <t xml:space="preserve">TRANS-K 2x0.082/0.5 x 2.0 TRANSPORTER KASET; </t>
  </si>
  <si>
    <t>KOLOM-L7-70380</t>
  </si>
  <si>
    <t xml:space="preserve">TRANS-K 2x0.082/0.5 x 4.4 DV TRANSPORTER KASET; </t>
  </si>
  <si>
    <t>KOLOM-L7-70390</t>
  </si>
  <si>
    <t xml:space="preserve">VP 3800 x2 -KPx2-2E/VERIZ VALJČNA PROGA S KRIŽNIM ; PRENOSOM DVOETAŽNA; </t>
  </si>
  <si>
    <t>KOLOM-L7-70400</t>
  </si>
  <si>
    <t xml:space="preserve">TRANS-K VAL 0.8 x 0.7 TRANSPORTER KASET ; REVERZIBILNI; </t>
  </si>
  <si>
    <t>KOLOM-L7-70410</t>
  </si>
  <si>
    <t xml:space="preserve">POD-SKLAD KOL L7 PODEST ZA DOSTOP IN VZDRŽEVANJE; </t>
  </si>
  <si>
    <t>KOLOM-L7-70420</t>
  </si>
  <si>
    <t xml:space="preserve">SKLAD K 2x448 KOL L7 SKLADIŠČE KASET; </t>
  </si>
  <si>
    <t>KOLOM-L7-70430</t>
  </si>
  <si>
    <t xml:space="preserve">VP 3300 x2 -KPx2-2E/VERIZ VALJČNA PROGA S KRIŽNIM ; PRENOSOM DVOETAŽNA; </t>
  </si>
  <si>
    <t>KOLOM-L7-70440</t>
  </si>
  <si>
    <t>KOLOM-L7-70450</t>
  </si>
  <si>
    <t xml:space="preserve">TRANS-K  2x0.082x4.35-SKLAD TRANSPORTER KASET; </t>
  </si>
  <si>
    <t>KOLOM-L7-70460</t>
  </si>
  <si>
    <t>SKLAD K 2x304 KOL L7 SKLADIŠČE KASET</t>
  </si>
  <si>
    <t>KOLOM-L7-70470</t>
  </si>
  <si>
    <t xml:space="preserve">TRANS-K VAL 0.55 x 1.2 TRANSPORTER KASET DVIŽNI; </t>
  </si>
  <si>
    <t>KOLOM-L7-70480</t>
  </si>
  <si>
    <t xml:space="preserve">TRANS-K 2x0.082/0.9 x 2 TRANSPORTER KASET; </t>
  </si>
  <si>
    <t>KOLOM-L7-70490</t>
  </si>
  <si>
    <t xml:space="preserve">TRANS-KR-PR 2100x500 / 2 - OBR TRANSPORTER VALJČNI S ; KRIŽNIM PRENOSOM DVOJNI ; IN OBRAČALNIKOM; </t>
  </si>
  <si>
    <t xml:space="preserve">TRANS-K 3x0.082/0.75 x 0.4 TRANSPORTER KASET; </t>
  </si>
  <si>
    <t>APK 750x1550 MAG/3V AVTOMATSKI POLNILNIK KASET</t>
  </si>
  <si>
    <t>K-21 750x470x98 KASETA 21-DELNA; ALUMINIZIRANA (135x90x98)</t>
  </si>
  <si>
    <t>KOLOM-L7-70540</t>
  </si>
  <si>
    <t>K-14 750x470x102 KASETA 14-DELNA; ALUMINIZIRANA (204x91x101)</t>
  </si>
  <si>
    <t>KOLOM-L7-70550</t>
  </si>
  <si>
    <t xml:space="preserve">E-S4 KOLOMENSKOJE L7 ELEKTROOPREMA S ; SINHRONIZACIJO; </t>
  </si>
  <si>
    <t>KOLOM-L7-70900</t>
  </si>
  <si>
    <t>cca 100%</t>
  </si>
  <si>
    <t>cca
75%</t>
  </si>
  <si>
    <t>cca 
50%</t>
  </si>
  <si>
    <t>cca 
25%</t>
  </si>
  <si>
    <t>da</t>
  </si>
  <si>
    <t>26.04.</t>
  </si>
  <si>
    <t>KOLOM-L7-70010 - T</t>
  </si>
  <si>
    <t>KOLOM-L7-70020 - T</t>
  </si>
  <si>
    <t>KOLOM-L7-70040 - T</t>
  </si>
  <si>
    <t xml:space="preserve">KOLOM-L7-70030 - T </t>
  </si>
  <si>
    <t xml:space="preserve">KOLOM-L7-70050 - T </t>
  </si>
  <si>
    <t xml:space="preserve">KOLOM-L7-70060 - T </t>
  </si>
  <si>
    <t xml:space="preserve">KOLOM-L7-70070 - T </t>
  </si>
  <si>
    <t xml:space="preserve">KOLOM-L7-70080 - T </t>
  </si>
  <si>
    <t>KOLOM-L7-70090 - T</t>
  </si>
  <si>
    <t xml:space="preserve">KOLOM-L7-70100 - T </t>
  </si>
  <si>
    <t xml:space="preserve">KOLOM-L7-70110 - T </t>
  </si>
  <si>
    <t xml:space="preserve">KOLOM-L7-70120 - T </t>
  </si>
  <si>
    <t xml:space="preserve">KOLOM-L7-70130 - T </t>
  </si>
  <si>
    <t>KOLOM-L7-70510 - T</t>
  </si>
  <si>
    <t xml:space="preserve">KOLOM-L7-70520 - T </t>
  </si>
  <si>
    <t xml:space="preserve">KOLOM-L7-70530 - T </t>
  </si>
  <si>
    <t>18.05.</t>
  </si>
  <si>
    <t>850*</t>
  </si>
  <si>
    <t>400*</t>
  </si>
  <si>
    <t>650*/651*</t>
  </si>
  <si>
    <t>vsi</t>
  </si>
  <si>
    <t>reklamacije</t>
  </si>
  <si>
    <t>montaže na terenu</t>
  </si>
  <si>
    <t>faktor %</t>
  </si>
  <si>
    <t xml:space="preserve"> AJUTINSKI TPN L1</t>
  </si>
  <si>
    <t>TPN</t>
  </si>
  <si>
    <t>Ajutinski_400*</t>
  </si>
  <si>
    <t>J22-1113</t>
  </si>
  <si>
    <t>03.05.</t>
  </si>
  <si>
    <t>Simon</t>
  </si>
  <si>
    <t>luk/20</t>
  </si>
  <si>
    <t>23.05.</t>
  </si>
  <si>
    <t>19.05.</t>
  </si>
  <si>
    <t>04.05.</t>
  </si>
  <si>
    <t>KUROB-00060</t>
  </si>
  <si>
    <t>VPIH ZRAKA 1/1-ZS-V IK</t>
  </si>
  <si>
    <t>09.05.</t>
  </si>
  <si>
    <t>19.04.</t>
  </si>
  <si>
    <t xml:space="preserve"> AJUTINSKI TPN L2</t>
  </si>
  <si>
    <t>J22-1114</t>
  </si>
  <si>
    <t>Deli TPN</t>
  </si>
  <si>
    <t>J23-0197</t>
  </si>
  <si>
    <t>TPN 2.1x13.6 V1.1-1K1V- ..-AP-B-POH TUNELSKA PEČ</t>
  </si>
  <si>
    <t>YARR-00010</t>
  </si>
  <si>
    <t>OP 180/6000/45 ODVOD PARE</t>
  </si>
  <si>
    <t>YARR-00020</t>
  </si>
  <si>
    <t>OD 300/6500/45 ODVOD DIMA</t>
  </si>
  <si>
    <t>YARR-00030</t>
  </si>
  <si>
    <t>OP 180/5000/1x45/90 ODVOD PARE</t>
  </si>
  <si>
    <t>YARR-00040</t>
  </si>
  <si>
    <t>YARR-00050</t>
  </si>
  <si>
    <t>YARR-00060</t>
  </si>
  <si>
    <t xml:space="preserve">E-S4 YARROWS ELEKTROOPREMA S ; SINHRONIZACIJO; </t>
  </si>
  <si>
    <t>YARR-00070</t>
  </si>
  <si>
    <t xml:space="preserve"> DELI REZERVNI - PROJEKT YARROWS</t>
  </si>
  <si>
    <t>YARR-00080</t>
  </si>
  <si>
    <t xml:space="preserve">YARROWS </t>
  </si>
  <si>
    <t>11.05.</t>
  </si>
  <si>
    <t>LP V 1200-3950-L-ST-P LIJAK S PODESTOM</t>
  </si>
  <si>
    <t xml:space="preserve">TT 900x3000-AJU-B TRANSPORTER TESTA </t>
  </si>
  <si>
    <t>AJUT-L1-10011</t>
  </si>
  <si>
    <t>AJUT-L1-10010</t>
  </si>
  <si>
    <t>J22-0249</t>
  </si>
  <si>
    <t>KRAS NC.1 2-PLC-1250-170-NZT---VM-D180-K-AT DOUGH DIVIDER FAMILY</t>
  </si>
  <si>
    <t>KOLO-L6-60010</t>
  </si>
  <si>
    <t>KOLO-L6-60011</t>
  </si>
  <si>
    <t xml:space="preserve">TT P 220x700 TRANSPORTER TESTA PREVOZNI; </t>
  </si>
  <si>
    <t>KOLO-L6-60020</t>
  </si>
  <si>
    <t xml:space="preserve">TT P 220x500 TRANSPORTER TESTA PREVOZNI; </t>
  </si>
  <si>
    <t>KOLO-L6-60021</t>
  </si>
  <si>
    <t>SABOTIN 3.3 P1-U4-RC3-VTO3+KU-ITO+SI---NP4-100-BON STOŽČASTI OKROGLILNI STROJ</t>
  </si>
  <si>
    <t>KOLO-L6-60030</t>
  </si>
  <si>
    <t>SABOTIN 3.3 P10-U4-RC9-VTO9+KU-ITO+SI---NP4-100-BO STOŽČASTI OKROGLILNI STROJ</t>
  </si>
  <si>
    <t>KOLO-L6-60031</t>
  </si>
  <si>
    <t xml:space="preserve">TT P -IDK 6  KOLOM. L6 TRANSPORTER TESTA Z ; IZMETOVALCEM ; DVOJNIH KOSOV; </t>
  </si>
  <si>
    <t>KOLO-L6-60040</t>
  </si>
  <si>
    <t>KOLO-L6-60041</t>
  </si>
  <si>
    <t>APK 250x400x1650 MAG LOP AVTOMATSKI POLNILNIK KASET</t>
  </si>
  <si>
    <t>KOLO-L6-60050</t>
  </si>
  <si>
    <t>TRANS-K 0.19x0.4 x 4.0 / R90 TRANSPORTER KASET</t>
  </si>
  <si>
    <t>KOLO-L6-60060</t>
  </si>
  <si>
    <t>TRANS-K 0.5x1.2  IZMET TRANSPORTER KASET Z IZMETOVALCEM</t>
  </si>
  <si>
    <t>KOLO-L6-60070</t>
  </si>
  <si>
    <t>IZMET 1200 - VP 4800 VALJČNA PROGA Z IZMETOVALCEM</t>
  </si>
  <si>
    <t>KOLO-L6-60071</t>
  </si>
  <si>
    <t>TRANS-K 0.19x0.4 x 5.8 / R90 ZA TRANSPORTER KASET</t>
  </si>
  <si>
    <t>KOLO-L6-60080</t>
  </si>
  <si>
    <t>FKP K 2.5/244 Kolomenskoe L6</t>
  </si>
  <si>
    <t>KOLO-L6-60090</t>
  </si>
  <si>
    <t>PR PR 2.5x3.5 PROGA PREDAJNA</t>
  </si>
  <si>
    <t>KOLO-L6-60100</t>
  </si>
  <si>
    <t>NAREZ 2.5 RNh / 3 NOŽ. NAREZOVALNIK TESTA</t>
  </si>
  <si>
    <t>KOLO-L6-60110</t>
  </si>
  <si>
    <t>PMV-0.4/2.5-P1-G3 POSIPALO MOKE Z VOZIČKOM</t>
  </si>
  <si>
    <t>KOLO-L6-60120</t>
  </si>
  <si>
    <t>NABOD - VAL 2.5x0.4 NABADALNIK TESTA VALJČNI</t>
  </si>
  <si>
    <t>KOLO-L6-60130</t>
  </si>
  <si>
    <t>TPN 2.5x49.6 V1.1 3K3V-L+12B TUNELSKA PEČ</t>
  </si>
  <si>
    <t xml:space="preserve">APRAZ TP 2.5 N-La AVTOMATSKI PRAZNILNIK PEČI; </t>
  </si>
  <si>
    <t>KOLO-L6-60150</t>
  </si>
  <si>
    <t>DEP 3x8/2.5 IGL NAPRAVA ZA PRAZNJENJE; KASET -  IGLE</t>
  </si>
  <si>
    <t>KOLO-L6-60160</t>
  </si>
  <si>
    <t>HKP 2.5/370 HLADILNA KOMORA; Kolomenskoe 6</t>
  </si>
  <si>
    <t>KOLO-L6-60170</t>
  </si>
  <si>
    <t>TK 0.5x3.35 MD H770 TRANSPORTER KRUHA</t>
  </si>
  <si>
    <t>KOLO-L6-60180</t>
  </si>
  <si>
    <t>TK 0.5x4.0 MD PREV TRANSPORTER KRUHA PREVOZEN</t>
  </si>
  <si>
    <t>KOLO-L6-60190</t>
  </si>
  <si>
    <t>TRANS-K 0.19x0.4 x 6.0 / R90 ZA TRANSPORTER KASET</t>
  </si>
  <si>
    <t>KOLO-L6-60200</t>
  </si>
  <si>
    <t>KOLO-L6-60210</t>
  </si>
  <si>
    <t>TRANS-K 0.19 / 0.4 x 8.5 TRANSPORTER KASET</t>
  </si>
  <si>
    <t>KOLO-L6-60220</t>
  </si>
  <si>
    <t>TRANS-K 0.19 / 0.4 x 4.0 TRANSPORTER KASET</t>
  </si>
  <si>
    <t>KOLO-L6-60230</t>
  </si>
  <si>
    <t>TRANS-K 0.19 x 0.4 x 4.0 TRANSPORTER KASET</t>
  </si>
  <si>
    <t>KOLO-L6-60240</t>
  </si>
  <si>
    <t>ČISTILNIK KASET CIS-SCET-SES</t>
  </si>
  <si>
    <t>KOLO-L6-60250</t>
  </si>
  <si>
    <t>TRANS-K 0.19x0.4 x 9.0 VE TRANSPORTER KASET Z VENTILATORJI</t>
  </si>
  <si>
    <t>KOLO-L6-60260</t>
  </si>
  <si>
    <t>KOLO-L6-60270</t>
  </si>
  <si>
    <t>KOLO-L6-60280</t>
  </si>
  <si>
    <t>KOLO-L6-60290</t>
  </si>
  <si>
    <t>TRANS-K 0.19x0.4 x 4.7 TRANSPORTER KASET</t>
  </si>
  <si>
    <t>KOLO-L6-60300</t>
  </si>
  <si>
    <t>TRANS-K MD 0.5x3.0 TRANSPORTER KASET</t>
  </si>
  <si>
    <t>KOLO-L6-60310</t>
  </si>
  <si>
    <t>TRANS-K 0.19x0.4 x 2.7 / R90 TRANSPORTER KASET</t>
  </si>
  <si>
    <t>KOLO-L6-60320</t>
  </si>
  <si>
    <t>TRANS-K 0.19x0.4 x 4.5 DV TRANSPORTER KASET</t>
  </si>
  <si>
    <t>KOLO-L6-60330</t>
  </si>
  <si>
    <t>TRANS-K 0.19 / 0.4 x 0.85 TRANSPORTER KASET</t>
  </si>
  <si>
    <t>KOLO-L6-60331</t>
  </si>
  <si>
    <t>VP 1800 KP/VERIŽ. PROGA VALJČNA</t>
  </si>
  <si>
    <t>KOLO-L6-60340</t>
  </si>
  <si>
    <t>TRANS-K VAL 0.8 x 0.7 TRANSPORTER KASET - REVERZIBILNI</t>
  </si>
  <si>
    <t>KOLO-L6-60350</t>
  </si>
  <si>
    <t>TRANS-K 2x0.082x4.3 - SKLAD TRANSPORTER KASET - REVERZIBILNI</t>
  </si>
  <si>
    <t>KOLO-L6-60360</t>
  </si>
  <si>
    <t xml:space="preserve">SKLAD K 540  KOLOM. L6 SKLADIŠČE KASET; </t>
  </si>
  <si>
    <t>KOLO-L6-60370</t>
  </si>
  <si>
    <t>KOLO-L6-60380</t>
  </si>
  <si>
    <t xml:space="preserve">NAOL TSA 800 2x4 KOLOMENSK. L6 NAPRAVA ZA NAOLJEVANJE KASET; </t>
  </si>
  <si>
    <t>KOLO-L6-60390</t>
  </si>
  <si>
    <t xml:space="preserve">KASETA 8 DELNA (190x180x35) K-8 830x400x47; </t>
  </si>
  <si>
    <t>KOLO-L6-60400</t>
  </si>
  <si>
    <t>NAPRAVA ZA  ROČNO NAOLJEVANJE KASET TSA 38</t>
  </si>
  <si>
    <t>KOLO-L6-60420</t>
  </si>
  <si>
    <t>KRAS NC.1 2-PLC-1250-170-NZT---VM-D180-K-ATp DOUGH DIVIDER FAMILY</t>
  </si>
  <si>
    <t>KOLO-L6-60600</t>
  </si>
  <si>
    <t xml:space="preserve">E-S4 KOLOMENSK. L6 ELEKTROOPREMA S ; SINHRONIZACIJO; </t>
  </si>
  <si>
    <t>KOLO-L6-60900</t>
  </si>
  <si>
    <t>KOLOMENSKOE L6</t>
  </si>
  <si>
    <t>KOLO-L6-60121</t>
  </si>
  <si>
    <t>EMP</t>
  </si>
  <si>
    <t>PROGNOZA KONČANJA</t>
  </si>
  <si>
    <t>PROGNOZA DO 30.6.</t>
  </si>
  <si>
    <t>rezervni deli</t>
  </si>
  <si>
    <t>400* REZERVNI</t>
  </si>
  <si>
    <t>850* REKLAMACIJA</t>
  </si>
  <si>
    <t>650*/651* MONT TEREN</t>
  </si>
  <si>
    <t>ne - dokumentacija</t>
  </si>
  <si>
    <t>ARENA</t>
  </si>
  <si>
    <t>j22-0587</t>
  </si>
  <si>
    <t xml:space="preserve">LO 400-DA-2540 LIJAK Z OGRODJEM ; </t>
  </si>
  <si>
    <t xml:space="preserve">SABOTIN 1 AB 10 ERBIVO - NEMETALIZIRAN; STOŽČASTI OKROGLILNI STROJ; </t>
  </si>
  <si>
    <t>IK(S)-200/202-8-1X1 KOMORA INTERMEDIALNA</t>
  </si>
  <si>
    <t>SMH IASI</t>
  </si>
  <si>
    <t>J22-1279</t>
  </si>
  <si>
    <t>SMH 125.3  + VOZČEK S KOTLOM</t>
  </si>
  <si>
    <t>388421</t>
  </si>
  <si>
    <t>pogojno - elektro komponente - preverjamo z  NAB</t>
  </si>
  <si>
    <t>22.5.</t>
  </si>
  <si>
    <t>Kupljenec</t>
  </si>
  <si>
    <t>08.06.</t>
  </si>
  <si>
    <t>26.05.</t>
  </si>
  <si>
    <t>01.06.</t>
  </si>
  <si>
    <t>16.5</t>
  </si>
  <si>
    <t>16.5.</t>
  </si>
  <si>
    <t>17.5.</t>
  </si>
  <si>
    <t>x</t>
  </si>
  <si>
    <t>23.5.</t>
  </si>
  <si>
    <t>22.05.</t>
  </si>
  <si>
    <t>05.06.</t>
  </si>
  <si>
    <t>15.06.</t>
  </si>
  <si>
    <t>16.05.</t>
  </si>
  <si>
    <t>05.04.</t>
  </si>
  <si>
    <t>04.04.</t>
  </si>
  <si>
    <t>14.03.</t>
  </si>
  <si>
    <t>25.05.</t>
  </si>
  <si>
    <t>17.05.</t>
  </si>
  <si>
    <t>embalirano</t>
  </si>
  <si>
    <t>24.05.</t>
  </si>
  <si>
    <t>20.05.</t>
  </si>
  <si>
    <t>06.04.</t>
  </si>
  <si>
    <t>30.06.</t>
  </si>
  <si>
    <t>20.06.</t>
  </si>
  <si>
    <t>07.06.</t>
  </si>
  <si>
    <t>27.06.</t>
  </si>
  <si>
    <t>29.05.</t>
  </si>
  <si>
    <t>31.05.</t>
  </si>
  <si>
    <t>23.06.</t>
  </si>
  <si>
    <t xml:space="preserve">GORILNIK  MODULARNI  WM-G10/2-A  ;  ZM  S  PL.  PROGO  R1''  ;  ZA  ZEM.  PLIN  IN  PL.  ŠTEVCEM </t>
  </si>
  <si>
    <t>LOP-ZAD-N/TR/ 2.1 LOPUTA ZADRŽEVALNA</t>
  </si>
  <si>
    <t>J22-1141</t>
  </si>
  <si>
    <t>IK(S)-388/398-8-2x1-plast INTERMEDIALNA KOMORA</t>
  </si>
  <si>
    <t>CHEIK-00010</t>
  </si>
  <si>
    <t>CHEIK-00020</t>
  </si>
  <si>
    <t>15387|15388</t>
  </si>
  <si>
    <t>TT IK - ČEBOKS. 4 TRANSPORTERJI TESTA IZ IK</t>
  </si>
  <si>
    <t>CHEIK-00030</t>
  </si>
  <si>
    <t>E-S2 ČEBOKS. 4 ELEKTROOPREMA</t>
  </si>
  <si>
    <t>CHEIK-00900</t>
  </si>
  <si>
    <t>IK Čeboksari</t>
  </si>
  <si>
    <t>02.06.</t>
  </si>
  <si>
    <t>28.06.</t>
  </si>
  <si>
    <t>09.06.</t>
  </si>
  <si>
    <t>12.06.</t>
  </si>
  <si>
    <t>13.06.</t>
  </si>
  <si>
    <t>J23-0310</t>
  </si>
  <si>
    <t>KRAS NC.1 2W-P+-1250-120-NZT---VM-D180-K-- DOUGH DIVIDER FAMILY</t>
  </si>
  <si>
    <t>TALKH-00010</t>
  </si>
  <si>
    <t xml:space="preserve">TT 220x2500 JSC TRANSPORTER TESTA </t>
  </si>
  <si>
    <t>TALKH-00020</t>
  </si>
  <si>
    <t xml:space="preserve">APK 150-250x1650 MAG AVTOMATSKI POLNILNIK KASET; MAGNETNI </t>
  </si>
  <si>
    <t>TALKH-00030</t>
  </si>
  <si>
    <t xml:space="preserve">TRANS-K 0.19 (1x0.114) x 2.0 POS S TRANSPORTER KASET Z POSIPALOM SEMEN; </t>
  </si>
  <si>
    <t>TALKH-00040</t>
  </si>
  <si>
    <t>TRANS-K 0.19 (1x0.114) x 4.8 R20 TRANSPORTER KASET</t>
  </si>
  <si>
    <t>TALKH-00050</t>
  </si>
  <si>
    <t xml:space="preserve">TLAČ/TEST/KAS NAPRAVA ZA TLAČENJE TESTA V KASETAH (TALKH CHIKHER); </t>
  </si>
  <si>
    <t>TALKH-00060</t>
  </si>
  <si>
    <t>TRANS-K 0.19 (1x0.114) x 2.1 R110 TRANSPORTER KASET Z ZAUSTAVLJALNIKOM</t>
  </si>
  <si>
    <t>TALKH-00070</t>
  </si>
  <si>
    <t>FKP K 2.1/115 FERMENTACIJSKA KOMORA - PRETOČNA</t>
  </si>
  <si>
    <t>TALKH-00080</t>
  </si>
  <si>
    <t>DELI REZERVNI TALKH CHIKHNER JSC (MONGOLIJA)</t>
  </si>
  <si>
    <t>TALKH-00081</t>
  </si>
  <si>
    <t>TPR 2.0x2.0 TRANSPORTER PREDAJNI</t>
  </si>
  <si>
    <t>TALKH-00090</t>
  </si>
  <si>
    <t xml:space="preserve">APRAZ TP 2.0 ON-D AVTOMATSKI PRAZNILNIK PEČI; </t>
  </si>
  <si>
    <t>TALKH-00100</t>
  </si>
  <si>
    <t>TRANS-K 0.19 (1x0.114) x 3.2 R90 TRANSPORTER KASET</t>
  </si>
  <si>
    <t>TALKH-00110</t>
  </si>
  <si>
    <t>TRANS-K 0.19 (1x0.114) x 6.0 TRANSPORTER KASET</t>
  </si>
  <si>
    <t>TALKH-00120</t>
  </si>
  <si>
    <t>TRANS-K 0.19 (1x0.114) x 2.0 ZA TRANSPORTER KASET ZAUSTAVLJALNIKOM</t>
  </si>
  <si>
    <t>TALKH-00130</t>
  </si>
  <si>
    <t>DEP-SM VAC 2x4 NAPRAVA ZA PRAZNJENJE ; KASET</t>
  </si>
  <si>
    <t>TALKH-00140</t>
  </si>
  <si>
    <t>TK 0.19 x 8.8 TRANSPORTER KRUHA</t>
  </si>
  <si>
    <t>TALKH-00150</t>
  </si>
  <si>
    <t>TRANS-K 0.19 (1x0.114) x 3.0 IZM TRANSPORTER KASET Z IZMETOVALNIKOM KASET</t>
  </si>
  <si>
    <t>TALKH-00160</t>
  </si>
  <si>
    <t xml:space="preserve">TRANS-K 0.19 (1x0.114) x 4.0 TRANSPORTER KASET </t>
  </si>
  <si>
    <t>TALKH-00170</t>
  </si>
  <si>
    <t>THK 14.0 HL-C HLADILNI TUNEL</t>
  </si>
  <si>
    <t>TALKH-00180</t>
  </si>
  <si>
    <t>ODVZ-DOHZ/JSC DOVOD HLADNEGA IN ODVOD; TOPLEGA ZRAKA</t>
  </si>
  <si>
    <t>TALKH-00190</t>
  </si>
  <si>
    <t>TRANS-K 0.19 (1x0.114) x 4.0 TRANSPORTER KASET</t>
  </si>
  <si>
    <t>TALKH-00200</t>
  </si>
  <si>
    <t>TRANS-K 0.19 (1x0.114) x 2.2 R90 TRANSPORTER KASET</t>
  </si>
  <si>
    <t>TALKH-00210</t>
  </si>
  <si>
    <t>TRANS-K 0.19 (1x0.114) x 1.2 TRANSPORTER KASET</t>
  </si>
  <si>
    <t>TALKH-00220</t>
  </si>
  <si>
    <t>NAPRAVA ZA NAOLJEVANJE TSA 800 JSC</t>
  </si>
  <si>
    <t>TALKH-00230</t>
  </si>
  <si>
    <t>TRANS-K 0.19 (1x0.114) x 2.8 R90 TRANSPORTER KASET</t>
  </si>
  <si>
    <t>TALKH-00240</t>
  </si>
  <si>
    <t>TRANS-K 0.6 x 0.7 / POT TRANSPORTER KASET Z POTISKOVALNIKOM</t>
  </si>
  <si>
    <t>TALKH-00250</t>
  </si>
  <si>
    <t>15627|15628</t>
  </si>
  <si>
    <t>TRANS-K 0.3 x 3.2 TRANSPORTER KASET POD SKLADIŠČEM</t>
  </si>
  <si>
    <t>TALKH-00260</t>
  </si>
  <si>
    <t>15629|15630</t>
  </si>
  <si>
    <t xml:space="preserve">SKLAD K 2x510 JSC 2 x SKLADIŠČE KASET S PODESTOM; </t>
  </si>
  <si>
    <t>TALKH-00270</t>
  </si>
  <si>
    <t xml:space="preserve">E-S4 TALKH ELEKTROOPREMA S ; SINHRONIZACIJO; </t>
  </si>
  <si>
    <t>TALKH-00900</t>
  </si>
  <si>
    <t>TALH CHIKHER</t>
  </si>
  <si>
    <t>J23-0022</t>
  </si>
  <si>
    <t>LP V 1200-3600-L-ST-P LIJAK S PODESTOM</t>
  </si>
  <si>
    <t>SMAK-00010</t>
  </si>
  <si>
    <t>TTP 220x1000 300xR390/90 H850 TRANSPORTER TESTA S KRIVINO SM</t>
  </si>
  <si>
    <t>SMAK-00020</t>
  </si>
  <si>
    <t>TTP 220x1000 300xL390/90 H850 TRANSPORTER TESTA S KRIVINO SM</t>
  </si>
  <si>
    <t>SMAK-00030</t>
  </si>
  <si>
    <t>SMAK-00040</t>
  </si>
  <si>
    <t>SMAK-00050</t>
  </si>
  <si>
    <t>SMAK-00060</t>
  </si>
  <si>
    <t>VPIH ZRAKA 2/2 IK</t>
  </si>
  <si>
    <t>SMAK-00070</t>
  </si>
  <si>
    <t>TT IK-IDK6  SMAK TRANSPORTERJI TESTA Z IZMETOVALCEM DVOJNIH KOSOV</t>
  </si>
  <si>
    <t>SMAK-00080</t>
  </si>
  <si>
    <t xml:space="preserve">VIPAVA 3000/500G VT-TO-DO-VPIH STROJ ZA VZDOLŽNO ; OBLIKOVANJE; </t>
  </si>
  <si>
    <t>SMAK-00090</t>
  </si>
  <si>
    <t>SMAK-00100</t>
  </si>
  <si>
    <t>SMAK-00110</t>
  </si>
  <si>
    <t>SMAK-00120</t>
  </si>
  <si>
    <t xml:space="preserve">FKP B 3.75/500/350 FERMENTACIJSKA KOMORA - ; PRETOČNA (Smak)); </t>
  </si>
  <si>
    <t>SMAK-00130</t>
  </si>
  <si>
    <t>SMAK-00140</t>
  </si>
  <si>
    <t>SMAK-00150</t>
  </si>
  <si>
    <t>SMAK-00151</t>
  </si>
  <si>
    <t xml:space="preserve">TPN 3.75x33.1-EV3.5-2K2V-D-2B-POH TUNELSKA PEČ; </t>
  </si>
  <si>
    <t>BV 3.75 TPNGP  v02 X BRIZGALKA VODE INOX</t>
  </si>
  <si>
    <t>SMAK-00170</t>
  </si>
  <si>
    <t>SMAK-00180</t>
  </si>
  <si>
    <t>SMAK-00190</t>
  </si>
  <si>
    <t>SMAK-00200</t>
  </si>
  <si>
    <t xml:space="preserve"> MIZA PREDAJNA 3.0x1.9/M</t>
  </si>
  <si>
    <t>SMAK-00210</t>
  </si>
  <si>
    <t xml:space="preserve">HKP 3.75 / 440 HLADILNA KOMORA (Smak); </t>
  </si>
  <si>
    <t>SMAK-00220</t>
  </si>
  <si>
    <t xml:space="preserve">E-S4 SMAK ELEKTROOPREMA S ; SINHRONIZACIJO; </t>
  </si>
  <si>
    <t>SMAK-00900</t>
  </si>
  <si>
    <t>SMAK AC7204</t>
  </si>
  <si>
    <t>NAREZ 3.8 RNh/P NAREZOVALNIK TESTA; (Naročilo Misik-Kijev)</t>
  </si>
  <si>
    <t>NAREZ linija WP</t>
  </si>
  <si>
    <t>J22-1272</t>
  </si>
  <si>
    <t>Rifel</t>
  </si>
  <si>
    <t>20.09.</t>
  </si>
  <si>
    <t>07.07.</t>
  </si>
  <si>
    <t>12.07.</t>
  </si>
  <si>
    <t>05.07.</t>
  </si>
  <si>
    <t>14.06.</t>
  </si>
  <si>
    <t>14.07.</t>
  </si>
  <si>
    <t>16.06.</t>
  </si>
  <si>
    <t>21.07.</t>
  </si>
  <si>
    <t>27.07.</t>
  </si>
  <si>
    <t>03.08.</t>
  </si>
  <si>
    <r>
      <t>24.</t>
    </r>
    <r>
      <rPr>
        <b/>
        <sz val="11"/>
        <color theme="1"/>
        <rFont val="Calibri"/>
        <family val="2"/>
        <charset val="238"/>
        <scheme val="minor"/>
      </rPr>
      <t>08.</t>
    </r>
  </si>
  <si>
    <t>17.08.</t>
  </si>
  <si>
    <t>10.08.</t>
  </si>
  <si>
    <t>29.06.</t>
  </si>
  <si>
    <t>19.06.</t>
  </si>
  <si>
    <t>21.06.</t>
  </si>
  <si>
    <t>26.06.</t>
  </si>
  <si>
    <t>AJUT-L2-20120</t>
  </si>
  <si>
    <t>AJUT-L2-20070</t>
  </si>
  <si>
    <t>J23-0605</t>
  </si>
  <si>
    <t>J23-0482</t>
  </si>
  <si>
    <t>SABOTIN 2 AB 10 STOŽČASTI OKROGLILNI STROJ; ERBIVO NEMETALIZIRAN</t>
  </si>
  <si>
    <t xml:space="preserve">JÜRGEN PETERS </t>
  </si>
  <si>
    <t>SABOTIN 2 Toljatti</t>
  </si>
  <si>
    <t>20.07.</t>
  </si>
  <si>
    <t>Izpisana dokumentacija2</t>
  </si>
  <si>
    <t>IPKLI 2 X KRAS</t>
  </si>
  <si>
    <t>KRAS NC.1 3-P-1250-120-----VM------ DOUGH DIVIDER FAMILY</t>
  </si>
  <si>
    <t>01.07.</t>
  </si>
  <si>
    <t>03.07.</t>
  </si>
  <si>
    <t>12.07.2023</t>
  </si>
  <si>
    <t>11.07.2023</t>
  </si>
  <si>
    <t>06.07.2023</t>
  </si>
  <si>
    <t>10.07.2023</t>
  </si>
  <si>
    <t>13.07.2023</t>
  </si>
  <si>
    <t>končano</t>
  </si>
  <si>
    <t xml:space="preserve">končano </t>
  </si>
  <si>
    <t>se izvaja</t>
  </si>
  <si>
    <t>14.07.2023</t>
  </si>
  <si>
    <t>04.07.2023</t>
  </si>
  <si>
    <t>03.07.2023</t>
  </si>
  <si>
    <t>20.06.2023</t>
  </si>
  <si>
    <t>18.07.2023</t>
  </si>
  <si>
    <t>05.07.2023</t>
  </si>
  <si>
    <t>20.07.2023</t>
  </si>
  <si>
    <t>29.06.2023</t>
  </si>
  <si>
    <t xml:space="preserve">zaboj 00 </t>
  </si>
  <si>
    <t>21.07.2023</t>
  </si>
  <si>
    <t>19.07.2023</t>
  </si>
  <si>
    <t>Lukavac</t>
  </si>
  <si>
    <t>28.07.2023</t>
  </si>
  <si>
    <t>28</t>
  </si>
  <si>
    <t>7</t>
  </si>
  <si>
    <t>4</t>
  </si>
  <si>
    <t>32</t>
  </si>
  <si>
    <t>12</t>
  </si>
  <si>
    <t>3,5</t>
  </si>
  <si>
    <t>178</t>
  </si>
  <si>
    <t>36</t>
  </si>
  <si>
    <t>1</t>
  </si>
  <si>
    <t>6</t>
  </si>
  <si>
    <t>17.07.2023</t>
  </si>
  <si>
    <t xml:space="preserve">ni podatka </t>
  </si>
  <si>
    <t>24</t>
  </si>
  <si>
    <t>13</t>
  </si>
  <si>
    <t>78</t>
  </si>
  <si>
    <t>47</t>
  </si>
  <si>
    <t>20</t>
  </si>
  <si>
    <t>14</t>
  </si>
  <si>
    <t>0</t>
  </si>
  <si>
    <t>0,5</t>
  </si>
  <si>
    <t>1,5</t>
  </si>
  <si>
    <t xml:space="preserve">ni elektrike </t>
  </si>
  <si>
    <t>16,5</t>
  </si>
  <si>
    <t>8</t>
  </si>
  <si>
    <t>16</t>
  </si>
  <si>
    <t>4,5</t>
  </si>
  <si>
    <t>2,5</t>
  </si>
  <si>
    <t>6,5</t>
  </si>
  <si>
    <t>30</t>
  </si>
  <si>
    <t>17.07.</t>
  </si>
  <si>
    <t>06.07.</t>
  </si>
  <si>
    <t>19.07.</t>
  </si>
  <si>
    <t>24.07.</t>
  </si>
  <si>
    <t>26.07.</t>
  </si>
  <si>
    <t>AJUT-L2-20011</t>
  </si>
  <si>
    <t>Mark</t>
  </si>
  <si>
    <t>ne</t>
  </si>
  <si>
    <t>09.08.</t>
  </si>
  <si>
    <t>01.08.</t>
  </si>
  <si>
    <t>02.08.</t>
  </si>
  <si>
    <t>STATUS IZDAJE</t>
  </si>
  <si>
    <t>Izpisan 
seznam
DA/NE</t>
  </si>
  <si>
    <t>SKLADIŠČE
AVTOMATSKO POLJE
NE VNAŠAJ</t>
  </si>
  <si>
    <t>04.08.</t>
  </si>
  <si>
    <t>05.08.</t>
  </si>
  <si>
    <t>08.08.</t>
  </si>
  <si>
    <t>STATUS 
KONTROLE</t>
  </si>
  <si>
    <t>KAKOVOST
AVTOMATSKO POLJE
NE VNAŠAJ</t>
  </si>
  <si>
    <t>elektrika / KONČANO
DATUM</t>
  </si>
  <si>
    <t>ELEKTRIKA KONČANA 
DA/NE</t>
  </si>
  <si>
    <t>ELEKTRIKA
AVTOMATSKO POLJE
NE VNAŠAJ</t>
  </si>
  <si>
    <t>11.08.</t>
  </si>
  <si>
    <t>30.07.</t>
  </si>
  <si>
    <t>20.08.</t>
  </si>
  <si>
    <t>18.08.</t>
  </si>
  <si>
    <t>AJUT-L2-200101</t>
  </si>
  <si>
    <t>22.09.</t>
  </si>
  <si>
    <t>23.08.</t>
  </si>
  <si>
    <t>22.08.</t>
  </si>
  <si>
    <t>21.08.</t>
  </si>
  <si>
    <t>J23-0576</t>
  </si>
  <si>
    <t xml:space="preserve">TPN 3.0x21.1 V1.1 2K2V-L+4B TUNELSKA PEČ; </t>
  </si>
  <si>
    <t>RIFEL-00170</t>
  </si>
  <si>
    <t>20.10.</t>
  </si>
  <si>
    <t>TEST2023-004</t>
  </si>
  <si>
    <t>27.09.</t>
  </si>
  <si>
    <t>SMn 200 ----S Spiralni mešalnik</t>
  </si>
  <si>
    <t>J23-0606</t>
  </si>
  <si>
    <t>J23-0658</t>
  </si>
  <si>
    <t>10.11.</t>
  </si>
  <si>
    <t>25.08.</t>
  </si>
  <si>
    <t>J23-0316</t>
  </si>
  <si>
    <t>ARZ-00010</t>
  </si>
  <si>
    <t>ARZ-00020</t>
  </si>
  <si>
    <t>IK(V) 216/220-8-2x1-inox-6iz KOMORA INTERMEDIALNA</t>
  </si>
  <si>
    <t>ARZ-00030</t>
  </si>
  <si>
    <t>ARZ-00040</t>
  </si>
  <si>
    <t xml:space="preserve">TT IK - IDK 6 ARZAMAS TRANSPORTERJI TESTA Z; IZMETOVALCEM DVOJNIH KOSOV; </t>
  </si>
  <si>
    <t>ARZ-00050</t>
  </si>
  <si>
    <t xml:space="preserve">VIPAVA 2400/470 F- VT/B_L (H=1100) STROJ ZA VZDOLŽNO; OBLIKOVANJE ; </t>
  </si>
  <si>
    <t>ARZ-00060</t>
  </si>
  <si>
    <t>E-S3 ARZAMAS ELEKTROOPREMA S SINHRONIZACIJO</t>
  </si>
  <si>
    <t>ARZ-00090</t>
  </si>
  <si>
    <t>ARZAMAS - AD3202</t>
  </si>
  <si>
    <t>J23-0531</t>
  </si>
  <si>
    <t>LP V 650-2740-L-ST-P-N-VO LIJAK S PODESTOM</t>
  </si>
  <si>
    <t>CAR-00010</t>
  </si>
  <si>
    <t>CAR-00020</t>
  </si>
  <si>
    <t>CAR-00030</t>
  </si>
  <si>
    <t>IK(V) 216/220-8-2x1-inox-6iz-V3 KOMORA INTERMEDIALNA</t>
  </si>
  <si>
    <t>CAR-00040</t>
  </si>
  <si>
    <t>CAR-00050</t>
  </si>
  <si>
    <t xml:space="preserve">TT IK - IDK 6 CAR TRANSPORTERJI TESTA Z; IZMETOVALCEM DVOJNIH KOSOV; </t>
  </si>
  <si>
    <t>CAR-00060</t>
  </si>
  <si>
    <t>CAR-00070</t>
  </si>
  <si>
    <t>CAR-00080</t>
  </si>
  <si>
    <t>FKP B1 3.0/318/198 FERMENTACIJSKA KOMORA - PRETOČNA</t>
  </si>
  <si>
    <t>CAR-00090</t>
  </si>
  <si>
    <t>CAR-00100</t>
  </si>
  <si>
    <t>CAR-00101</t>
  </si>
  <si>
    <t xml:space="preserve">TPN 3.0x15.1  V1.1 1K1V-L+STIR TUNELSKA PEČ (Brez volne); </t>
  </si>
  <si>
    <t>CAR-00110</t>
  </si>
  <si>
    <t>CAR-00120</t>
  </si>
  <si>
    <t xml:space="preserve">E-S4 CAR HLEB ELEKTROOPREMA S ; SINHRONIZACIJO; </t>
  </si>
  <si>
    <t>CAR-00900</t>
  </si>
  <si>
    <t>CAR HLEB - AC9804</t>
  </si>
  <si>
    <t>KRAS 3 Toljatti</t>
  </si>
  <si>
    <t>KRAS</t>
  </si>
  <si>
    <t>J23-0483</t>
  </si>
  <si>
    <t>J23-0711</t>
  </si>
  <si>
    <t xml:space="preserve">KOHNIVSJKIJ HLIB </t>
  </si>
  <si>
    <t xml:space="preserve">ZAŠČITA NAREZ DODATNA </t>
  </si>
  <si>
    <t>20.12.</t>
  </si>
  <si>
    <t>05.09.</t>
  </si>
  <si>
    <t>30.08.</t>
  </si>
  <si>
    <t>KRAS PLC 2 1250 V120</t>
  </si>
  <si>
    <t>J23-0040</t>
  </si>
  <si>
    <t>KRAS NC.1 2-PLC-1250-120-PN-VM-D180-ATp (Ardelean)</t>
  </si>
  <si>
    <t>31.08.</t>
  </si>
  <si>
    <t>12.09.</t>
  </si>
  <si>
    <t>J22-0747</t>
  </si>
  <si>
    <t>KRAS NC.1 1/2-PLC-1000-120---PO-VM---K-AT DOUGH DIVIDER FAMILY</t>
  </si>
  <si>
    <t>PTUJ-00010</t>
  </si>
  <si>
    <t>PTUJ-00020</t>
  </si>
  <si>
    <t xml:space="preserve">TT 300x600 POS TRANSPORTER TESTA S POSIPALOM MOKE; </t>
  </si>
  <si>
    <t>PTUJ-00030</t>
  </si>
  <si>
    <t>IK(S)-388/398-8-2x1-inox INTERMEDIALNA KOMORA</t>
  </si>
  <si>
    <t>PTUJ-00040</t>
  </si>
  <si>
    <t>TRANSPORTER TESTA TT IK 220x2000 R</t>
  </si>
  <si>
    <t>PTUJ-00050</t>
  </si>
  <si>
    <t xml:space="preserve">E-S4 PTUJSKE P. ELEKTROOPREMA S ; SINHRONIZACIJO; </t>
  </si>
  <si>
    <t>PTUJ-00900</t>
  </si>
  <si>
    <t>PTUJSKE PEKARNE - AD2501</t>
  </si>
  <si>
    <t>08.09.</t>
  </si>
  <si>
    <t>07.09.</t>
  </si>
  <si>
    <t>11.09.</t>
  </si>
  <si>
    <t>15.09.</t>
  </si>
  <si>
    <t>13.09.</t>
  </si>
  <si>
    <t>18.09.</t>
  </si>
  <si>
    <t>PMV Ekaterinoslavhleb</t>
  </si>
  <si>
    <t>J23-0596</t>
  </si>
  <si>
    <t xml:space="preserve">PMV-0.16/2.1-P1-G3  POSIPALO  MOKE  Z  VOZIČKOM;  </t>
  </si>
  <si>
    <t>05.10.</t>
  </si>
  <si>
    <t>19.09.</t>
  </si>
  <si>
    <t>25.09.</t>
  </si>
  <si>
    <t>28.09.</t>
  </si>
  <si>
    <t>KRAS NC.1 3-750-120-VM-K (Toljatihleb)</t>
  </si>
  <si>
    <t>J23-0128</t>
  </si>
  <si>
    <t xml:space="preserve">PEKASTROJ S.R.O. </t>
  </si>
  <si>
    <t xml:space="preserve">Mlin i Pekara d.d </t>
  </si>
  <si>
    <t>J23-0569</t>
  </si>
  <si>
    <t>KRAS NC.1 1-P(EMC)-1250-120-NZT-PO---D180---- DOUGH DIVIDER FAMILY</t>
  </si>
  <si>
    <t>PEKASTROJ-KRAS</t>
  </si>
  <si>
    <t>Ogrodje za FAT</t>
  </si>
  <si>
    <t>STORCAN, product</t>
  </si>
  <si>
    <t>J23-0442</t>
  </si>
  <si>
    <t xml:space="preserve">KRAS </t>
  </si>
  <si>
    <t>02.10.</t>
  </si>
  <si>
    <t>09.10.</t>
  </si>
  <si>
    <t>15.12.</t>
  </si>
  <si>
    <t>08.11.</t>
  </si>
  <si>
    <t>26.09.</t>
  </si>
  <si>
    <t>13.10.</t>
  </si>
  <si>
    <t>06.10.</t>
  </si>
  <si>
    <t>27.10.</t>
  </si>
  <si>
    <t>29.09.</t>
  </si>
  <si>
    <t>SIST TRANS-K 0.3 (1x0.19) x 2.7/ Z TRANSPORTER KASET ; Z ZAUSTAVLJALCEM</t>
  </si>
  <si>
    <t>RIFEL-00010</t>
  </si>
  <si>
    <t>TRANS-K 0.8 (2x0.082) x 1.0/K TRANSPORTER KASET ; S KOTNIM PREHODOM</t>
  </si>
  <si>
    <t>RIFEL-00020</t>
  </si>
  <si>
    <t xml:space="preserve">TRANS-K 0.8 (2x0.082) x 4.8 TRANSPORTER KASET ; </t>
  </si>
  <si>
    <t>RIFEL-00030</t>
  </si>
  <si>
    <t xml:space="preserve">TRANS-K 0.8 (2x0.082) x 4.5/R90 TRANSPORTER KASET; </t>
  </si>
  <si>
    <t>RIFEL-00040</t>
  </si>
  <si>
    <t xml:space="preserve">TRANS-K 0.8 (2x0.082) x 3.0 DV TRANSPORTER KASET DVIŽNI; </t>
  </si>
  <si>
    <t>RIFEL-00050</t>
  </si>
  <si>
    <t xml:space="preserve">TRANS-K 0.8 (2x0.082) x 5.7 TRANSPORTER KASET; </t>
  </si>
  <si>
    <t>RIFEL-00060</t>
  </si>
  <si>
    <t xml:space="preserve">TRANS-K 0.8 (2x0.082) x 3.7 / R90 TRANSPORTER KASET; </t>
  </si>
  <si>
    <t>RIFEL-00070</t>
  </si>
  <si>
    <t xml:space="preserve">TRANS-K 0.8 (2x0.082) x 3.1 TRANSPORTER KASET; </t>
  </si>
  <si>
    <t>RIFEL-00080</t>
  </si>
  <si>
    <t xml:space="preserve">TRANS-K 0.8 (2x0.082) x 3.2 / R90 TRANSPORTER KASET; </t>
  </si>
  <si>
    <t>RIFEL-00090</t>
  </si>
  <si>
    <t>FKP K 3.0/80 (160) FERMENTACIJSKA KOMORA (RIFEL)</t>
  </si>
  <si>
    <t>RIFEL-00100</t>
  </si>
  <si>
    <t>ORODJE GARNITURA ZA MONTAŽO LINIJE; mali paket</t>
  </si>
  <si>
    <t>RIFEL-00101</t>
  </si>
  <si>
    <t xml:space="preserve">TRANS-K 0.8 (2x0.082) x 4.0 / R90 TRANSPORTER KASET; </t>
  </si>
  <si>
    <t>RIFEL-00110</t>
  </si>
  <si>
    <t xml:space="preserve">TRANS-K 0.8 (2x0.082) x2.7 VLAZ-POS NAPRAVA ZA VLAŽENJE IN POSIPANJE SEMEN ; </t>
  </si>
  <si>
    <t>RIFEL-00120</t>
  </si>
  <si>
    <t xml:space="preserve">TRANS-K 0.8 (2x0.082) x 1.5 / Z TRANSPORTER KASET; </t>
  </si>
  <si>
    <t>RIFEL-00130</t>
  </si>
  <si>
    <t>POK-K/3P NAPRAVA ZA POKRIVANJE KASET</t>
  </si>
  <si>
    <t>RIFEL-00140</t>
  </si>
  <si>
    <t xml:space="preserve">TRANS-K 0.8 (2x0.082) x 3.5 / R90 TRANSPORTER KASET Z ; ZAUSTAVLJALNIKOM; </t>
  </si>
  <si>
    <t>RIFEL-00150</t>
  </si>
  <si>
    <t>AP TP 3.0/FR2/FO4 POLNILNIK PEČI</t>
  </si>
  <si>
    <t>RIFEL-00160</t>
  </si>
  <si>
    <t>GORILNIK RS 50/E LMV37 460/3/60; S PL. PROGO R1" IN PL. ŠTEVCEM; (3X440V/60Hz)+UL certifikat</t>
  </si>
  <si>
    <t>RIFEL-00180</t>
  </si>
  <si>
    <t>APRAZ TP 3.0 ON D AVTOMATSKI PRAZNILNIK PEČI</t>
  </si>
  <si>
    <t>RIFEL-00190</t>
  </si>
  <si>
    <t xml:space="preserve">TRANS-K 0.95 (2x0.19) x 2.2 TRANSPORTER KASET ; ; </t>
  </si>
  <si>
    <t>RIFEL-00200</t>
  </si>
  <si>
    <t xml:space="preserve">TRANS-K 0.8 (2x0.082) x 3.9 / R90 TRANSPORTER KASET; ; </t>
  </si>
  <si>
    <t>RIFEL-00210</t>
  </si>
  <si>
    <t xml:space="preserve">TRANS-K 0.8 (2x0.082) x 4.0 TRANSPORTER KASET ; </t>
  </si>
  <si>
    <t>RIFEL-00220</t>
  </si>
  <si>
    <t>ODK-KON NAPRAVA ZA ODKRIVANJE KASET - KONTINUIR.</t>
  </si>
  <si>
    <t>RIFEL-00230</t>
  </si>
  <si>
    <t xml:space="preserve">TRANS-P 1.0 x 12.0 / 2xR45 /M TRANSPORTER POKROVOV ; ; </t>
  </si>
  <si>
    <t>RIFEL-00240</t>
  </si>
  <si>
    <t xml:space="preserve">TRANS-P 0.8 (2x0.082) x 8.0 TRANSPORTER POKROVOV ; </t>
  </si>
  <si>
    <t>RIFEL-00250</t>
  </si>
  <si>
    <t xml:space="preserve">TRANS-P 0.8 (2x0.082) x 4.5 TRANSPORTER POKROVOV ; </t>
  </si>
  <si>
    <t>RIFEL-00260</t>
  </si>
  <si>
    <t>TRANS-P 0.8 (2x0.082) x 1.8 DR TRANSPORTER POKROVOV ; Z ZAUST. IN DRČO</t>
  </si>
  <si>
    <t>RIFEL-00270</t>
  </si>
  <si>
    <t xml:space="preserve">DEP - V K 800 / TK DV-P INOX NAPRAVA ZA PRAZNJENJE ; KASET - VAKUMSKA ; KONTINUIRANA; </t>
  </si>
  <si>
    <t>RIFEL-00290</t>
  </si>
  <si>
    <t>SIST TK 0.8 x 55 SISTEM TRANSPORTERJEV KRUHA; (3X440V/60Hz)</t>
  </si>
  <si>
    <t>RIFEL-00300</t>
  </si>
  <si>
    <t>SPIRALA HLADILNA TW 800 / ...; (3X440V/60Hz)</t>
  </si>
  <si>
    <t>RIFEL-00310</t>
  </si>
  <si>
    <t>TRANS-K 0.95 (2x0.19) x 4.6 OBR TRANSPORTER KASET OBRAČALNI</t>
  </si>
  <si>
    <t>RIFEL-00320</t>
  </si>
  <si>
    <t>TRANS-K 0.8 (2x0.082) x 9.2 VE TRANSPORTER KASET Z VENTILATORJI</t>
  </si>
  <si>
    <t>RIFEL-00330</t>
  </si>
  <si>
    <t>RIFEL-00340</t>
  </si>
  <si>
    <t xml:space="preserve">TRANS-K 0.8 (2x0.082) x 6.1 / R90 TRANSPORTER KASET; ; </t>
  </si>
  <si>
    <t>RIFEL-00350</t>
  </si>
  <si>
    <t xml:space="preserve">TRANS-K 0.8 (2x0.082) x 9.0 / R90 TRANSPORTER KASET; ; </t>
  </si>
  <si>
    <t>RIFEL-00360</t>
  </si>
  <si>
    <t xml:space="preserve">E-S4 FOODVEN ELEKTROOPREMA S ; SINHRONIZACIJO; </t>
  </si>
  <si>
    <t>RIFEL-00900</t>
  </si>
  <si>
    <t>RIFEL AC4407</t>
  </si>
  <si>
    <t>J23-0361</t>
  </si>
  <si>
    <t>IK(S)-258/262-8-2x1-plast INTERMEDIALNA KOMORA</t>
  </si>
  <si>
    <t>PERV-00010</t>
  </si>
  <si>
    <t>PERV-00020</t>
  </si>
  <si>
    <t>TT IK PER_TOAST TRANSPORTERJI TESTA Z IZMETOVALCEM DVOJNIH KOSOV</t>
  </si>
  <si>
    <t>PERV-00030</t>
  </si>
  <si>
    <t>VIPAVA 3000/500_ G  VT-TF 4K/flex_D STROJ ZA VZDOLŽNO OBLIKOVANJE</t>
  </si>
  <si>
    <t>PERV-00040</t>
  </si>
  <si>
    <t>APK 250-400x1650 MAG AVTOMATSKI POLNILNIK KASET</t>
  </si>
  <si>
    <t>PERV-00050</t>
  </si>
  <si>
    <t xml:space="preserve">TRANS-K 0.19-0.41 x 4.0/R90 TRANSPORTER KASET; ; </t>
  </si>
  <si>
    <t>PERV-00060</t>
  </si>
  <si>
    <t xml:space="preserve">TRANS-K 0.19-0.41 x 2.3 TRANSPORTER KASET; ; </t>
  </si>
  <si>
    <t>PERV-00070</t>
  </si>
  <si>
    <t xml:space="preserve">TRANS-K 0.19-0.41 x 1.4 Z TRANSPORTER KASET; ; </t>
  </si>
  <si>
    <t>PERV-00080</t>
  </si>
  <si>
    <t xml:space="preserve">TRANS-K 0.19-0.41 x 1.5/R90 TRANSPORTER KASET; ; </t>
  </si>
  <si>
    <t>PERV-00090</t>
  </si>
  <si>
    <t>FKP K 2.5/70 FERMENTACIJSKA KOMORA - PRETOČNA</t>
  </si>
  <si>
    <t>PERV-00100</t>
  </si>
  <si>
    <t xml:space="preserve">TRANS-K 0.19-0.41 x 2.2/R90 TRANSPORTER KASET; ; </t>
  </si>
  <si>
    <t>PERV-00110</t>
  </si>
  <si>
    <t xml:space="preserve">TRANS-K 0.19-0.41x2.3 VLAZ-POS NAPRAVA ZA VLAŽENJE IN POSIPANJE SEMEN ; </t>
  </si>
  <si>
    <t>PERV-00120</t>
  </si>
  <si>
    <t xml:space="preserve">TRANS-K 0.19-0.41 x 4.0 /R90/Z TRANSPORTER KASET ; </t>
  </si>
  <si>
    <t>PERV-00130</t>
  </si>
  <si>
    <t>POK-K/1P NAPRAVA ZA POKRIVANJE KASET; (Pervij - Toast L2)</t>
  </si>
  <si>
    <t>PERV-00140</t>
  </si>
  <si>
    <t xml:space="preserve">AP TP 2.5/FR2/FO4 AVTOMATSKI POLNILNIK PEČI; </t>
  </si>
  <si>
    <t>PERV-00150</t>
  </si>
  <si>
    <t>PERV-00160</t>
  </si>
  <si>
    <t xml:space="preserve">TRANS-K 0.19-0.41 x 5.2/R90/Z TRANSPORTER KASET ; </t>
  </si>
  <si>
    <t>PERV-00170</t>
  </si>
  <si>
    <t>ODK-K/1P NAPRAVA ZA ODKRIVANJE KASET; (Pervij - Toast L2)</t>
  </si>
  <si>
    <t>PERV-00180</t>
  </si>
  <si>
    <t xml:space="preserve">TRANS-POK 2x0.082x5.8 VE TRANSPORTER POKROVOV Z ; VENTILATORJEM; </t>
  </si>
  <si>
    <t>PERV-00190</t>
  </si>
  <si>
    <t>TRANS-P 0.35x4.8/1500/MT/REV/ST Transporter pokrovov pod skladiščem</t>
  </si>
  <si>
    <t>PERV-00200</t>
  </si>
  <si>
    <t xml:space="preserve">SKLAD P EVROP 260 SKLADIŠČE POKROVOV; </t>
  </si>
  <si>
    <t>PERV-00210</t>
  </si>
  <si>
    <t>PERV-00220</t>
  </si>
  <si>
    <t xml:space="preserve">SKLAD P AMER 260 SKLADIŠČE POKROVOV; </t>
  </si>
  <si>
    <t>PERV-00230</t>
  </si>
  <si>
    <t>POD PERV PODEST ZA DOSTOP NA SKLADIŠČI POKROVOV</t>
  </si>
  <si>
    <t>PERV-00240</t>
  </si>
  <si>
    <t>TRANS-POK 0.7 x (2x 0.082) x 2.4 TRANSPORTER POKROVOV</t>
  </si>
  <si>
    <t>PERV-00250</t>
  </si>
  <si>
    <t>TRANS-POK 1.4 x 3.5 / OBR POK / MT TRANSPORTER POKROVOV</t>
  </si>
  <si>
    <t>PERV-00260</t>
  </si>
  <si>
    <t>TRANS-POK 0.7 x (2x 0.082) x 3.3 TRANSPORTER POKROVOV</t>
  </si>
  <si>
    <t>PERV-00270</t>
  </si>
  <si>
    <t>DEP 2x5/2x4 NAPRAVA ZA PRAZNJENJE; KASET -  IGLE</t>
  </si>
  <si>
    <t>PERV-00280</t>
  </si>
  <si>
    <t xml:space="preserve">TRANS-K 0.19-0.41 x 3.0 Z TRANSPORTER  KASET Z ; ZAUSTAVLJALCI; </t>
  </si>
  <si>
    <t>PERV-00290</t>
  </si>
  <si>
    <t>TRANS-K 0.19-0.41 x 3.4 Z TRANSPORTER KASET</t>
  </si>
  <si>
    <t>PERV-00300</t>
  </si>
  <si>
    <t xml:space="preserve">IZM-VALP IZMETOVALEC NEIZPRAZNJENIH KASET; </t>
  </si>
  <si>
    <t>PERV-00310</t>
  </si>
  <si>
    <t>CLEAN-ROT-KAS 250-400x1650 NAPRAVA ZA ČIŠČENJE KASET</t>
  </si>
  <si>
    <t>PERV-00320</t>
  </si>
  <si>
    <t xml:space="preserve">TRANS-K 0.19-0.41x2.3 TRANSPORTER KASET; </t>
  </si>
  <si>
    <t>PERV-00330</t>
  </si>
  <si>
    <t xml:space="preserve">THK 15.0/0.25 HL-C HLADILNI TUNEL ZA KASETE; </t>
  </si>
  <si>
    <t>PERV-00340</t>
  </si>
  <si>
    <t xml:space="preserve">ODVZ-DOHZ / PERVIJ - TOAST ODVOD VROČEGA IN DOVOD ; HLADNEGA ZRAKA; </t>
  </si>
  <si>
    <t>PERV-00350</t>
  </si>
  <si>
    <t xml:space="preserve">TRANS-K VAL 0.9 x 1.4 KP TRANSPORTER KASET DVIŽNI; </t>
  </si>
  <si>
    <t>PERV-00360</t>
  </si>
  <si>
    <t xml:space="preserve">TRANS-K 0.19-0.41x4.4 R90 TRANSPORTER KASET; </t>
  </si>
  <si>
    <t>PERV-00370</t>
  </si>
  <si>
    <t xml:space="preserve">TRANS-K 0.19-0.41x2.0 Z TRANSPORTER KASET; </t>
  </si>
  <si>
    <t>PERV-00380</t>
  </si>
  <si>
    <t xml:space="preserve">TRANS-K 0.7x(2x 0.082)x2.9 R90 REV TRANSPORTER KASET REVERZIBILNI; </t>
  </si>
  <si>
    <t>PERV-00390</t>
  </si>
  <si>
    <t xml:space="preserve">TRANS-K 0.3 x 5.8 REV TRANSPORTER KASET REVERZIBILNI; </t>
  </si>
  <si>
    <t>PERV-00400</t>
  </si>
  <si>
    <t xml:space="preserve">SKLAD K EVR 518 SKLADIŠČE KASET; </t>
  </si>
  <si>
    <t>PERV-00410</t>
  </si>
  <si>
    <t xml:space="preserve">TRANS-K 0.3 x 3.6 REV TRANSPORTER KASET REVERZIBILNI; </t>
  </si>
  <si>
    <t>PERV-00420</t>
  </si>
  <si>
    <t xml:space="preserve">SKLAD K AMER 256 SKLADIŠČE KASET; </t>
  </si>
  <si>
    <t>PERV-00430</t>
  </si>
  <si>
    <t xml:space="preserve">POD PERV PODEST ZA DOSTOP DO SKLADIŠČ KASET; </t>
  </si>
  <si>
    <t>PERV-00440</t>
  </si>
  <si>
    <t>TK 0.4 x 12.0 / 2xR45 MT TRANSPORTER KRUHA</t>
  </si>
  <si>
    <t>PERV-00450</t>
  </si>
  <si>
    <t>HKP 2.5/137 HLADILNA KOMORA; Pervij Stoličnij - Toast</t>
  </si>
  <si>
    <t>PERV-00460</t>
  </si>
  <si>
    <t>TK 0.4 x 4.2 MT TRANSPORTER KRUHA</t>
  </si>
  <si>
    <t>PERV-00470</t>
  </si>
  <si>
    <t>TK 0.4 x 6.6 / 2x R90 MT TRANSPORTER KRUHA</t>
  </si>
  <si>
    <t>PERV-00480</t>
  </si>
  <si>
    <t xml:space="preserve">KASETA 5-DELNA (332x93x93) </t>
  </si>
  <si>
    <t>PERV-00490</t>
  </si>
  <si>
    <t xml:space="preserve">KASETA 4-DELNA (341x118x118) </t>
  </si>
  <si>
    <t>PERV-00500</t>
  </si>
  <si>
    <t xml:space="preserve">POKROV 5-DELNI (620 x 370) </t>
  </si>
  <si>
    <t>PERV-00510</t>
  </si>
  <si>
    <t xml:space="preserve">POKROV 4-DELNI (620 x 370) </t>
  </si>
  <si>
    <t>PERV-00520</t>
  </si>
  <si>
    <t xml:space="preserve">E-S4 PERVIJ - TOAST ELEKTROOPREMA S ; SINHRONIZACIJO; </t>
  </si>
  <si>
    <t>PERV-00900</t>
  </si>
  <si>
    <t xml:space="preserve">PERVIJ STOLIČNIJ L2 </t>
  </si>
  <si>
    <t>(TECNOPOOL)</t>
  </si>
  <si>
    <t>04.10.</t>
  </si>
  <si>
    <t>15.10.</t>
  </si>
  <si>
    <t>12.10.</t>
  </si>
  <si>
    <t>16.10.</t>
  </si>
  <si>
    <t>18.10.</t>
  </si>
  <si>
    <t>10.10.</t>
  </si>
  <si>
    <t>17.10.</t>
  </si>
  <si>
    <t>11.10.</t>
  </si>
  <si>
    <t>FAT</t>
  </si>
  <si>
    <t>19.10.</t>
  </si>
  <si>
    <t>28.11.</t>
  </si>
  <si>
    <t>03.11.</t>
  </si>
  <si>
    <t>25.10.</t>
  </si>
  <si>
    <t>17.11.</t>
  </si>
  <si>
    <t>29.11.</t>
  </si>
  <si>
    <t>08.12.</t>
  </si>
  <si>
    <t>23.10.</t>
  </si>
  <si>
    <t>26.10.</t>
  </si>
  <si>
    <t>16.11.</t>
  </si>
  <si>
    <t>13.11.</t>
  </si>
  <si>
    <t>15.11.</t>
  </si>
  <si>
    <t>21.11.</t>
  </si>
  <si>
    <t>24.11.</t>
  </si>
  <si>
    <t>J23-0929</t>
  </si>
  <si>
    <t>KRAS NC.1 2-P+-1250-120-----VM--</t>
  </si>
  <si>
    <t>KRAS 5x</t>
  </si>
  <si>
    <t>J23-0867</t>
  </si>
  <si>
    <t>KRAS NC.1 DOUGH DIVIDER FAMILY</t>
  </si>
  <si>
    <t>KOLIB-00010</t>
  </si>
  <si>
    <t>SABOTIN 3.3 STOŽČASTI OKROGLILNI STROJ</t>
  </si>
  <si>
    <t>KOLIB-00020</t>
  </si>
  <si>
    <t>IK(V)-262/264-8-1X1-inox V1-4IZ INTERMEDIALNA KOMORA</t>
  </si>
  <si>
    <t>KOLIB-00030</t>
  </si>
  <si>
    <t>KOLIB-00040</t>
  </si>
  <si>
    <t>KOLIB-00060</t>
  </si>
  <si>
    <t>KOLIB-00070</t>
  </si>
  <si>
    <t xml:space="preserve">FKP K 3.0/80  FERMENTACIJSKA KOMORA </t>
  </si>
  <si>
    <t>KOLIB-00090</t>
  </si>
  <si>
    <t>TPN 3.0x16.6 V1.1 1K1V-L+AS+AKL+2B TUNELSKA PEČ</t>
  </si>
  <si>
    <t>KOLIB-00150</t>
  </si>
  <si>
    <t>TRANS-P 0.35x5.0/1500/MT/REV/ST Transporter pokrovov pod skladiščem</t>
  </si>
  <si>
    <t>KOLIB-00220</t>
  </si>
  <si>
    <t xml:space="preserve">HKP 3.0/160 - KOLIBRI HLADILNA KOMORA; </t>
  </si>
  <si>
    <t>KOLIB-00290</t>
  </si>
  <si>
    <t>KOLIB-00330</t>
  </si>
  <si>
    <t xml:space="preserve">ODVZ-DOHZ / KIJEVHL. L2; ODVOD VROČEGA IN DOVOD ; HLADNEGA ZRAKA; </t>
  </si>
  <si>
    <t>KOLIB-00360</t>
  </si>
  <si>
    <t>TRANS-K 0.35(300)x4.35/1800/MT ST 37-2; TRANSPORTER KASET</t>
  </si>
  <si>
    <t>KOLIB-00400</t>
  </si>
  <si>
    <t>SKLAD K 408 KOLIB. SKLADIŠČE KASET</t>
  </si>
  <si>
    <t>KOLIB-00410</t>
  </si>
  <si>
    <t>15889|15890</t>
  </si>
  <si>
    <t>KOLIB-00440</t>
  </si>
  <si>
    <t xml:space="preserve">E-S4 KOLIB. ELEKTROOPREMA S ; SINHRONIZACIJO; </t>
  </si>
  <si>
    <t>KOLIB-00900</t>
  </si>
  <si>
    <t>KOLIBRI - AA9111</t>
  </si>
  <si>
    <t>J23-0304</t>
  </si>
  <si>
    <t>L 400 TDR 2500 LIJAK BREZ PODESTA</t>
  </si>
  <si>
    <t>KPD-00010</t>
  </si>
  <si>
    <t>KRAS NC.1 2-PLC-750-120-----VM---K-AT DOUGH DIVIDER FAMILY</t>
  </si>
  <si>
    <t>KPD-00011</t>
  </si>
  <si>
    <t>SABOTIN 2 AB 10 VT/IT L STOŽČASTI OKROGLILNI STROJ ; ERBIVO NEMETALIZIRAN</t>
  </si>
  <si>
    <t>KPD-00012</t>
  </si>
  <si>
    <t>IK(V)-230/232-8-1x1-2V/inox 4iz 396310 v inox oplatah</t>
  </si>
  <si>
    <t>KPD-00020</t>
  </si>
  <si>
    <t>KPD-00030</t>
  </si>
  <si>
    <t xml:space="preserve">TT IK- KPD L5 TRANSPORTERJI TESTA IZ IK Z ; IZMETOVALCEM DVOJNIH KOSOV; </t>
  </si>
  <si>
    <t>KPD-00040</t>
  </si>
  <si>
    <t>VIPAVA 3000/500 VT-TF/4K/flex/L STROJ ZA VZDOLŽNO OBLIKOVANJE</t>
  </si>
  <si>
    <t>KPD-00050</t>
  </si>
  <si>
    <t>KPD-00060</t>
  </si>
  <si>
    <t xml:space="preserve">TRANS-K 0.19-0.41 x 3.0 / R90  Z TRANSPORTER KASET Z ; ZAUSTAVLJALCI; </t>
  </si>
  <si>
    <t>KPD-00070</t>
  </si>
  <si>
    <t>FKP K 2.5/63 FERMENTACIJSKA KOMORA KIJEV HLEB - TOAST - L5</t>
  </si>
  <si>
    <t>KPD-00080</t>
  </si>
  <si>
    <t>APRAZ FK 2.5 PRAZNILNIK KOMORE šar.veriga 2x82.5</t>
  </si>
  <si>
    <t>KPD-00090</t>
  </si>
  <si>
    <t xml:space="preserve">TRANS-K 0.19-0.41 x2.8 / R90 TRANSPORTER KASET; </t>
  </si>
  <si>
    <t>KPD-00100</t>
  </si>
  <si>
    <t xml:space="preserve">TRANS-K 0.19x1.6 VLAZ-POS TRANSPORTER KASET Z VLAŽILNIKOM VODE IN POSIPOM SEMEN; </t>
  </si>
  <si>
    <t>KPD-00110</t>
  </si>
  <si>
    <t xml:space="preserve">TRANS-K 0.19 x 3.9/ R90  Z TRANSPORTER KASET Z ; ZAUSTAVLJALCI; </t>
  </si>
  <si>
    <t>KPD-00120</t>
  </si>
  <si>
    <t>KPD-00130</t>
  </si>
  <si>
    <t xml:space="preserve">AP TP 2.5 / FR2 / FO4 L AVTOMATSKI POLNILNIK ; TUNELSKE PEČI; </t>
  </si>
  <si>
    <t>KPD-00140</t>
  </si>
  <si>
    <t>TPN 2.5x15.1 V1.1-1K1V-L+2B TUNELSKA PEČ</t>
  </si>
  <si>
    <t>KPD-00150</t>
  </si>
  <si>
    <t xml:space="preserve">GORILNIK  MODULIRANI  WM-G10/2-A  ZM  S  PL.  PROGO;  R2"  WM-G10  ZA  ZEM.PLIN;  IN  PL.  ŠTEVCEM </t>
  </si>
  <si>
    <t>KPD-00160</t>
  </si>
  <si>
    <t>BV 2.5 TPN v03 BRIZGALKA VODE</t>
  </si>
  <si>
    <t>KPD-00170</t>
  </si>
  <si>
    <t xml:space="preserve">APRAZ TP 2.5 N-L AVTOMATSKI PRAZNILNIK PEČI; Izstop kaset na obe strani; </t>
  </si>
  <si>
    <t>KPD-00180</t>
  </si>
  <si>
    <t>VP 4500 R90 PROGA VALJČNA PROSTOVRTEČA</t>
  </si>
  <si>
    <t>KPD-00190</t>
  </si>
  <si>
    <t>KPD-00200</t>
  </si>
  <si>
    <t>KPD-00210</t>
  </si>
  <si>
    <t>KPD-00220</t>
  </si>
  <si>
    <t>TRANS-P 0.35 x 4.0/1500/MT/ST 37-2 Transporter pokrovov pod skladiščem</t>
  </si>
  <si>
    <t>KPD-00230</t>
  </si>
  <si>
    <t>SKLAD P EVROP  256 SKLADIŠČE POKROVOV - Kijevhleb L5</t>
  </si>
  <si>
    <t>KPD-00240</t>
  </si>
  <si>
    <t xml:space="preserve">POD P KIJEV L5 PODEST ZA DOSTOP IN ; VZDRŽEVANJE; </t>
  </si>
  <si>
    <t>KPD-00250</t>
  </si>
  <si>
    <t>TRANS-POK 0.7 x (2x 0.082) x 1.2 TRANSPORTER POKROVOV</t>
  </si>
  <si>
    <t>KPD-00260</t>
  </si>
  <si>
    <t>TRANS-POK 1.1x2.9 h=900 DD X Transporter za obračanje pokrovov</t>
  </si>
  <si>
    <t>KPD-00270</t>
  </si>
  <si>
    <t>TRANS-POK 2x0.082x2.8 Z TRANSPORTER POKROVOV; Z ZAUSTAVLJALNIKOM</t>
  </si>
  <si>
    <t>KPD-00280</t>
  </si>
  <si>
    <t xml:space="preserve">TRANS-K 0.19-0.41 x 2.1 TRANSPORTER KASET; </t>
  </si>
  <si>
    <t>KPD-00290</t>
  </si>
  <si>
    <t>DEP 2x5/2x4 NAPRAVA ZA PRAZNJENJE; KASET -  VAKUUM</t>
  </si>
  <si>
    <t>KPD-00300</t>
  </si>
  <si>
    <t>KPD-00310</t>
  </si>
  <si>
    <t xml:space="preserve">TRANS-K 0.19-0.41 x 1.1 TRANSPORTER KASET Z ZAUSTAVLJALCI; </t>
  </si>
  <si>
    <t>KPD-00320</t>
  </si>
  <si>
    <t>KPD-00330</t>
  </si>
  <si>
    <t>KPD-00340</t>
  </si>
  <si>
    <t xml:space="preserve">TRANS-K 0.19-0.41 x 1.4 TRANSPORTER KASET; </t>
  </si>
  <si>
    <t>KPD-00350</t>
  </si>
  <si>
    <t xml:space="preserve">THK 14.8/0.42 HL HLADILNI TUNEL ZA KASETE; </t>
  </si>
  <si>
    <t>KPD-00360</t>
  </si>
  <si>
    <t>KPD-00370</t>
  </si>
  <si>
    <t xml:space="preserve">TRANS-K 0.19-0.41 x 0.8 TRANSPORTER KASET Z ZAUSTAVLJALCI; </t>
  </si>
  <si>
    <t>KPD-00380</t>
  </si>
  <si>
    <t xml:space="preserve">VP 1600 KP/ VERIZ PROGA VALJČNA S KRIŽNIM PRENOSOM; </t>
  </si>
  <si>
    <t>KPD-00390</t>
  </si>
  <si>
    <t xml:space="preserve">TRANS-K 0.19-0.41 x 1.4 TRANSPORTER KASET ; </t>
  </si>
  <si>
    <t>KPD-00400</t>
  </si>
  <si>
    <t xml:space="preserve">TRANS-K 0.19-0.41 x 4.4  R90 TRANSPORTER KASET ; </t>
  </si>
  <si>
    <t>KPD-00410</t>
  </si>
  <si>
    <t xml:space="preserve">TRANS-K 0.19-0.41 x 4.5  R45 TRANSPORTER KASET ; </t>
  </si>
  <si>
    <t>KPD-00420</t>
  </si>
  <si>
    <t xml:space="preserve">TRANS-K 0.19-0.41 x 4.2  R45 TRANSPORTER KASET ; </t>
  </si>
  <si>
    <t>KPD-00430</t>
  </si>
  <si>
    <t xml:space="preserve">TRANS-K 0.19-0.41 x 3.8 Z TRANSPORTER KASET Z ZAUSTAVLJALCI; </t>
  </si>
  <si>
    <t>KPD-00440</t>
  </si>
  <si>
    <t xml:space="preserve">TRANS-K 0.65 x 0.7 VAL/ Z TRANSPORTER KASET; VALJČNI REVERZIBILNI; </t>
  </si>
  <si>
    <t>KPD-00450</t>
  </si>
  <si>
    <t>KPD-00460</t>
  </si>
  <si>
    <t xml:space="preserve">SKLAD K 288 SKLADIŠČE KASET- Kijev Hleb L2; </t>
  </si>
  <si>
    <t>KPD-00470</t>
  </si>
  <si>
    <t xml:space="preserve">SKLAD K KIJH AMER 261 SKLADIŠČE KASET- Kijev Hleb L5; </t>
  </si>
  <si>
    <t>KPD-00480</t>
  </si>
  <si>
    <t xml:space="preserve">POD KPD L5 800x8200; PODEST ZA DOSTOP IN ; VZDRŽEVANJE; </t>
  </si>
  <si>
    <t>KPD-00490</t>
  </si>
  <si>
    <t xml:space="preserve">TK  0.254 x 15.7/ 2x R45 TRANSPORTER KRUHA Z VPIHOVANJEM ČISTEGA ZRAKA; </t>
  </si>
  <si>
    <t>KPD-00500</t>
  </si>
  <si>
    <t xml:space="preserve">HKP 2.5 / 100 HLADILNA KOMORA; </t>
  </si>
  <si>
    <t>KPD-00510</t>
  </si>
  <si>
    <t xml:space="preserve">TK 400x4000 TRANSPORTER KRUHA - IZHOD IZ HLADILNE KOMORE; </t>
  </si>
  <si>
    <t>KPD-00520</t>
  </si>
  <si>
    <t xml:space="preserve">DRČA 400 DRČA - ZASILNI IZHOD; </t>
  </si>
  <si>
    <t>KPD-00530</t>
  </si>
  <si>
    <t>REKUP D K1/OK REKUPERATOR TOPLOTE a=2.5</t>
  </si>
  <si>
    <t>KPD-00540</t>
  </si>
  <si>
    <t>RAZVOD K1 RAZVOD TOPLE VODE (BOJLER)</t>
  </si>
  <si>
    <t>KPD-00541</t>
  </si>
  <si>
    <t>BOJLER B 2000/2</t>
  </si>
  <si>
    <t>KPD-00542</t>
  </si>
  <si>
    <t xml:space="preserve">E-S4 KPD L5 ELEKTROOPREMA S ; SINHRONIZACIJO; </t>
  </si>
  <si>
    <t>KPD-00900</t>
  </si>
  <si>
    <t>KIJEVSKI PEKARNIJ DOM</t>
  </si>
  <si>
    <t>AJUT-L2-200100</t>
  </si>
  <si>
    <t>02.11.</t>
  </si>
  <si>
    <t>09.11.</t>
  </si>
  <si>
    <t>01.03.</t>
  </si>
  <si>
    <t>15.03.</t>
  </si>
  <si>
    <t>06.11.</t>
  </si>
  <si>
    <t>07.11.</t>
  </si>
  <si>
    <t>27.11.</t>
  </si>
  <si>
    <t>7.11.</t>
  </si>
  <si>
    <t>8.11.</t>
  </si>
  <si>
    <t>9.11</t>
  </si>
  <si>
    <t>9.11.</t>
  </si>
  <si>
    <t>KIJEVSKI PEKARNIJ DOM TPN</t>
  </si>
  <si>
    <t>22.11.</t>
  </si>
  <si>
    <t>Potrjen rok končanja / embalirano</t>
  </si>
  <si>
    <t>18.11.</t>
  </si>
  <si>
    <t>14.12.</t>
  </si>
  <si>
    <t>30.11.</t>
  </si>
  <si>
    <t>20.11.</t>
  </si>
  <si>
    <t>23.11.</t>
  </si>
  <si>
    <t>04.12.</t>
  </si>
  <si>
    <t>13.12.</t>
  </si>
  <si>
    <t>J23-0661</t>
  </si>
  <si>
    <t>SABOTIN 3.3 Px-U4-RCx-VTO-ITM-ZG-POM-100-SEW, 3x230V 60Hz; STOŽČASTI OKROGLILNI STROJ</t>
  </si>
  <si>
    <t>SINAI-00010</t>
  </si>
  <si>
    <t>IK(V)-432-8-2x1-inox (ogr.opl)/6iz INTERMEDIALNA KOMORA</t>
  </si>
  <si>
    <t>SINAI-00020</t>
  </si>
  <si>
    <t>SINAI-00030</t>
  </si>
  <si>
    <t xml:space="preserve">TT IK - IDK 6 MEDR. TRANSPORTERJI TESTA Z; IZMETOVALCEM DVOJNIH KOSOV; </t>
  </si>
  <si>
    <t>SINAI-00040</t>
  </si>
  <si>
    <t>SORA 5000/500-L4-380/500-TZ-DE-R4-R STROJ ZA VZDOLŽNO OBLIKOVANJE</t>
  </si>
  <si>
    <t>SINAI-00050</t>
  </si>
  <si>
    <t>POSIP-S 0.5 G LE NAPRAVA ZA POSIP SEMEN</t>
  </si>
  <si>
    <t>SINAI-00060</t>
  </si>
  <si>
    <t>APK 750x1550 MAG/4V PAN-S AVTOMATSKI POLNILNIK KASET</t>
  </si>
  <si>
    <t>SINAI-00070</t>
  </si>
  <si>
    <t xml:space="preserve">TRANS-K 0.72 (2x0.19) x 1.0 TRANSPORTER KASET ; </t>
  </si>
  <si>
    <t>SINAI-00080</t>
  </si>
  <si>
    <t xml:space="preserve">TRANS-K 0.38 (0.19) x 5.1 R90 ZA TRANSPORTER KASET KRIVINA; </t>
  </si>
  <si>
    <t>SINAI-00100</t>
  </si>
  <si>
    <t>FKP K 3.75/225 FERMENTACIJSKA KOMORA; PAN SINAI</t>
  </si>
  <si>
    <t>SINAI-00110</t>
  </si>
  <si>
    <t>SINAI-00111</t>
  </si>
  <si>
    <t xml:space="preserve">TRANS-K 0.38 (0.19) x 2.8 R90 TRANSPORTER KASET KRIVINA; </t>
  </si>
  <si>
    <t>SINAI-00120</t>
  </si>
  <si>
    <t xml:space="preserve">TRANS-K 0.38 (0.19) x 4.0 DV-POS TRANSPORTER KASET DVIŽNI Z POSIPOM SEMEN; </t>
  </si>
  <si>
    <t>SINAI-00130</t>
  </si>
  <si>
    <t>NAREZ BAG 9 REZ 45 ST NAREZOVALNIK TESTA</t>
  </si>
  <si>
    <t>SINAI-00140</t>
  </si>
  <si>
    <t xml:space="preserve">TRANS-K 0.38 (0.19) x 2.8 R90 ZA TRANSPORTER KASET KRIVINA Z ZAUSTAVLJALNIKOM; </t>
  </si>
  <si>
    <t>SINAI-00150</t>
  </si>
  <si>
    <t xml:space="preserve">AP TP 2.5/FR2/FO4/POL. AVTOMATSKI POLNILNIK PEČI; </t>
  </si>
  <si>
    <t>SINAI-00160</t>
  </si>
  <si>
    <t xml:space="preserve">APRAZ TP 2.5-2.2 N-La AVTOMATSKI PRAZNILNIK PEČI; </t>
  </si>
  <si>
    <t>SINAI-00170</t>
  </si>
  <si>
    <t xml:space="preserve">TRANS-K 0.38 (0.19) x 3.8 ZA TRANSPORTER KASET Z ZAUSTAVLJALNIKOM; </t>
  </si>
  <si>
    <t>SINAI-00180</t>
  </si>
  <si>
    <t xml:space="preserve">TRANS-K 0.29x1.0 POT TRANSPORTER KASET S ; POTISKOVALNIKOM; </t>
  </si>
  <si>
    <t>SINAI-00190</t>
  </si>
  <si>
    <t xml:space="preserve">TRANS-K 0.72 (2x0.082) x 5.0 TRANSPORTER KASET ; </t>
  </si>
  <si>
    <t>SINAI-00200</t>
  </si>
  <si>
    <t>ODK-K/3P-PAN-S NAPRAVA ZA ODKRIVANJE KASET</t>
  </si>
  <si>
    <t>SINAI-00210</t>
  </si>
  <si>
    <t>TRANS-POK .... x (2x 0.082) x 4.85 2 VE PAN-SI; TRANSPORTER POKROVOV</t>
  </si>
  <si>
    <t>SINAI-00220</t>
  </si>
  <si>
    <t>TRANS-P 0.35x5.0/1500/MT/REV/ST TRANSPORTER POKROVOV REVERZIBILNI</t>
  </si>
  <si>
    <t>SINAI-00230</t>
  </si>
  <si>
    <t xml:space="preserve">SKLAD P ( ....) MEDR. SKLADIŠČE POKROVOV; </t>
  </si>
  <si>
    <t>SINAI-00240</t>
  </si>
  <si>
    <t>SINAI-00250</t>
  </si>
  <si>
    <t>TRANS-POK 0. .. (2x0.082) x 3.0 TRANSPORTER POKROVOV</t>
  </si>
  <si>
    <t>SINAI-00260</t>
  </si>
  <si>
    <t xml:space="preserve">TRANS-P-OBR 1.1x2.9 PAN TRANSPORTER ZA OBRAČANJE ; POKROVOV; </t>
  </si>
  <si>
    <t>SINAI-00270</t>
  </si>
  <si>
    <t>TRANS-POK 0. .. (2x0.082) x 6.7 TRANSPORTER POKROVOV</t>
  </si>
  <si>
    <t>SINAI-00280</t>
  </si>
  <si>
    <t>TRANS-POK 0. .. (2x0.082) x 3.5 ZA TRANSPORTER POKROVOV Z ZAUSTAVLJALNIKI</t>
  </si>
  <si>
    <t>SINAI-00290</t>
  </si>
  <si>
    <t xml:space="preserve">POK-K/2P MEDR. NAPRAVA ZA POKRIVANJE KASET; </t>
  </si>
  <si>
    <t>SINAI-00300</t>
  </si>
  <si>
    <t xml:space="preserve">DEP 3x5/3x4/CIKL MEDR. NAPRAVA ZA PRAZNJENJE ; KASET; </t>
  </si>
  <si>
    <t>SINAI-00310</t>
  </si>
  <si>
    <t>TK 0.8 x 2.0 TRANSPORTER KRUHA</t>
  </si>
  <si>
    <t>SINAI-00320</t>
  </si>
  <si>
    <t xml:space="preserve">TRANS-K 0.6 (2x0.082) x 3.0 IZM TRANSPORTER KASET Z ; IZMETOVALCEM ; NEIZPRAZNJENIH KASET; </t>
  </si>
  <si>
    <t>SINAI-00330</t>
  </si>
  <si>
    <t>CLEAN-ROT-KAS 250-690x1650 NAPRAVA ZA ČIŠČENJE PLADNJEV</t>
  </si>
  <si>
    <t>SINAI-00340</t>
  </si>
  <si>
    <t xml:space="preserve">TRANS-K 0.6 (2x0.082) x 1.3 ME TRANSPORTER KASET ; </t>
  </si>
  <si>
    <t>SINAI-00350</t>
  </si>
  <si>
    <t>THK 13.0/0.6 HL-C MEDR. HLADILNI TUNEL ZA KASETE</t>
  </si>
  <si>
    <t>SINAI-00360</t>
  </si>
  <si>
    <t>ODVZ-DOHZ/PAN-S DOVOD HLADNEGA IN; ODVOD TOPLEGA ZRAKA</t>
  </si>
  <si>
    <t>SINAI-00370</t>
  </si>
  <si>
    <t xml:space="preserve">TRANS-K 0.6 (2x0.082) x 1.0 TRANSPORTER KASET ; </t>
  </si>
  <si>
    <t>SINAI-00380</t>
  </si>
  <si>
    <t xml:space="preserve">TRANS-K 1.1 x 2.9 NAS TRANSPORTER ZA OBRAČANJE KASET ; </t>
  </si>
  <si>
    <t>SINAI-00390</t>
  </si>
  <si>
    <t xml:space="preserve">TRANS-K 0.72 (2x0.082) x 1.3 LO TRANSPORTER KASET ; </t>
  </si>
  <si>
    <t>SINAI-00400</t>
  </si>
  <si>
    <t>TSA 800 MEDRANO NAPRAVA ZA NAOLJEVANJE KASET</t>
  </si>
  <si>
    <t>SINAI-00410</t>
  </si>
  <si>
    <t xml:space="preserve">TRANS-K 0.72 (2x0.082) x 2.5 TRANSPORTER KASET ; </t>
  </si>
  <si>
    <t>SINAI-00420</t>
  </si>
  <si>
    <t xml:space="preserve">TRANS-K 0.38 (1x0.19) x 4.8 TRANSPORTER KASET ; </t>
  </si>
  <si>
    <t>SINAI-00440</t>
  </si>
  <si>
    <t xml:space="preserve">TRANS-K 0.38 (1x0.19) R90 POT TRANSPORTER KASET KRIVINA S POTISKOVALNIKOM; </t>
  </si>
  <si>
    <t>SINAI-00450</t>
  </si>
  <si>
    <t>TK 0.8 x 7.8 R45x2.0 TRANSPORTER KRUHA</t>
  </si>
  <si>
    <t>SINAI-00460</t>
  </si>
  <si>
    <t>TK 0.8 x 1.5/1.5/0.8/ POT TRANSPORTER KRUHA</t>
  </si>
  <si>
    <t>SINAI-00470</t>
  </si>
  <si>
    <t>TK 0.254 x 5.7 TRANSPORTER KRUHA</t>
  </si>
  <si>
    <t>SINAI-00480</t>
  </si>
  <si>
    <t xml:space="preserve">HKP 3.75 / 190 HLADILNA KOMORA (Pan Sinai); </t>
  </si>
  <si>
    <t>SINAI-00490</t>
  </si>
  <si>
    <t>TK 0.254 x 4.2 / 2 TRANSPORTER KRUHA</t>
  </si>
  <si>
    <t>SINAI-00500</t>
  </si>
  <si>
    <t>TK 0.254 x 10.5 / R45 x2 TRANSPORTER KRUHA</t>
  </si>
  <si>
    <t>SINAI-00510</t>
  </si>
  <si>
    <t>TK 0.254 x 11.0 / R45 x2 TRANSPORTER KRUHA</t>
  </si>
  <si>
    <t>SINAI-00520</t>
  </si>
  <si>
    <t xml:space="preserve">E-S4 SINAI ELEKTROOPREMA S ; SINHRONIZACIJO; </t>
  </si>
  <si>
    <t>SINAI-00900</t>
  </si>
  <si>
    <t>PAN SINAI AD4605</t>
  </si>
  <si>
    <t>06.12.</t>
  </si>
  <si>
    <t>01.12.</t>
  </si>
  <si>
    <t>J23-0547</t>
  </si>
  <si>
    <t xml:space="preserve">IK PEKASTROJ S.R.O. </t>
  </si>
  <si>
    <t>22.01.</t>
  </si>
  <si>
    <t>05.12.</t>
  </si>
  <si>
    <t>07.12.</t>
  </si>
  <si>
    <t>18.12.</t>
  </si>
  <si>
    <t>PERV-00471</t>
  </si>
  <si>
    <t>TK 400 x 600 MIKRO MT TRANSPORTER KRUHA</t>
  </si>
  <si>
    <t>09.12.</t>
  </si>
  <si>
    <t>11.12.</t>
  </si>
  <si>
    <t>12.12.</t>
  </si>
  <si>
    <t xml:space="preserve">UAB Biržu duona </t>
  </si>
  <si>
    <t>J23-0574</t>
  </si>
  <si>
    <t>DP 1 SMH V1/3450 DVIGALO PREKUCNIK</t>
  </si>
  <si>
    <t>31.01.</t>
  </si>
  <si>
    <t>SMn Tecuci bakery</t>
  </si>
  <si>
    <t>SMn Iasi</t>
  </si>
  <si>
    <t xml:space="preserve">VOZIČEK S KOTLOM </t>
  </si>
  <si>
    <t xml:space="preserve">TT IK - KOLIBRI TRANSPORTERJI TESTA ; </t>
  </si>
  <si>
    <t>KOLIB-00050</t>
  </si>
  <si>
    <t>KOLIB-00120</t>
  </si>
  <si>
    <t>KOLIB-00140</t>
  </si>
  <si>
    <t>POK-K/2P NAPRAVA ZA POKRIVANJE KASET</t>
  </si>
  <si>
    <t>TRANS-PL 0.6 (2x0.082) x 2.8 TRANSPORTER PLADNJEV</t>
  </si>
  <si>
    <t xml:space="preserve">APRAZ TP 3.0 N-L B300-600 AVTOMATSKI PRAZNILNIK PEČI; </t>
  </si>
  <si>
    <t xml:space="preserve">ODK-K/1P NAPRAVA ZA ODKRIVANJE KASET; </t>
  </si>
  <si>
    <t>KOLIB-00160</t>
  </si>
  <si>
    <t>KOLIB-00170</t>
  </si>
  <si>
    <t>KOLIB-00190</t>
  </si>
  <si>
    <t>SKLAD P 390 KOL SKLADIŠČE POKROVOV</t>
  </si>
  <si>
    <t>KOLIB-00230</t>
  </si>
  <si>
    <t xml:space="preserve">THK 0.32/14.8 HL HLADILNI TUNEL ZA KASETE; </t>
  </si>
  <si>
    <t>KOLIB-00350</t>
  </si>
  <si>
    <t xml:space="preserve">POD-ZAO POK KOLIB. PODEST IN ZAŠČITNA OGRAJA </t>
  </si>
  <si>
    <t>KOLIB-00420</t>
  </si>
  <si>
    <t>15931/15932</t>
  </si>
  <si>
    <t>15907/15908</t>
  </si>
  <si>
    <t>15905/15906</t>
  </si>
  <si>
    <t>15936/15935</t>
  </si>
  <si>
    <t>15927/15928</t>
  </si>
  <si>
    <t>12.01.</t>
  </si>
  <si>
    <t>25.01.</t>
  </si>
  <si>
    <t>19.12.</t>
  </si>
  <si>
    <t xml:space="preserve">TRANS-K 0.31 (1x0.19) x 3.6/R90 TRANSPORTER KASET ; </t>
  </si>
  <si>
    <t xml:space="preserve">TRANS-K 0.31 (1x0.19) x 4.0/R90 ZA TRANSPORTER KASET ; </t>
  </si>
  <si>
    <t>KOLIB-00100</t>
  </si>
  <si>
    <t>KOLIB-00110</t>
  </si>
  <si>
    <t xml:space="preserve">TRANS-K 0.31 (1x0.19) x 5.2/R90 ZA TRANSPORTER KASET ; </t>
  </si>
  <si>
    <t>KOLIB-00180</t>
  </si>
  <si>
    <t>KOLIB-00200</t>
  </si>
  <si>
    <t xml:space="preserve">TRANS-POK 0.6 (2x0.082) x 7.7 VE TRANSPORTER KASET; </t>
  </si>
  <si>
    <t xml:space="preserve">TRANS-P 0.6 (2x0.082) x 4.35 TRANSPORTER POKROVOV; </t>
  </si>
  <si>
    <t>KOLIB-00210</t>
  </si>
  <si>
    <t>KOLIB-00240</t>
  </si>
  <si>
    <t>KOLIB-00250</t>
  </si>
  <si>
    <t>TRANS-OBR-POK 1.1x2.9 X-L TRANSPORTER ZA OBRAČANJE POKROVOV</t>
  </si>
  <si>
    <t xml:space="preserve">TRANS-POK 2x0.082 x 4.2 / Z TRANSPORTER POKROVOV; </t>
  </si>
  <si>
    <t>KOLIB-00320</t>
  </si>
  <si>
    <t xml:space="preserve">TRANS-K 0.43 (1x0.19) x 3.2 IZMET TRANSPORTER KASET ; </t>
  </si>
  <si>
    <t>KOLIB-00340</t>
  </si>
  <si>
    <t xml:space="preserve">TRANS-K 0.31 (1x0.19) x 1.7 TRANSPORTER KASET ; </t>
  </si>
  <si>
    <t>KOLIB-00370</t>
  </si>
  <si>
    <t>KOLIB-00380</t>
  </si>
  <si>
    <t>TRANS-K VAL 2.2 x KP TRANSPORTER  KASET S KRIŽNIM PRENOSOM</t>
  </si>
  <si>
    <t>KOLIB-00381</t>
  </si>
  <si>
    <t>KOLIB-00390</t>
  </si>
  <si>
    <t>TRANS-K VAL 2.7 x KP TRANSPORTER  KASET S KRIŽNIM PRENOSOM</t>
  </si>
  <si>
    <t xml:space="preserve">TRANS-K 0.65x0.7 VALJ/Z B620 TRANSPORTER KASET ; </t>
  </si>
  <si>
    <t>15955|15956</t>
  </si>
  <si>
    <t>KOLIB-00430</t>
  </si>
  <si>
    <t xml:space="preserve">TRANS-K 0.31 (1x0.19) x 3.8/R90 ZA TRANSPORTER KASET ; </t>
  </si>
  <si>
    <t>KOLIB-00450</t>
  </si>
  <si>
    <t>KOLIB-00460</t>
  </si>
  <si>
    <t xml:space="preserve">TRANS-K 0.31 (1x0.19) x 3.0/R60 TRANSPORTER KASET ; </t>
  </si>
  <si>
    <t>ST H100 B700 -SHO STOPNICE ZA PREHOD ČEZ TRANSPORTERJE KRAJŠANE</t>
  </si>
  <si>
    <t xml:space="preserve"> KASETA 4-DELNA (270x120x125)</t>
  </si>
  <si>
    <t xml:space="preserve"> POKROV 4-DELNI</t>
  </si>
  <si>
    <t>KOLIB-00470</t>
  </si>
  <si>
    <t>KOLIB-00480</t>
  </si>
  <si>
    <t>KOLIB-00130</t>
  </si>
  <si>
    <t>KOLIB-00260</t>
  </si>
  <si>
    <t>KOLIB-00270</t>
  </si>
  <si>
    <t>KOLIB-00280</t>
  </si>
  <si>
    <t>KOLIB-00300</t>
  </si>
  <si>
    <t>KOLIB-00310</t>
  </si>
  <si>
    <t>17.01.</t>
  </si>
  <si>
    <t>15.02.</t>
  </si>
  <si>
    <t>21.12.</t>
  </si>
  <si>
    <t>J23-0664</t>
  </si>
  <si>
    <t>AL HATAB BAKERY</t>
  </si>
  <si>
    <t>GLAZING DEVICE</t>
  </si>
  <si>
    <t>J23-0915</t>
  </si>
  <si>
    <t xml:space="preserve">OOO HLIBODAR </t>
  </si>
  <si>
    <t>04.01.</t>
  </si>
  <si>
    <t>06.03.</t>
  </si>
  <si>
    <t>AP TP 3.0/FR2/F04 B650 POLNILNIK PEČI</t>
  </si>
  <si>
    <t xml:space="preserve">TRANS-K 0.31 (1x0.19) x 3.6/X-Z TRANSPORTER KASET ; </t>
  </si>
  <si>
    <t>DEP 2x4 KOLIB. NAPRAVA ZA PRAZNJENJE KASET</t>
  </si>
  <si>
    <t>TK 0.254 x 13.0 / R90</t>
  </si>
  <si>
    <t>TK 0.4 x 4.1</t>
  </si>
  <si>
    <t>TK 0.4 x 1.1 PLTT</t>
  </si>
  <si>
    <t>09.01.</t>
  </si>
  <si>
    <t>07.02.</t>
  </si>
  <si>
    <t>26.02.</t>
  </si>
  <si>
    <t>KOLIB-00080</t>
  </si>
  <si>
    <t>TRANS-K 0.19-0.315 x 4.6/R120 ZA TRANSPORTER KASET</t>
  </si>
  <si>
    <t>10.01.</t>
  </si>
  <si>
    <t>24.01.</t>
  </si>
  <si>
    <t>19.01.</t>
  </si>
  <si>
    <t>18.01.</t>
  </si>
  <si>
    <t>23.01.</t>
  </si>
  <si>
    <t>16.01.</t>
  </si>
  <si>
    <t>13.02.</t>
  </si>
  <si>
    <t>02.02.</t>
  </si>
  <si>
    <t>05.01.</t>
  </si>
  <si>
    <t>30.01.</t>
  </si>
  <si>
    <t>FAT/delno</t>
  </si>
  <si>
    <t>VEL.M.</t>
  </si>
  <si>
    <t>29.01.</t>
  </si>
  <si>
    <t>06.02.</t>
  </si>
  <si>
    <t>22.02.</t>
  </si>
  <si>
    <t>05.02.</t>
  </si>
  <si>
    <t>12.02.</t>
  </si>
  <si>
    <t xml:space="preserve">STROJ SABOTIN </t>
  </si>
  <si>
    <t>J24-0098</t>
  </si>
  <si>
    <t>SABOTIN 3.3 P6-BU1-RC9-VTO6-ITO-ZG-POM---BON STOŽČASTI OKROGLILNI STROJ</t>
  </si>
  <si>
    <t>16.02.</t>
  </si>
  <si>
    <t>27.02.</t>
  </si>
  <si>
    <t>23.02.</t>
  </si>
  <si>
    <t>J23-0984</t>
  </si>
  <si>
    <t>ARENA TR.GO d.o.o.</t>
  </si>
  <si>
    <t>HIDRAVLIČNI DVIGALO PREKUDNIK-HP</t>
  </si>
  <si>
    <t>25.02.</t>
  </si>
  <si>
    <t>20.02.</t>
  </si>
  <si>
    <t>17.02.</t>
  </si>
  <si>
    <t>YARROWS L2 - AD1131</t>
  </si>
  <si>
    <t>J23-1116</t>
  </si>
  <si>
    <t>TPN 2.5x16.6 V1.1-1K1V-L+4B+POH TUNELSKA PEČ</t>
  </si>
  <si>
    <t xml:space="preserve">E-S4 YARROWS L2 ELEKTROOPREMA S ; SINHRONIZACIJO; </t>
  </si>
  <si>
    <t>08.03.</t>
  </si>
  <si>
    <t>29.02.</t>
  </si>
  <si>
    <t>J23-0522</t>
  </si>
  <si>
    <t>LP V 400-2600-L-ST-PP---VO LIJAK S PODESTOM</t>
  </si>
  <si>
    <t>BAMB-00010</t>
  </si>
  <si>
    <t>KRAS NC.1 3-PLC-1250-120-----VM-D180-K-AT DOUGH DIVIDER FAMILY</t>
  </si>
  <si>
    <t>BAMB-00020-T</t>
  </si>
  <si>
    <t>TT P 220x2500/LOP-Sx2-BAF TRANSPORTER TESTA PREVOZNI Z LOPUTAMI</t>
  </si>
  <si>
    <t>BAMB-00030-T</t>
  </si>
  <si>
    <t>TT 1000X2900/DES/LOP-BAM TRANSPORTER TESTA Z DESKO DVOJNI</t>
  </si>
  <si>
    <t>BAMB-00040-T</t>
  </si>
  <si>
    <t>TT 950x4700/LOP-HLR TRANSPORTER TESTA Z DVIŽNIMI LOPATICAMI</t>
  </si>
  <si>
    <t>BAMB-00050-T</t>
  </si>
  <si>
    <t>IK TT 1000X8000/4-BAF INTERMEDIALNA KOMORA S TRANSPORTERJI</t>
  </si>
  <si>
    <t>BAMB-00060-T</t>
  </si>
  <si>
    <t>BAMB-00070-T</t>
  </si>
  <si>
    <t>SVO 1000/3x1500 ELE STROJ ZA VZDOLŽNO OBLIKOVANJE; (Z ELEKTROOPREMO)</t>
  </si>
  <si>
    <t>BAMB-00080-T</t>
  </si>
  <si>
    <t>APK 600x1500 MAG/2V AVTOMATSKI POLNILNIK KASET ; MAGNETNI</t>
  </si>
  <si>
    <t>BAMB-00090-T</t>
  </si>
  <si>
    <t>TRANS-K 1x0.304 B680x4.4 Z TRANSPORTER KASET Z ZAUSTAVLJALNIKOM</t>
  </si>
  <si>
    <t>BAMB-00100-T</t>
  </si>
  <si>
    <t>TRANS-K 1x0.304 B680x5.34/R90 Z TRANSPORTER KASET Z ZAUSTAVLJALNIKOM</t>
  </si>
  <si>
    <t>BAMB-00110</t>
  </si>
  <si>
    <t xml:space="preserve">POK-K/2P L3600 NAPRAVA ZA POKRIVANJE KASET; </t>
  </si>
  <si>
    <t>FKP K 3.0/170 FERMENTACIJSKA KOMORA - PRETOČNA</t>
  </si>
  <si>
    <t>BAMB-00130</t>
  </si>
  <si>
    <t xml:space="preserve">TT PR 3.0x1.5 TRANSPORTER TESTA PREDAJNI - INOX; </t>
  </si>
  <si>
    <t>BAMB-00140</t>
  </si>
  <si>
    <t>TPN 3.0x30.1 V1.1 2K2V-L 6B TUNELSKA PEČ</t>
  </si>
  <si>
    <t>BAMB-00150</t>
  </si>
  <si>
    <t xml:space="preserve">GORILNIK  MODULIRANI  WM-G10/2-A  ZM  S  PL.  PROGO;  R1  1/2  WM-G10  ZA  ZEM.PLIN;  IN  PL. </t>
  </si>
  <si>
    <t>BAMB-00160</t>
  </si>
  <si>
    <t>BAMB-00170</t>
  </si>
  <si>
    <t>TRANS-K 2x0.082 B680x7.35/R75/R15 Z TRANSPORTER KASET Z ZAUSTAVLJALNIKOM</t>
  </si>
  <si>
    <t>BAMB-00180</t>
  </si>
  <si>
    <t>TRANS-K 2x0.082 B680x4.7/R15 Z TRANSPORTER KASET Z ZAUSTAVLJALNIKOM</t>
  </si>
  <si>
    <t>BAMB-00181</t>
  </si>
  <si>
    <t>TRANS-K 2x0.082 B680x3.1/Z TRANSPORTER KASET Z ZAUSTAVLJALNIKOM</t>
  </si>
  <si>
    <t>BAMB-00190-T</t>
  </si>
  <si>
    <t>ODK-K/3P NAPRAVA ZA ODKRIVANJE KASET</t>
  </si>
  <si>
    <t>BAMB-00200</t>
  </si>
  <si>
    <t>BAMB-00210</t>
  </si>
  <si>
    <t>TRANS-POK 2x0.082 B654x3.2/Z TRANSPORTER POKROVOV Z ZAUSTAVLJALNIKOM</t>
  </si>
  <si>
    <t>BAMB-00220</t>
  </si>
  <si>
    <t>BAMB-00230-T</t>
  </si>
  <si>
    <t xml:space="preserve">TRANS-K 1x0.304 B680x1.5 Z TRANSPORTER KASET </t>
  </si>
  <si>
    <t>BAMB-00240</t>
  </si>
  <si>
    <t>BAMB-00250</t>
  </si>
  <si>
    <t xml:space="preserve">TRANS-K 1x0.304 B680x1.5 TRANSPORTER KASET </t>
  </si>
  <si>
    <t>MOV-TRO 2300/1 NAPRAVA ZA PREMIKANJE IN VPENJANJE VOZIČKOV</t>
  </si>
  <si>
    <t>BAMB-00270-T</t>
  </si>
  <si>
    <t>BAMB-00280-T</t>
  </si>
  <si>
    <t>BAMB-00290-T</t>
  </si>
  <si>
    <t xml:space="preserve">TR-PL VAL 0.7x5.8 - BAF TRANSPORTER PLADNJEV VALJČNI ; </t>
  </si>
  <si>
    <t>BAMB-00300-T</t>
  </si>
  <si>
    <t>BAMB-00310-T</t>
  </si>
  <si>
    <t>BAMB-00320-T</t>
  </si>
  <si>
    <t>BAMB-00330-T</t>
  </si>
  <si>
    <t>BAMB-00340-T</t>
  </si>
  <si>
    <t>BAMB-00400-T</t>
  </si>
  <si>
    <t>BAMB-00410-T</t>
  </si>
  <si>
    <t>TRAN-VOZ 0.4X29.0 PROGA ZA PREMIKANJE VOZIČKOV</t>
  </si>
  <si>
    <t>BAMB-00420</t>
  </si>
  <si>
    <t>BAMB-00430</t>
  </si>
  <si>
    <t xml:space="preserve">ELEV POT KR 15 - BAF ELEVATOR ZA POTISKANJE KRUHA; </t>
  </si>
  <si>
    <t>BAMB-00440</t>
  </si>
  <si>
    <t>ELEV PRAZ VOZ KR 15 - BAF ELEVATOR ZA PREVZEMANJE KRUHA; IZ VOZIČKOV</t>
  </si>
  <si>
    <t>BAMB-00450</t>
  </si>
  <si>
    <t>TK 0.7x2.2 TRANSPORTER KRUHA</t>
  </si>
  <si>
    <t>BAMB-00460</t>
  </si>
  <si>
    <t>BAMB-00470</t>
  </si>
  <si>
    <t>TPN 3.0x54.1 V1.1 3K3V-D TUNELSKA PEČ; BREZ VOLNE</t>
  </si>
  <si>
    <t>BAMB-00480</t>
  </si>
  <si>
    <t>BAMB-00490</t>
  </si>
  <si>
    <t xml:space="preserve">E-S4 BAMBINO ELEKTROOPREMA Z ; AVTOMATIZACIJO; </t>
  </si>
  <si>
    <t>BAMB-00900</t>
  </si>
  <si>
    <t>BAMBINO RUSK -AD4410</t>
  </si>
  <si>
    <t>J23-1135</t>
  </si>
  <si>
    <t xml:space="preserve">TRANS-K 0.38 (0.19) x 5.6 R90 TRANSPORTER KASET KRIVINA; </t>
  </si>
  <si>
    <t>SMAK-L2-00010</t>
  </si>
  <si>
    <t xml:space="preserve">TRANS-K 0.38 (1x0.19) x 1.2+2.4 TRANSPORTER KASET ; </t>
  </si>
  <si>
    <t>SMAK-L2-00020</t>
  </si>
  <si>
    <t xml:space="preserve">TRANS-K MD 0.38 (1x0.4) x 6.3 /R90 TRANSPORTER KASET ; </t>
  </si>
  <si>
    <t>SMAK-L2-00030</t>
  </si>
  <si>
    <t xml:space="preserve">FKP K 3.0/115 FERMENTACIJSKA KOMORA-; PRETOČNA; </t>
  </si>
  <si>
    <t>SMAK-L2-00040</t>
  </si>
  <si>
    <t xml:space="preserve">TRANS-K 0.38 (1x0.19) x 4.1 /R90 P TRANSPORTER KASET S POSIPALOM SEMEN ; </t>
  </si>
  <si>
    <t>SMAK-L2-00050</t>
  </si>
  <si>
    <t xml:space="preserve">TRANS-K 0.38 (0.19) x 2.6 ZA TRANSPORTER KASET Z ZAUSTAVLJALNIKOM; </t>
  </si>
  <si>
    <t>SMAK-L2-00060</t>
  </si>
  <si>
    <t xml:space="preserve">POK-KR/1P SM SW NAPRAVA ZA POKRIVANJE KASET; </t>
  </si>
  <si>
    <t>SMAK-L2-00070</t>
  </si>
  <si>
    <t xml:space="preserve">TRANS-K 0.38 (0.19) x 3.7 ZA TRANSPORTER KASET Z ZAUSTAVLJALNIKOM; </t>
  </si>
  <si>
    <t>SMAK-L2-00080</t>
  </si>
  <si>
    <t>AP TP 3.0/FR2/FO4 POLNILNIK PEČI (SEW)</t>
  </si>
  <si>
    <t>SMAK-L2-00090</t>
  </si>
  <si>
    <t>TPN 3.0x30.1 V1.1 2K2V-D+6B+POH TUNELSKA PEČ</t>
  </si>
  <si>
    <t>SMAK-L2-00100</t>
  </si>
  <si>
    <t xml:space="preserve">APRAZ TP 3.0 N-La SM SW AVTOMATSKI PRAZNILNIK PEČI; </t>
  </si>
  <si>
    <t>SMAK-L2-00110</t>
  </si>
  <si>
    <t xml:space="preserve">TRANS-K 0.38 (0.19) x 5.8 ZA TRANSPORTER KASET Z ZAUSTAVLJALNIKOM; </t>
  </si>
  <si>
    <t>SMAK-L2-00120</t>
  </si>
  <si>
    <t>SMAK-L2-00130</t>
  </si>
  <si>
    <t xml:space="preserve">TRANS-POK 0.6 (2x0.082) x 0.9 TRANSPORTER POKROVOV; </t>
  </si>
  <si>
    <t>SMAK-L2-00140</t>
  </si>
  <si>
    <t xml:space="preserve">TRANS-POK 0.6 (2x0.082) x 10.5 6VE TRANSPORTER POKROVOV Z VENTILATORJI; </t>
  </si>
  <si>
    <t>SMAK-L2-00150</t>
  </si>
  <si>
    <t xml:space="preserve">TRANS-POK 0.6 (2x0.082) x 5.8 TRANSPORTER POKROVOV; </t>
  </si>
  <si>
    <t>SMAK-L2-00160</t>
  </si>
  <si>
    <t>TRANS-P 0.35x5.0/1500/MT/REV/ST-SEW TRANSPORTER POKROVOV REVERZIBILNI</t>
  </si>
  <si>
    <t>SMAK-L2-00170</t>
  </si>
  <si>
    <t xml:space="preserve">SKLAD P 360 SM SW SKLADIŠČE POKROVOV; </t>
  </si>
  <si>
    <t>SMAK-L2-00180</t>
  </si>
  <si>
    <t xml:space="preserve">TRANS-POK 0.6 (2x0.082) x 4.8 TRANSPORTER POKROVOV; </t>
  </si>
  <si>
    <t>SMAK-L2-00190</t>
  </si>
  <si>
    <t xml:space="preserve">TRANS-POK 1.1x2.9 h=900 SEW TRANSPORTER ZA OBRAČANJE ; POKROVOV; </t>
  </si>
  <si>
    <t>SMAK-L2-00200</t>
  </si>
  <si>
    <t>TRANS-POK VAL 0.4x4.5 TRANSPORTER POKROVOV VALJČNI</t>
  </si>
  <si>
    <t>SMAK-L2-00210</t>
  </si>
  <si>
    <t xml:space="preserve">TRANS-POK 0.6 (2x0.082) x 3.0 ZA TRANSPORTER POKROVOV Z ZAUSTAVLJALNIKOM; </t>
  </si>
  <si>
    <t>SMAK-L2-00220</t>
  </si>
  <si>
    <t xml:space="preserve">TRANS-K 0.35 (1x0.19) x 3.0 /Z TRANSPORTER KASET ; </t>
  </si>
  <si>
    <t>SMAK-L2-00230</t>
  </si>
  <si>
    <t xml:space="preserve">DEP 2x6 CIKL SM-SW NAPRAVA ZA PRAZNJENJE ; KASET; </t>
  </si>
  <si>
    <t>SMAK-L2-00240</t>
  </si>
  <si>
    <t xml:space="preserve">TK 0.4x4.3 TRANSPORTER KRUHA; </t>
  </si>
  <si>
    <t>SMAK-L2-00250</t>
  </si>
  <si>
    <t>TK 0.254 x 13.5 / R45 x2 TRANSPORTER KRUHA</t>
  </si>
  <si>
    <t>SMAK-L2-00260</t>
  </si>
  <si>
    <t xml:space="preserve">HKP 3.75 / 330 HLADILNA KOMORA (Smak L2); </t>
  </si>
  <si>
    <t>SMAK-L2-00270</t>
  </si>
  <si>
    <t xml:space="preserve">TK 0.4x4.8 TRANSPORTER KRUHA; </t>
  </si>
  <si>
    <t>SMAK-L2-00280</t>
  </si>
  <si>
    <t xml:space="preserve">TRANS-K 0.38 (0.19) x 1.5 ZA TRANSPORTER KASET Z ZAUSTAVLJALNIKOM; </t>
  </si>
  <si>
    <t>SMAK-L2-00290</t>
  </si>
  <si>
    <t>SMAK-L2-00300</t>
  </si>
  <si>
    <t xml:space="preserve">TRANS-K 0.38 (0.19) x 7.2 ZA TRANSPORTER KASET Z ZAUSTAVLJALNIKOM; </t>
  </si>
  <si>
    <t>SMAK-L2-00310</t>
  </si>
  <si>
    <t xml:space="preserve">TRANS-K 0.38 (0.19) x 6.0 TRANSPORTER KASET ; </t>
  </si>
  <si>
    <t>SMAK-L2-00320</t>
  </si>
  <si>
    <t>CLEAN-ROT-KAS 250-400X1650 SM-SW NAPRAVA ZA ČIŠČENJE KASET</t>
  </si>
  <si>
    <t>SMAK-L2-00330</t>
  </si>
  <si>
    <t xml:space="preserve">TRANS-K 0.38 (1x0.19) x 2.3 TRANSPORTER KASET ; </t>
  </si>
  <si>
    <t>SMAK-L2-00340</t>
  </si>
  <si>
    <t>THK 22.0/ ... HL HLADILNI TUNEL ZA KASETE</t>
  </si>
  <si>
    <t>SMAK-L2-00350</t>
  </si>
  <si>
    <t xml:space="preserve">ODVZ-DOHZ / SMAK - TOAST ODVOD VROČEGA IN DOVOD ; HLADNEGA ZRAKA Z DODATNIM HLAJENJEM; </t>
  </si>
  <si>
    <t>SMAK-L2-00360</t>
  </si>
  <si>
    <t xml:space="preserve">TRANS-K 0.38 (1x0.19) x 2.2 TRANSPORTER KASET ; </t>
  </si>
  <si>
    <t>SMAK-L2-00370</t>
  </si>
  <si>
    <t>TRANS-K VAL 5.6 x KP-3 TRANSPORTER  KASET S KRIŽNIM PRENOSOM</t>
  </si>
  <si>
    <t>SMAK-L2-00380</t>
  </si>
  <si>
    <t xml:space="preserve">TRANS-K 0.8 (2x0.057) x 0.8 TRANSPORTER KASET REVERZ.; </t>
  </si>
  <si>
    <t>SMAK-L2-00390</t>
  </si>
  <si>
    <t>16066|16067|16068</t>
  </si>
  <si>
    <t>SMAK-L2-00400</t>
  </si>
  <si>
    <t>16069|16070|16071</t>
  </si>
  <si>
    <t>SKLAD K 240 SMA SKLADIŠČE KASET</t>
  </si>
  <si>
    <t>SMAK-L2-00410</t>
  </si>
  <si>
    <t>16072|16073|16074</t>
  </si>
  <si>
    <t>POD-SKLAD-SMAK PODEST ZA DOSTOP IN VZDRŽEVANJE</t>
  </si>
  <si>
    <t>SMAK-L2-00420</t>
  </si>
  <si>
    <t xml:space="preserve">TRANS-K 0.38 (0.19) x 6.5 R90 TRANSPORTER KASET KRIVINA; </t>
  </si>
  <si>
    <t>SMAK-L2-00430</t>
  </si>
  <si>
    <t xml:space="preserve">E-S4 SMAK TOAST ELEKTROOPREMA S ; SINHRONIZACIJO; </t>
  </si>
  <si>
    <t>SMAK-L2-00900</t>
  </si>
  <si>
    <t>izdelave testnih kosov</t>
  </si>
  <si>
    <t>TEST</t>
  </si>
  <si>
    <t>SMAK L2 AD9203 (toast)</t>
  </si>
  <si>
    <t>datum dokumentacije</t>
  </si>
  <si>
    <t>J24-0021</t>
  </si>
  <si>
    <t>posipalo moke Ekaterinoslavhleb</t>
  </si>
  <si>
    <t>PMV-0.16/2.1-P1-G3 POSIPALO MOKE Z VOZIČKOM; Naročilo Jekatarinoslav (Beseder 1)</t>
  </si>
  <si>
    <t>TRANSPORTER MOKE 2.1 TM 220x2600</t>
  </si>
  <si>
    <t>12.03.</t>
  </si>
  <si>
    <t>25.03.</t>
  </si>
  <si>
    <t>04.03.</t>
  </si>
  <si>
    <t>05.03.</t>
  </si>
  <si>
    <t>RD-zamenjava pečnice Čeboksari</t>
  </si>
  <si>
    <t>J23-0078</t>
  </si>
  <si>
    <t>07.03.</t>
  </si>
  <si>
    <t>19.03.</t>
  </si>
  <si>
    <t>J24-0142</t>
  </si>
  <si>
    <t>MARK++ 8/6x16+32-S-2x500-S-140-2AT (V2)</t>
  </si>
  <si>
    <t>KOL-DODEL00010</t>
  </si>
  <si>
    <t>KOL-DODEL00020</t>
  </si>
  <si>
    <t>ČISTILNIK KASET KOMPLET</t>
  </si>
  <si>
    <t>KOL-DODEL00040</t>
  </si>
  <si>
    <t>MARK+SABOTIN+RD Kolo</t>
  </si>
  <si>
    <t>KOŠARA B2a, a=3.0m, INOX 112x2992mm; 400gr.; R=53; alfa=16°; rebra</t>
  </si>
  <si>
    <t>13.03.</t>
  </si>
  <si>
    <t>11.03.</t>
  </si>
  <si>
    <t>11.03</t>
  </si>
  <si>
    <t>KIJEVHLEB BILA TSERKVA</t>
  </si>
  <si>
    <t xml:space="preserve">VIPAVA 2400/470 RRM STROJ ZA VZDOLŽNO; OBLIKOVANJE; </t>
  </si>
  <si>
    <t xml:space="preserve"> DISTANČNIK 550 Z ELEMENTI</t>
  </si>
  <si>
    <t>PREDELAVA KRAS</t>
  </si>
  <si>
    <t>20.03.</t>
  </si>
  <si>
    <t>BAMB-00260-T</t>
  </si>
  <si>
    <t>21.03.</t>
  </si>
  <si>
    <t>29.03.</t>
  </si>
  <si>
    <t>30.04.</t>
  </si>
  <si>
    <t>27.03.</t>
  </si>
  <si>
    <t>26.03.</t>
  </si>
  <si>
    <t>BAMB-00120-t</t>
  </si>
  <si>
    <t>fat</t>
  </si>
  <si>
    <t>D</t>
  </si>
  <si>
    <t>N</t>
  </si>
  <si>
    <t>P</t>
  </si>
  <si>
    <t>28.03.</t>
  </si>
  <si>
    <t>16.04.</t>
  </si>
  <si>
    <t>03.04.</t>
  </si>
  <si>
    <t>08.04.</t>
  </si>
  <si>
    <t>10.04.</t>
  </si>
  <si>
    <t>BILA-T-24-DODATNO</t>
  </si>
  <si>
    <t>BILA-T-25-DODATNO</t>
  </si>
  <si>
    <t>BILA-T-23-DODATNO</t>
  </si>
  <si>
    <t>BILA-T-22-DODATNO</t>
  </si>
  <si>
    <t>VODILA KOMPLET Dodelava</t>
  </si>
  <si>
    <t>12.04.</t>
  </si>
  <si>
    <t>J24-0187</t>
  </si>
  <si>
    <t>TPN 3.0x13.6 V1.1 1K1V ... +2B TUNELSKA PEČ</t>
  </si>
  <si>
    <t>LIT-00010</t>
  </si>
  <si>
    <t>LIT-00020</t>
  </si>
  <si>
    <t>E-S4  LITUA. B. ELEKTROOPREMA S SINHRONIZACIJO</t>
  </si>
  <si>
    <t>LIT-00900</t>
  </si>
  <si>
    <t xml:space="preserve">LITHUANIAN BREAD </t>
  </si>
  <si>
    <t>09.04.</t>
  </si>
  <si>
    <t>10.0.4</t>
  </si>
  <si>
    <t>11.04.</t>
  </si>
  <si>
    <t>18.04.</t>
  </si>
  <si>
    <t>15.04.</t>
  </si>
  <si>
    <t>J24-0107</t>
  </si>
  <si>
    <t>KRAS NC.1 2/3-P-1250-120-----VM---K-- DOUGH DIVIDER FAMILY</t>
  </si>
  <si>
    <t>TT P 220x3000 TRANSPORTER TESTA PREVOZEN</t>
  </si>
  <si>
    <t>POD-00020</t>
  </si>
  <si>
    <t>POD-00030</t>
  </si>
  <si>
    <t xml:space="preserve">IK(V) 294/298-8-2x1-inox 4iz V3 KOMORA INTERMEDIALNA </t>
  </si>
  <si>
    <t>POD-00040</t>
  </si>
  <si>
    <t>POD-00050</t>
  </si>
  <si>
    <t xml:space="preserve">TT IK - IDK 6 POD. TRANSPORTERJI TESTA Z; IZMETOVALCEM DVOJNIH KOSOV; </t>
  </si>
  <si>
    <t>POD-00060</t>
  </si>
  <si>
    <t>POD-00070</t>
  </si>
  <si>
    <t>POD-00080</t>
  </si>
  <si>
    <t>FKP B2 3.0/340/190 D FERMENTACIJSKA KOMORA - PRETOČNA</t>
  </si>
  <si>
    <t>POD-00090</t>
  </si>
  <si>
    <t>POD-00100</t>
  </si>
  <si>
    <t>POD-00110</t>
  </si>
  <si>
    <t>TPN 3.0x21.1 V 1.1  1K1V -L+POH TUNELSKA PEČ</t>
  </si>
  <si>
    <t>POD-00120</t>
  </si>
  <si>
    <t xml:space="preserve">REKUP TPN D K1/OK </t>
  </si>
  <si>
    <t>POD-00130</t>
  </si>
  <si>
    <t xml:space="preserve">RAZVOD D K1 </t>
  </si>
  <si>
    <t>POD-00140</t>
  </si>
  <si>
    <t>BOJLER OMEGA 2000 R2  ; Izolacija mehki poliuretan 100mm + anoda P=3,2W  230V</t>
  </si>
  <si>
    <t>POD-00150</t>
  </si>
  <si>
    <t>POD-00160</t>
  </si>
  <si>
    <t>POD-00170</t>
  </si>
  <si>
    <t>E-S4 POD. ELEKTROOPREMA S SINHRONIZACIJO</t>
  </si>
  <si>
    <t>POD-00900</t>
  </si>
  <si>
    <t>PODILLIJA - J240107</t>
  </si>
  <si>
    <t>J23-0825</t>
  </si>
  <si>
    <t>LP V 1200(T)-3450-L-ST-P-N-- LIJAK S PODESTOM</t>
  </si>
  <si>
    <t>FR-00010</t>
  </si>
  <si>
    <t xml:space="preserve"> MARK VARIANTNI 4/3x16-L-1000-L-120---D170-AT</t>
  </si>
  <si>
    <t>FR-00020</t>
  </si>
  <si>
    <t>TT P 220x600 POS/LOP TRANSPORTER TESTA ; Z LOPUTO IN POSIPALOM</t>
  </si>
  <si>
    <t>FR-00030</t>
  </si>
  <si>
    <t>SPIRALA INTERMEDIALNA TW 400x84</t>
  </si>
  <si>
    <t>FR-00040</t>
  </si>
  <si>
    <t xml:space="preserve">TT IK - IDK 6 F&amp;R TRANSPORTERJI TESTA Z; IZMETOVALCEM DVOJNIH KOSOV; </t>
  </si>
  <si>
    <t>FR-00050</t>
  </si>
  <si>
    <t>VIPAVA 3000/500G VT-ZTF-VPIH STROJ ZA VZDOLŽNO OBLIKOVANJE</t>
  </si>
  <si>
    <t>FR-00060</t>
  </si>
  <si>
    <t>FR-00070</t>
  </si>
  <si>
    <t xml:space="preserve">AP 450 F&amp;R AVTOMATSKI POTEZNI POLNILNIK </t>
  </si>
  <si>
    <t>FR-00080</t>
  </si>
  <si>
    <t>FR-00090</t>
  </si>
  <si>
    <t xml:space="preserve">TRANS-K 0.55 x (2x0.082) x 0.85/Z TRANSPORTER KASET Z ZAUSTAVLJALNIKOM; </t>
  </si>
  <si>
    <t>FR-00100</t>
  </si>
  <si>
    <t xml:space="preserve">TRANS-K 0.55 x (2x0.082) x 0.8/Z TRANSPORTER KASET Z ZAUSTAVLJALNIKOM; </t>
  </si>
  <si>
    <t>FR-00110</t>
  </si>
  <si>
    <t>FR-00120</t>
  </si>
  <si>
    <t>FR-00130</t>
  </si>
  <si>
    <t xml:space="preserve">TRANS-K VAL 0.55x0.5 KP TRANSPORTER KASET VALJČNI Z KOTNIM PREHODOM; </t>
  </si>
  <si>
    <t>FR-00140</t>
  </si>
  <si>
    <t xml:space="preserve">TRANS-K 0.55 x (2x0.082) x 2.2/Z TRANSPORTER KASET Z ZAUSTAVLJALNIKOM; </t>
  </si>
  <si>
    <t>FR-00150</t>
  </si>
  <si>
    <t xml:space="preserve">TRANS-K 0.55 x (2x0.082) x 0.85 TRANSPORTER KASET ; </t>
  </si>
  <si>
    <t>FR-00160</t>
  </si>
  <si>
    <t>SPIRALA FERMENTACIJSKA TW 650</t>
  </si>
  <si>
    <t>FR-00170</t>
  </si>
  <si>
    <t xml:space="preserve">TRANS-K 0.55 x (2x0.082)x 5.5 R90/Z TRANSPORTER KASET Z ZAUSTAVLJALNIKOM; </t>
  </si>
  <si>
    <t>FR-00180</t>
  </si>
  <si>
    <t>FR-00190</t>
  </si>
  <si>
    <t xml:space="preserve">TRANS-K 0.55 x (2x0.082)x 4.5 R90/Z TRANSPORTER KASET Z ZAUSTAVLJALNIKOM; </t>
  </si>
  <si>
    <t>FR-00200</t>
  </si>
  <si>
    <t>AP TP 3.75 AVTOMATSKI POLNILNIK PEČI</t>
  </si>
  <si>
    <t>FR-00210</t>
  </si>
  <si>
    <t>TPN 3.75x21.1 V1.1-1K1V-D+4B TUNELSKA PEČ</t>
  </si>
  <si>
    <t>FR-00220</t>
  </si>
  <si>
    <t>OP 180/9000/2x45 ODVOD PARE</t>
  </si>
  <si>
    <t>FR-00230</t>
  </si>
  <si>
    <t>OD 300/9500/2x45 ODVOD DIMA</t>
  </si>
  <si>
    <t>FR-00240</t>
  </si>
  <si>
    <t xml:space="preserve">GORILNIK  MODULIRANI  WM-G10/2-A  ZM  S  PL.  PROGO;  R1''  ZA  ZEM.  PLIN  IN  PL.;  ŠTEVCEM </t>
  </si>
  <si>
    <t>FR-00250</t>
  </si>
  <si>
    <t xml:space="preserve">APRAZ TP 3.75  AVTOMATSKI PRAZNILNIK TUNELSKE PEČI; </t>
  </si>
  <si>
    <t>FR-00260</t>
  </si>
  <si>
    <t xml:space="preserve">TRANS-K 0.58 x (2x0.082) x 2.0 /Z TRANSPORTER KASET Z ZAUSTAVLJALNIKOM; </t>
  </si>
  <si>
    <t>FR-00270</t>
  </si>
  <si>
    <t>FR-00280</t>
  </si>
  <si>
    <t xml:space="preserve">TRANS-K 0.55 x (2x0.082) x 1.2  TRANSPORTER KASET Z ZAUSTAVLJALNIKOM; </t>
  </si>
  <si>
    <t>FR-00290</t>
  </si>
  <si>
    <t xml:space="preserve">SKLAD K 182  F&amp;R SKLADIŠČE KASET ; </t>
  </si>
  <si>
    <t>FR-00300</t>
  </si>
  <si>
    <t xml:space="preserve">TRANS-K 0.55 x (2x0.082) x 2.0 /Z  TRANSPORTER KASET Z ZAUSTAVLJALNIKOM; </t>
  </si>
  <si>
    <t>FR-00320</t>
  </si>
  <si>
    <t>FR-00330</t>
  </si>
  <si>
    <t>DEP 16/3600 NAPRAVA ZA PRAZNJENJE KASET</t>
  </si>
  <si>
    <t>FR-00340</t>
  </si>
  <si>
    <t xml:space="preserve">SIST TK 0.65 x 10.5 SISTEM TRANSPORTERJEV KRUHA; </t>
  </si>
  <si>
    <t>FR-00350</t>
  </si>
  <si>
    <t>SPIRALA HLADILNA TW ...</t>
  </si>
  <si>
    <t>FR-00360</t>
  </si>
  <si>
    <t>FR-00370</t>
  </si>
  <si>
    <t>IZ-NE-KA  NAPRAVA ZA IZMETOVANJE NEIZPRAZNJENIH KASET</t>
  </si>
  <si>
    <t>FR-00380</t>
  </si>
  <si>
    <t xml:space="preserve">TRANS-K 0.55 x (2x0.082) x 1.2 /Z  TRANSPORTER KASET Z ZAUSTAVLJALNIKOM; </t>
  </si>
  <si>
    <t>FR-00390</t>
  </si>
  <si>
    <t>FR-00400</t>
  </si>
  <si>
    <t>FR-00410</t>
  </si>
  <si>
    <t xml:space="preserve">TRANS-K 0.95 x (2x0.082) x 4.6 OBR TRANSPORTER ZA OBRAČANJE KASET IN PLADNJEV; </t>
  </si>
  <si>
    <t>FR-00420</t>
  </si>
  <si>
    <t xml:space="preserve">TRANS-K 0.55x(2x 0.082)x3.8 2VE TRANSPORTER KASET Z VENTILATORJI; </t>
  </si>
  <si>
    <t>FR-00430</t>
  </si>
  <si>
    <t xml:space="preserve">TRANS-K 0.55 x (2x0.082) x 0.65/Z TRANSPORTER KASET Z ZAUSTAVLJALNIKOM; </t>
  </si>
  <si>
    <t>FR-00440</t>
  </si>
  <si>
    <t>FR-00450</t>
  </si>
  <si>
    <t xml:space="preserve">TRANS-K 0.55 x (2x0.082) x 1.2 /Z TRANSPORTER KASET Z ZAUSTAVLJALNIKOM; </t>
  </si>
  <si>
    <t>FR-00460</t>
  </si>
  <si>
    <t xml:space="preserve">OBR-K 2/180 st (F&amp;R) NAPRAVA ZA OBRAČANJE ; KASET ; </t>
  </si>
  <si>
    <t>FR-00470</t>
  </si>
  <si>
    <t>FR-00480</t>
  </si>
  <si>
    <t>SKLAD K 320  F&amp;R SKLADIŠČE KASET</t>
  </si>
  <si>
    <t>FR-00490</t>
  </si>
  <si>
    <t>TRANS-K 0.5 x 5.9 M TRANSPORTER KASET</t>
  </si>
  <si>
    <t>FR-00500</t>
  </si>
  <si>
    <t>FR-00510</t>
  </si>
  <si>
    <t>FR-00520</t>
  </si>
  <si>
    <t xml:space="preserve">TRANS-K 0.58 x (2x0.082) x 1.8 /Z TRANSPORTER KASET Z ZAUSTAVLJALNIKOM; </t>
  </si>
  <si>
    <t>FR-00530</t>
  </si>
  <si>
    <t>FR-00540</t>
  </si>
  <si>
    <t xml:space="preserve">SKLAD P 52 SKADIŠČE POKROVOV - BUFFER; </t>
  </si>
  <si>
    <t>FR-00550</t>
  </si>
  <si>
    <t>TRANS-K 0.5 x 2.2 M TRANSPORTER KASET</t>
  </si>
  <si>
    <t>FR-00560</t>
  </si>
  <si>
    <t xml:space="preserve">TRANS-K 0.55 x (2x0.082) x 1.65 /Z  TRANSPORTER KASET Z ZAUSTAVLJALNIKOM; </t>
  </si>
  <si>
    <t>FR-00570</t>
  </si>
  <si>
    <t xml:space="preserve">E-S4 F&amp;R ELEKTROOPREMA Z ; AVTOMATIZACIJO; </t>
  </si>
  <si>
    <t>FR-00900</t>
  </si>
  <si>
    <t xml:space="preserve">F&amp;R BACKERFIELD </t>
  </si>
  <si>
    <t>J24-0081</t>
  </si>
  <si>
    <t>TT 800 R1500 TRANSPORTER  TESTA KRIVINA</t>
  </si>
  <si>
    <t>LANK-00010</t>
  </si>
  <si>
    <t>TT 800x400 TRANSPORTER TESTA  KOMPENZACIJSKI TROJNI, (b=3x190 mm)</t>
  </si>
  <si>
    <t>LANK-00020</t>
  </si>
  <si>
    <t>APT 1.2-RT-P/E/PN-0.80 AVTOMATSKI POLNILNIK TRANSPORTERJA</t>
  </si>
  <si>
    <t>LANK-00030</t>
  </si>
  <si>
    <t>E-S4 ULAN P. 3 - DODELAVA DODELAVA ELEKTRO OMARE</t>
  </si>
  <si>
    <t>LANK-00040</t>
  </si>
  <si>
    <t>RE 10E 3.0x1.2 REGAL ZA FERMENTACIJO, 10 ETAŽNI</t>
  </si>
  <si>
    <t>LANK-00050</t>
  </si>
  <si>
    <t>conveyors L3</t>
  </si>
  <si>
    <t>Italmarco_KRAS Julka</t>
  </si>
  <si>
    <t>J24-0002</t>
  </si>
  <si>
    <t>Kras</t>
  </si>
  <si>
    <t>J24-0366</t>
  </si>
  <si>
    <t>KRAS NC.1 3-PLC-1250-120-----VM---K-AT DOUGH DIVIDER FAMILY</t>
  </si>
  <si>
    <t>KAZ00010</t>
  </si>
  <si>
    <t>MAKE UP KAZANJ</t>
  </si>
  <si>
    <t>J24-0260</t>
  </si>
  <si>
    <t xml:space="preserve">TRANS-K 0.32 (0.19) x 4.5 R90 ZA TRANSPORTER KASET KRIVINA; </t>
  </si>
  <si>
    <t>BONN-00010</t>
  </si>
  <si>
    <t>FKP K 3.75/166 FERMENTACIJSKA KOMORA; BONN NUTRIES</t>
  </si>
  <si>
    <t>BONN-00020</t>
  </si>
  <si>
    <t xml:space="preserve">TRANS-K 0.32 (0.19) x 4.3 R90 TRANSPORTER KASET KRIVINA; </t>
  </si>
  <si>
    <t>BONN-00030</t>
  </si>
  <si>
    <t xml:space="preserve">TRANS-K 0.32 (0.19) x 4.9 R90 ZA TRANSPORTER KASET KRIVINA; </t>
  </si>
  <si>
    <t>BONN-00040</t>
  </si>
  <si>
    <t>BONN-00050</t>
  </si>
  <si>
    <t>AP TP 3.75 / B570 AVTOMATSKI POLNILNIK PEČI</t>
  </si>
  <si>
    <t>BONN-00060</t>
  </si>
  <si>
    <t>TPN 3.75x25.6 V1.1-2K2V-L+5B TUNELSKA PEČ</t>
  </si>
  <si>
    <t>BONN-00070</t>
  </si>
  <si>
    <t>BONN-00080</t>
  </si>
  <si>
    <t>APRAZ TP 3.75 N-La BON AVTOMATSKI PRAZNILNIK PEČI</t>
  </si>
  <si>
    <t>BONN-00090</t>
  </si>
  <si>
    <t xml:space="preserve">TRANS-K 0.32 (0.19) x 3.7 ZA TRANSPORTER KASET; </t>
  </si>
  <si>
    <t>BONN-00100</t>
  </si>
  <si>
    <t xml:space="preserve">TRANS-K 0.32 (0.19) x 0.7 POT TRANSPORTER KASET Z POTISKOVALNIKOM; </t>
  </si>
  <si>
    <t>BONN-00110</t>
  </si>
  <si>
    <t xml:space="preserve">TRANS-K 0.74 (2x0.082) x 5.2 ZA TRANSPORTER KASET Z ZAUSTAVLJALCI; </t>
  </si>
  <si>
    <t>BONN-00120</t>
  </si>
  <si>
    <t xml:space="preserve">ODK-K/3P BON NAPRAVA ZA ODKRIVANJE KASET; </t>
  </si>
  <si>
    <t>BONN-00130</t>
  </si>
  <si>
    <t>TRANS-POK 0.7 x (2x 0.082) x 5.85 TRANSPORTER POKROVOV</t>
  </si>
  <si>
    <t>BONN-00140</t>
  </si>
  <si>
    <t>BONN-00150</t>
  </si>
  <si>
    <t>TRANS-POK 0.35 (2x0.082) x 10.2 TRANSPORTER POKROVOV</t>
  </si>
  <si>
    <t>BONN-00160</t>
  </si>
  <si>
    <t>BONN-00170</t>
  </si>
  <si>
    <t>TRANS-POK 0.35 (2x0.082) x 2.84 ZA TRANSPORTER POKROVOV</t>
  </si>
  <si>
    <t>BONN-00180</t>
  </si>
  <si>
    <t xml:space="preserve">DEP 3x5/4x5 /CIKL BON NAPRAVA ZA PRAZNJENJE ; KASET; </t>
  </si>
  <si>
    <t>BONN-00190</t>
  </si>
  <si>
    <t>TK 0.7x2.0 TRANSPORTER KRUHA</t>
  </si>
  <si>
    <t>BONN-00200</t>
  </si>
  <si>
    <t xml:space="preserve">E-S4 BON ELEKTROOPREMA Z ; AVTOMATIZACIJO; </t>
  </si>
  <si>
    <t>BONN-00900</t>
  </si>
  <si>
    <t>BONN 4K KAMI PLANT</t>
  </si>
  <si>
    <t>J24-0288</t>
  </si>
  <si>
    <t>LP V 400(T)-2700-D-ST-P-N-- LIJAK S PODESTOM</t>
  </si>
  <si>
    <t>BRODET2-00010</t>
  </si>
  <si>
    <t>KRAS NC.1 2-PLC-750-120-PN---VM-D180-K-AT DOUGH DIVIDER FAMILY</t>
  </si>
  <si>
    <t>BRODET2-00020</t>
  </si>
  <si>
    <t xml:space="preserve">TT 300x600 TRANSPORTER TESTA; </t>
  </si>
  <si>
    <t>BRODET2-00030</t>
  </si>
  <si>
    <t>SABOTIN 2 AB 10 L IT STOŽČASTI OKROGLILNI STROJ (NAOLJEVANJE)</t>
  </si>
  <si>
    <t>BRODET2-00040</t>
  </si>
  <si>
    <t xml:space="preserve">TT 300x1200 P TRANSPORTER TESTA PREMIČNI; </t>
  </si>
  <si>
    <t>BRODET2-00050</t>
  </si>
  <si>
    <t xml:space="preserve">APFK 3.0-RT-P/E/G-0.3 ser AVTOMATSKI POLNILNIK; </t>
  </si>
  <si>
    <t>BRODET2-00060</t>
  </si>
  <si>
    <t xml:space="preserve">PMV-0.25/3.0-P1-G4 POSIPALO MOKE Z VOZIČKOM (Lenze); </t>
  </si>
  <si>
    <t>BRODET2-00070</t>
  </si>
  <si>
    <t xml:space="preserve">FKP R 3.0 /110/75 FERMENTACIJSKA KOMORA - PRETOČNA; </t>
  </si>
  <si>
    <t>BRODET2-00080</t>
  </si>
  <si>
    <t>NAREZ 3.0/11KN NAREZOVALNIK TESTA</t>
  </si>
  <si>
    <t>BRODET2-00090</t>
  </si>
  <si>
    <t>TPN 3.0x12.1-DV2.1-1K1V-D TUNELSKA PEČ</t>
  </si>
  <si>
    <t>BRODET2-00100</t>
  </si>
  <si>
    <t>BRODET2-00110</t>
  </si>
  <si>
    <t xml:space="preserve"> REKUP TPN D K1/OK</t>
  </si>
  <si>
    <t>BRODET2-00120</t>
  </si>
  <si>
    <t xml:space="preserve"> RAZVOD D K1</t>
  </si>
  <si>
    <t>BRODET2-00130</t>
  </si>
  <si>
    <t>BRODET2-00140</t>
  </si>
  <si>
    <t>TK 0.5x5.5 TRANSPORTER KRUHA POŠEVNI</t>
  </si>
  <si>
    <t>BRODET2-00150</t>
  </si>
  <si>
    <t>SPIRALA HLADILNA TW 600</t>
  </si>
  <si>
    <t>BRODET2-00160</t>
  </si>
  <si>
    <t xml:space="preserve">E-S4 BRODET. ELEKTROOPREMA Z ; AVTOMATIZACIJO; </t>
  </si>
  <si>
    <t>BRODET2-00900</t>
  </si>
  <si>
    <t xml:space="preserve">BRODETCHI L2 </t>
  </si>
  <si>
    <t>J24-0027</t>
  </si>
  <si>
    <t>APFK 3.0-VTa-O/E Kser AVTOMATSKI POLNILNIK; h=650</t>
  </si>
  <si>
    <t>PERV-L3-00010</t>
  </si>
  <si>
    <t>FKP RO 3.0/210/160-PERVIJ STOLIČNIJ FERMENTACIJSKA KOMORA</t>
  </si>
  <si>
    <t>PERV-L3-00020</t>
  </si>
  <si>
    <t xml:space="preserve">PMV-0.16/3.0-P1-G3 POSIPALO MOKE Z VOZIČKOM; </t>
  </si>
  <si>
    <t>PERV-L3-00021</t>
  </si>
  <si>
    <t>BRIS 3.0 ČISTILEC MOKE S PRODUKTOV</t>
  </si>
  <si>
    <t>PERV-L3-00030</t>
  </si>
  <si>
    <t>NABOD 3.0 NABADALNIK TESTENIH KOSOV</t>
  </si>
  <si>
    <t>PERV-L3-00040</t>
  </si>
  <si>
    <t>TPR 3.0 x 0.8-DVIŽNI TRANSPORTER PREVZEMNI DVIŽNI</t>
  </si>
  <si>
    <t>PERV-L3-00050</t>
  </si>
  <si>
    <t>TPR 3.0x1.3 TRANSPORTER PREDAJNI</t>
  </si>
  <si>
    <t>PERV-L3-00060</t>
  </si>
  <si>
    <t xml:space="preserve">TT P 3.0x0.6 MOD/D TRANSPORTER TESTA - PREDAJNI; </t>
  </si>
  <si>
    <t>PERV-L3-00070</t>
  </si>
  <si>
    <t xml:space="preserve">TPR 3.0 x 1.9 PR-PR TRANSPORTER TESTA - PREDAJNI MREŽNI; </t>
  </si>
  <si>
    <t>PERV-L3-00080</t>
  </si>
  <si>
    <t xml:space="preserve"> LOP-ZAD/KR/3.0</t>
  </si>
  <si>
    <t>PERV-L3-00090</t>
  </si>
  <si>
    <t>TK 0.254 x 3.4/REV TRANSPORTER KRUHA</t>
  </si>
  <si>
    <t>PERV-L3-00100</t>
  </si>
  <si>
    <t>TK 0.254 x 2.0/POT TRANSPORTER KRUHA S POTISKOVALNIKOM</t>
  </si>
  <si>
    <t>PERV-L3-00110</t>
  </si>
  <si>
    <t xml:space="preserve">TK 0.8x3.0 MD TRANSPORTER KRUHA </t>
  </si>
  <si>
    <t>PERV-L3-00120</t>
  </si>
  <si>
    <t>SPIRALA HLADILNA TW 800</t>
  </si>
  <si>
    <t>PERV-L3-00130</t>
  </si>
  <si>
    <t>PRED TPN 3.0x24.1 Predelava obstoječe peči; id. 377112</t>
  </si>
  <si>
    <t>PERV-L3-00150</t>
  </si>
  <si>
    <t>E-S4 PER ST HZ L3 ELEKTROOPREMA Z AVT.IN PROJEKTOM RAZMESTITVE OPREME</t>
  </si>
  <si>
    <t>PERV-L3-00900</t>
  </si>
  <si>
    <t xml:space="preserve">PERVIJ STOLIČNIJ L3 </t>
  </si>
  <si>
    <t>13.05.</t>
  </si>
  <si>
    <t>kupljenec</t>
  </si>
  <si>
    <t>22.04.</t>
  </si>
  <si>
    <t>Technopool</t>
  </si>
  <si>
    <t>14.05.</t>
  </si>
  <si>
    <t>24.04.</t>
  </si>
  <si>
    <t>17.04.</t>
  </si>
  <si>
    <t>urejena</t>
  </si>
  <si>
    <t>29.04.</t>
  </si>
  <si>
    <t>07.05.</t>
  </si>
  <si>
    <t>FR-00310</t>
  </si>
  <si>
    <t>kupljenec/16.04.</t>
  </si>
  <si>
    <t>J23-1058</t>
  </si>
  <si>
    <t xml:space="preserve">APFK 3.0-RT-P/E/PN 0.9 X AVTOMATSKI POTEZNI POLNILNIK; </t>
  </si>
  <si>
    <t>SOL-00010</t>
  </si>
  <si>
    <t xml:space="preserve">TT P 3.0x3.8 TRANSPORTER TESTA - PREDAJNI MREŽNI; </t>
  </si>
  <si>
    <t>SOL-00020</t>
  </si>
  <si>
    <t>TPN 3.0x24.1 V1.1 1K2V D TUNELSKA PEČ</t>
  </si>
  <si>
    <t>SOL-00030</t>
  </si>
  <si>
    <t xml:space="preserve">E-S4 SOLTAK ELEKTROOPREMA Z ; AVTOMATIZACIJO; </t>
  </si>
  <si>
    <t>SOL-00900</t>
  </si>
  <si>
    <t>SOLPAK - AD9404</t>
  </si>
  <si>
    <t>j23-0384</t>
  </si>
  <si>
    <t xml:space="preserve"> “PERSHYY STOLYCHNYY KHLIBOZAVOD”</t>
  </si>
  <si>
    <t>1. pečnica peči TP 3,0x24 ML 07116, leto 2007</t>
  </si>
  <si>
    <t>J24-0212</t>
  </si>
  <si>
    <t>FRITEZA # Vandermorteele</t>
  </si>
  <si>
    <t>FRITEZA EL 1.266 x 7.55 PAN-DVI FRITEZA Z DVIŽNO POSODO; P=400 kW V=2000 L</t>
  </si>
  <si>
    <t>testiranje 2021</t>
  </si>
  <si>
    <t>TESTIRANJE 2021</t>
  </si>
  <si>
    <t xml:space="preserve"> NADGRADNJA ŠIBRE MLINOPEK TPN-GP 2.</t>
  </si>
  <si>
    <t>TEST2024-001</t>
  </si>
  <si>
    <t>23.04.</t>
  </si>
  <si>
    <t>25.04.</t>
  </si>
  <si>
    <t>TRANS-K 2x0.082x4.15-SKLAD a=502; b=1600; REV; Inox</t>
  </si>
  <si>
    <t>J23-1196</t>
  </si>
  <si>
    <t>SMn 200 P01---- Spiralni mešalnik</t>
  </si>
  <si>
    <t>DEVY-00010</t>
  </si>
  <si>
    <t>16216|16217|16218</t>
  </si>
  <si>
    <t>VOZIČEK S KOTLOM SMn 200</t>
  </si>
  <si>
    <t>DEVY-00020</t>
  </si>
  <si>
    <t>DP 10-PKS/OR-SMh 75/125-2600-3 DVIGALOPREKUCNIK</t>
  </si>
  <si>
    <t>DEVY-00030</t>
  </si>
  <si>
    <t>LP V 400-2600-D-ST-PP---VO LIJAK S PODESTOM</t>
  </si>
  <si>
    <t>DEVY-00040</t>
  </si>
  <si>
    <t>KRAS NC.1 2-PLC-1250-120-----VM-D180-K-AT DOUGH DIVIDER FAMILY</t>
  </si>
  <si>
    <t>DEVY-00050</t>
  </si>
  <si>
    <t>DEVY-00060</t>
  </si>
  <si>
    <t>TT 500X2900/DES/LOP-DEVY TRANSPORTER TESTA Z DESKO ENOJNI</t>
  </si>
  <si>
    <t>DEVY-00070</t>
  </si>
  <si>
    <t>TT 500x3800/LOP-DEVY TRANSPORTER TESTA Z DVIŽNIMI LOPATICAMI</t>
  </si>
  <si>
    <t>DEVY-00080</t>
  </si>
  <si>
    <t>IK TT 500X8000/4-DEVY INTERMEDIALNA KOMORA S TRANSPORTERJI</t>
  </si>
  <si>
    <t>DEVY-00090</t>
  </si>
  <si>
    <t>POL V 500 - DEVY TRANSPORTER POLNILNI V</t>
  </si>
  <si>
    <t>DEVY-00100</t>
  </si>
  <si>
    <t>DEVY-00110</t>
  </si>
  <si>
    <t>DEVY-00120</t>
  </si>
  <si>
    <t>DEVY-00130</t>
  </si>
  <si>
    <t>DEVY-00140</t>
  </si>
  <si>
    <t>DEVY-00150</t>
  </si>
  <si>
    <t>FKP K 3.0/100 FERMENTACIJSKA KOMORA - PRETOČNA</t>
  </si>
  <si>
    <t>DEVY-00160</t>
  </si>
  <si>
    <t xml:space="preserve">TT PR 3.0x1.5 DEVY TRANSPORTER TESTA PREDAJNI; </t>
  </si>
  <si>
    <t>DEVY-00170</t>
  </si>
  <si>
    <t xml:space="preserve">TPN 3.0x18.1  V1.1 1K1V-L+4B TUNELSKA PEČ (BREZ ZAPARJANJA); </t>
  </si>
  <si>
    <t>DEVY-00180</t>
  </si>
  <si>
    <t>DEVY-00190</t>
  </si>
  <si>
    <t>APRAZ-TP 3.0 ON DEVY AVTOMATSKI PRAZNILNIK PEČI</t>
  </si>
  <si>
    <t>DEVY-00200</t>
  </si>
  <si>
    <t>TRANS-K 2x0.082 B680x7.27/R90 Z TRANSPORTER KASET Z ZAUSTAVLJALNIKOM</t>
  </si>
  <si>
    <t>DEVY-00210</t>
  </si>
  <si>
    <t>DEVY-00220</t>
  </si>
  <si>
    <t>DEVY-00230</t>
  </si>
  <si>
    <t>DEVY-00240</t>
  </si>
  <si>
    <t xml:space="preserve">TRANS-POK 0.65 (2x0.082) x 7.7 VE TRANSPORTER POKROVOV; </t>
  </si>
  <si>
    <t>DEVY-00250</t>
  </si>
  <si>
    <t>16240|16241</t>
  </si>
  <si>
    <t xml:space="preserve">TRANS-POK 0.65 (2x0.082) x 7.7 TRANSPORTER POKROVOV; </t>
  </si>
  <si>
    <t>DEVY-00260</t>
  </si>
  <si>
    <t>DEVY-00270</t>
  </si>
  <si>
    <t>DEVY-00280</t>
  </si>
  <si>
    <t xml:space="preserve">TRANS-K 0.66 (2x0.082) x 6.0 TRANSPORTER KASET </t>
  </si>
  <si>
    <t>DEVY-00290</t>
  </si>
  <si>
    <t>THK 15.0/0.7 HL-C HLADILNI TUNEL ZA KASETE</t>
  </si>
  <si>
    <t>DEVY-00300</t>
  </si>
  <si>
    <t>ODVZ-DOHZ/DEVY ODVOD/DOVOD ZRAKA Z DODATNIM HLAJENJEM</t>
  </si>
  <si>
    <t>DEVY-00310</t>
  </si>
  <si>
    <t xml:space="preserve">TRANS-K 0.68 (1x0.304) x 8.7 TRANSPORTER KASET </t>
  </si>
  <si>
    <t>DEVY-00320</t>
  </si>
  <si>
    <t xml:space="preserve">TRANS-K 0.68 (1x0.304) x 1.5 TRANSPORTER KASET </t>
  </si>
  <si>
    <t>DEVY-00330</t>
  </si>
  <si>
    <t xml:space="preserve">NAPRAVA ZA NAOLJEVANJE KASET NAOL DEVY; </t>
  </si>
  <si>
    <t>DEVY-00340</t>
  </si>
  <si>
    <t xml:space="preserve">TRANS-K 0.68 (1x0.304) x 4.7 R90 TRANSPORTER KASET </t>
  </si>
  <si>
    <t>DEVY-00350</t>
  </si>
  <si>
    <t xml:space="preserve">TRANS-K 0.68 (1x0.304) x 7.3 TRANSPORTER KASET </t>
  </si>
  <si>
    <t>DEVY-00360</t>
  </si>
  <si>
    <t xml:space="preserve"> PROGA VALJČNA 0.7x4.6</t>
  </si>
  <si>
    <t>DEVY-00370</t>
  </si>
  <si>
    <t xml:space="preserve">TK 0.65x12.0 MD TRANSPORTER KRUHA; </t>
  </si>
  <si>
    <t>DEVY-00380</t>
  </si>
  <si>
    <t xml:space="preserve">TK 0.68 (1x0.304) x 9.0/R90 TRANSPORTER KRUHA </t>
  </si>
  <si>
    <t>DEVY-00390</t>
  </si>
  <si>
    <t>HKP 3.0 / 214 HLADILNA KOMORA</t>
  </si>
  <si>
    <t>DEVY-00400</t>
  </si>
  <si>
    <t xml:space="preserve">TK 0.7x4.0 MD TRANSPORTER KRUHA; </t>
  </si>
  <si>
    <t>DEVY-00410</t>
  </si>
  <si>
    <t xml:space="preserve">TK 0.68 (1x0.304) x 13.5/R180 TRANSPORTER KRUHA </t>
  </si>
  <si>
    <t>DEVY-00420</t>
  </si>
  <si>
    <t xml:space="preserve">STROJ ZA REZANJE KRUHA JS-60; </t>
  </si>
  <si>
    <t>DEVY-00430</t>
  </si>
  <si>
    <t xml:space="preserve">STROJ ZA RAZPOREJANJE REZIN DT-36; </t>
  </si>
  <si>
    <t>DEVY-00440</t>
  </si>
  <si>
    <t xml:space="preserve">TPN 3.0x30.1 V1.1 2K2V-L TUNELSKA PEČ (BREZ ZAPARJANJA); </t>
  </si>
  <si>
    <t>DEVY-00450</t>
  </si>
  <si>
    <t>DEVY-00460</t>
  </si>
  <si>
    <t xml:space="preserve">E-S4 DEVY ELEKTROOPREMA Z ; AVTOMATIZACIJO; </t>
  </si>
  <si>
    <t>DEVY-00900</t>
  </si>
  <si>
    <t>DEVYANI</t>
  </si>
  <si>
    <t>TRANSP. VSTOPNI Z N. SABOTIN 2</t>
  </si>
  <si>
    <t>KAZ00020</t>
  </si>
  <si>
    <t>IK(V)-262/266-8-1x2-INOX 6iz-V1 INTERMEDIALNA KOMORA</t>
  </si>
  <si>
    <t>KAZ00030</t>
  </si>
  <si>
    <t>KAZ00040</t>
  </si>
  <si>
    <t>TT IK-IDK6 KAZAN 2 TRANSPORTERJI TESTA Z IZMETOVALCEM DVOJNIH KOSOV</t>
  </si>
  <si>
    <t>KAZ00050</t>
  </si>
  <si>
    <t xml:space="preserve">E-S4 KAZAN 2 ELEKTROOPREMA Z ; AVTOMATIZACIJO; </t>
  </si>
  <si>
    <t>KAZ00900</t>
  </si>
  <si>
    <t>06.05.</t>
  </si>
  <si>
    <t/>
  </si>
  <si>
    <t>DELNO</t>
  </si>
  <si>
    <t>IZDANO V MONTAŽO</t>
  </si>
  <si>
    <t>DELNO IZDANO</t>
  </si>
  <si>
    <t>V IZVAJANJU</t>
  </si>
  <si>
    <t>SMn Kirovograd</t>
  </si>
  <si>
    <t>J24-0045</t>
  </si>
  <si>
    <t>SMN KIROVOGRAD</t>
  </si>
  <si>
    <t>17.06.</t>
  </si>
  <si>
    <t>PREOSTANEK UR montaža</t>
  </si>
  <si>
    <t>27.05.</t>
  </si>
  <si>
    <t>28.05.</t>
  </si>
  <si>
    <t>06.06.</t>
  </si>
  <si>
    <t>03.06.</t>
  </si>
  <si>
    <t>J24-0247</t>
  </si>
  <si>
    <t>J24-0360</t>
  </si>
  <si>
    <t>TOOS 2400, 3X400V/50HZ</t>
  </si>
  <si>
    <t>TOOS 2400, 3x460V/60Hz</t>
  </si>
  <si>
    <t>16270|16271</t>
  </si>
  <si>
    <t>04.06.</t>
  </si>
  <si>
    <t>10.06.</t>
  </si>
  <si>
    <t>18.06.</t>
  </si>
  <si>
    <t>J24-0369</t>
  </si>
  <si>
    <t>TT 700x8000 TRANSPORTER TESTA</t>
  </si>
  <si>
    <t>SUB-L1-OBL-00010</t>
  </si>
  <si>
    <t>TT 700x2400 REV TRANSPORTER TESTA</t>
  </si>
  <si>
    <t>SUB-L1-OBL-00020</t>
  </si>
  <si>
    <t>KRAS NC.1 2/3-PLC-500-120-PN-2PO-MO-D350-K-AT (Subotica)</t>
  </si>
  <si>
    <t>SUB-L1-OBL-00030</t>
  </si>
  <si>
    <t>SUB-L1-OBL-00040</t>
  </si>
  <si>
    <t>AP TOOS/1 TRANSPORTER POLNILNI</t>
  </si>
  <si>
    <t>SUB-L1-OBL-00050</t>
  </si>
  <si>
    <t>AP TOOS/2 TRANSPORTER POLNILNI</t>
  </si>
  <si>
    <t>SUB-L1-OBL-00060</t>
  </si>
  <si>
    <t>TOOS 2000-B-2PO-V1---SUB TRAČNI OBLIKOVALNI STROJ</t>
  </si>
  <si>
    <t>SUB-L1-OBL-00070</t>
  </si>
  <si>
    <t>SUB-L1-OBL-00080</t>
  </si>
  <si>
    <t>APFK 1.6-VTa-O/E Ser/Trans POLNILNIK AVTOMATSKI</t>
  </si>
  <si>
    <t>SUB-L1-OBL-00090</t>
  </si>
  <si>
    <t xml:space="preserve">APFK 1.6-VTa-O/E Ser/Trans POLNILNIK AVTOMATSKI; </t>
  </si>
  <si>
    <t>SUB-L1-OBL-00100</t>
  </si>
  <si>
    <t xml:space="preserve">E-S4 DON DON Subotica_OBL. ELEKTROOPREMA Z ; AVTOMATIZACIJO; </t>
  </si>
  <si>
    <t>SUB-L1-OBL-00900</t>
  </si>
  <si>
    <t xml:space="preserve">SUBOTICA L1 </t>
  </si>
  <si>
    <t>J24-0399</t>
  </si>
  <si>
    <t>VIPAVA 2400/470-F-VT (H=1100) STROJ ZA VZDOLŽNO OBLIKOVANJE; (Naročilo MARKETOPT)</t>
  </si>
  <si>
    <t xml:space="preserve">TOV KOHNIVSKIJ HLIB </t>
  </si>
  <si>
    <t>KRAS NC.1 3 -SERPUHOV</t>
  </si>
  <si>
    <t>J24-0573</t>
  </si>
  <si>
    <t xml:space="preserve">KRAS NC.1 3 </t>
  </si>
  <si>
    <t>01.11.</t>
  </si>
  <si>
    <t>TK 0.8x3.7 TRANSPORTER KRUHA</t>
  </si>
  <si>
    <t>BONN-00210</t>
  </si>
  <si>
    <t>TK 0.8x1.4 POT TRANSPORTER KRUHA S POTISKOVALNIKOM</t>
  </si>
  <si>
    <t>BONN-00220</t>
  </si>
  <si>
    <t>TK 0.32x10 TRANSPORTER KRUHA</t>
  </si>
  <si>
    <t>BONN-00230</t>
  </si>
  <si>
    <t xml:space="preserve">HKP 3.75 / 266 HLADILNA KOMORA (BONN 4K)); </t>
  </si>
  <si>
    <t>BONN-00240</t>
  </si>
  <si>
    <t xml:space="preserve">TRANS-K 0.75 (2x0.082) x 1.3 ZA TRANSPORTER KASET Z ZAUSTAVLJALCI; </t>
  </si>
  <si>
    <t>BONN-00250</t>
  </si>
  <si>
    <t xml:space="preserve"> IZMET - K / PROGA VALJČNA</t>
  </si>
  <si>
    <t>BONN-00260</t>
  </si>
  <si>
    <t>BONN-00270</t>
  </si>
  <si>
    <t xml:space="preserve">TRANS-K 0.75 (2x0.082) x 1.4 TRANSPORTER KASET ; </t>
  </si>
  <si>
    <t>BONN-00280</t>
  </si>
  <si>
    <t>THK 14.0/0.75 HL-C HLADILNI TUNEL ZA KASETE</t>
  </si>
  <si>
    <t>BONN-00290</t>
  </si>
  <si>
    <t>ODVZ-DOHZ/ BONN-4K DOVOD  IN ODVOD ZRAKA</t>
  </si>
  <si>
    <t>BONN-00300</t>
  </si>
  <si>
    <t xml:space="preserve">TRANS-K 0.75 (2x0.082) x 11.0 TRANSPORTER KASET Z ; </t>
  </si>
  <si>
    <t xml:space="preserve">PORT-PL OUT NAPRAVA ZA PRENOS PLADNJEV NA ; PALETE; </t>
  </si>
  <si>
    <t xml:space="preserve">PORT-PL IN NAPRAVA ZA PRENOS PLADNJEV IZ PALET; </t>
  </si>
  <si>
    <t>BONN-00330</t>
  </si>
  <si>
    <t>TRANS-K 1.1x2.9 TRANSPORTER ZA OBRAČANJE KASET</t>
  </si>
  <si>
    <t xml:space="preserve">TRANS-K 0.32 (0.19) x 8.8 R90 TRANSPORTER KASET KRIVINA; </t>
  </si>
  <si>
    <t>BONN-00350</t>
  </si>
  <si>
    <t xml:space="preserve">TRANS-K 0.32 (0.19) x 7.2 R90 TRANSPORTER KASET KRIVINA; </t>
  </si>
  <si>
    <t>BONN-00360</t>
  </si>
  <si>
    <t>28.6.</t>
  </si>
  <si>
    <t>1.7.</t>
  </si>
  <si>
    <t>25.6.</t>
  </si>
  <si>
    <t>5.7.</t>
  </si>
  <si>
    <t>10.7.</t>
  </si>
  <si>
    <t>001</t>
  </si>
  <si>
    <t>12.7.</t>
  </si>
  <si>
    <t>Matija &amp; Tadej</t>
  </si>
  <si>
    <t>09.07.</t>
  </si>
  <si>
    <t>04.07.</t>
  </si>
  <si>
    <t>18.07</t>
  </si>
  <si>
    <t>16.07.</t>
  </si>
  <si>
    <t>08.07.</t>
  </si>
  <si>
    <t>22.07.</t>
  </si>
  <si>
    <t>29.07.</t>
  </si>
  <si>
    <t>31.07.</t>
  </si>
  <si>
    <t>10.09.</t>
  </si>
  <si>
    <t>02.09.</t>
  </si>
  <si>
    <t>06.09.</t>
  </si>
  <si>
    <t>09.09.</t>
  </si>
  <si>
    <t>26.08.</t>
  </si>
  <si>
    <t>16.09.</t>
  </si>
  <si>
    <t>24.09.</t>
  </si>
  <si>
    <t>19.08.</t>
  </si>
  <si>
    <t xml:space="preserve">09.08. </t>
  </si>
  <si>
    <t>27.08.</t>
  </si>
  <si>
    <t>28.08.</t>
  </si>
  <si>
    <t>COOLBACK-010</t>
  </si>
  <si>
    <t>TRANS-PL 1.3 (2x0.082) x 4.5 Z TRANSPORTER PLADNJEV</t>
  </si>
  <si>
    <t>COOLBACK-020</t>
  </si>
  <si>
    <t xml:space="preserve">APRAZ-PL-4.0x1.45/1.5-6.0 AVTOMATSKI PRAZNILNIK ; PLADNJEV; </t>
  </si>
  <si>
    <t>COOLBACK-030</t>
  </si>
  <si>
    <t>TRANS-PL 1.3 (2x0.082) x 4.0/DV/RE TRANSPORTER PLADNJEV REVERZIBILNI</t>
  </si>
  <si>
    <t>COOLBACK-040</t>
  </si>
  <si>
    <t xml:space="preserve">TRANS-PL 1.3 (2x0.082) x 4.5 TRANSPORTER PLADNJEV </t>
  </si>
  <si>
    <t>COOLBACK-050</t>
  </si>
  <si>
    <t>TPN-KP 4.0x33.1 V3.0 2K2V-L+AP TUNELSKA PEČ</t>
  </si>
  <si>
    <t>COOLBACK-060</t>
  </si>
  <si>
    <t>COOLBACK-070</t>
  </si>
  <si>
    <t>PODSTAVEK PODNOŽJA KP 4.0 H=180mm</t>
  </si>
  <si>
    <t>COOLBACK-080</t>
  </si>
  <si>
    <t>TK 1.1x12.8 MD R80 TRANSPORTER KRUHA</t>
  </si>
  <si>
    <t>COOLBACK-090</t>
  </si>
  <si>
    <t>TK 1.1x7.5 TRANSPORTER KRUHA</t>
  </si>
  <si>
    <t>COOLBACK-100</t>
  </si>
  <si>
    <t xml:space="preserve">BV 4.0 TPN BRIZGALKA VODE; </t>
  </si>
  <si>
    <t>16339|16336</t>
  </si>
  <si>
    <t>COOLBACK-900</t>
  </si>
  <si>
    <t xml:space="preserve">E-S4 COOLBACK ELEKTROOPREMA Z ; AVTOMATIZACIJO; </t>
  </si>
  <si>
    <t>J23-0075</t>
  </si>
  <si>
    <t>COOLBACK TPN</t>
  </si>
  <si>
    <t>07.08.</t>
  </si>
  <si>
    <t>BONN-00310-T</t>
  </si>
  <si>
    <t>BONN-00320-T</t>
  </si>
  <si>
    <t>BONN-00340-T</t>
  </si>
  <si>
    <t>PODNOŽJE KP 33.1x4.0</t>
  </si>
  <si>
    <t>razvoda ogrevalna</t>
  </si>
  <si>
    <t>pogon  in vstop</t>
  </si>
  <si>
    <t>475349/470951</t>
  </si>
  <si>
    <t>470818/470819</t>
  </si>
  <si>
    <t>odvoda pare</t>
  </si>
  <si>
    <t>475126/475127</t>
  </si>
  <si>
    <t>transporter smeti</t>
  </si>
  <si>
    <t>trak transportnih plošč</t>
  </si>
  <si>
    <t>obloga peči</t>
  </si>
  <si>
    <t xml:space="preserve"> predgretje ter instalacija parna</t>
  </si>
  <si>
    <t>461894/478093</t>
  </si>
  <si>
    <t>2 + 1</t>
  </si>
  <si>
    <t>LUK</t>
  </si>
  <si>
    <t xml:space="preserve">pečnice </t>
  </si>
  <si>
    <t xml:space="preserve">na novo </t>
  </si>
  <si>
    <t>KRAS + SOČA</t>
  </si>
  <si>
    <t>J24-0050</t>
  </si>
  <si>
    <t>KRAS NC.1 2/3-P-1250-120-----VM-D100-K-- DOUGH DIVIDER FAMILY</t>
  </si>
  <si>
    <t>SOČA M.01 P+---60-GR-U1-GRO---- DELILNI STROJ</t>
  </si>
  <si>
    <t>25.11.</t>
  </si>
  <si>
    <t>J24-0136</t>
  </si>
  <si>
    <t>VEL PITAR SA</t>
  </si>
  <si>
    <t>16403/16404</t>
  </si>
  <si>
    <t>VIPAVA 3000/500G   VT-ZTZ-VL/REK STROJ ZA VZDOLŽNO OBLIKOVANJE</t>
  </si>
  <si>
    <t>17.09.</t>
  </si>
  <si>
    <t>03.09.</t>
  </si>
  <si>
    <t>30.08./03.09.</t>
  </si>
  <si>
    <t>04.09./28.08.</t>
  </si>
  <si>
    <t>06.09./26.08.</t>
  </si>
  <si>
    <t>30.08./06.09.</t>
  </si>
  <si>
    <t>Panem_850</t>
  </si>
  <si>
    <t>MARK++ 4/2x32+48-S-2x500-S-200-2AT (V2); DELILNI STROJ</t>
  </si>
  <si>
    <t>J22-0617</t>
  </si>
  <si>
    <t>30.10.</t>
  </si>
  <si>
    <t>26.09. / 03.10.</t>
  </si>
  <si>
    <r>
      <rPr>
        <b/>
        <strike/>
        <sz val="14"/>
        <color rgb="FF00B050"/>
        <rFont val="Calibri"/>
        <family val="2"/>
        <charset val="238"/>
        <scheme val="minor"/>
      </rPr>
      <t>19.08</t>
    </r>
    <r>
      <rPr>
        <b/>
        <sz val="14"/>
        <color rgb="FF00B050"/>
        <rFont val="Calibri"/>
        <family val="2"/>
        <charset val="238"/>
        <scheme val="minor"/>
      </rPr>
      <t>.10.9.</t>
    </r>
  </si>
  <si>
    <r>
      <rPr>
        <strike/>
        <sz val="14"/>
        <color rgb="FF00B050"/>
        <rFont val="Calibri"/>
        <family val="2"/>
        <charset val="238"/>
        <scheme val="minor"/>
      </rPr>
      <t>04.09</t>
    </r>
    <r>
      <rPr>
        <sz val="14"/>
        <color rgb="FF00B050"/>
        <rFont val="Calibri"/>
        <family val="2"/>
        <charset val="238"/>
        <scheme val="minor"/>
      </rPr>
      <t xml:space="preserve"> 10.9.</t>
    </r>
  </si>
  <si>
    <r>
      <rPr>
        <strike/>
        <sz val="14"/>
        <color rgb="FF00B050"/>
        <rFont val="Calibri"/>
        <family val="2"/>
        <charset val="238"/>
        <scheme val="minor"/>
      </rPr>
      <t>06.09</t>
    </r>
    <r>
      <rPr>
        <sz val="14"/>
        <color rgb="FF00B050"/>
        <rFont val="Calibri"/>
        <family val="2"/>
        <charset val="238"/>
        <scheme val="minor"/>
      </rPr>
      <t>.18.9.</t>
    </r>
  </si>
  <si>
    <t>02.09. / 13.09.</t>
  </si>
  <si>
    <t>04.09. / 23.09.</t>
  </si>
  <si>
    <t>02.09. / 23.09.</t>
  </si>
  <si>
    <t>30.08. / 20.09.</t>
  </si>
  <si>
    <t>22.10.</t>
  </si>
  <si>
    <t>13.09. / 27.09.</t>
  </si>
  <si>
    <t>05.09. / 23.09.</t>
  </si>
  <si>
    <t>11.09. / 25.09.</t>
  </si>
  <si>
    <t>19.09. / 26.09.</t>
  </si>
  <si>
    <t>ITALMARCO_KRAS ROSTEK</t>
  </si>
  <si>
    <t>J24-0492</t>
  </si>
  <si>
    <t>KRAS NC.1 2-PLC-500-245---2PO-----K-- DOUGH DIVIDER FAMILY</t>
  </si>
  <si>
    <t>KRAS NC.1 2/3-PLC-1250-120-PN---VM-D180-K-ATp DOUGH DIVIDER FAMILY</t>
  </si>
  <si>
    <t>J22-1142</t>
  </si>
  <si>
    <t>KRAS NC1/3 PLC</t>
  </si>
  <si>
    <t>14.10.</t>
  </si>
  <si>
    <r>
      <rPr>
        <strike/>
        <sz val="14"/>
        <color rgb="FFFF0000"/>
        <rFont val="Calibri"/>
        <family val="2"/>
        <charset val="238"/>
        <scheme val="minor"/>
      </rPr>
      <t>10.09</t>
    </r>
    <r>
      <rPr>
        <sz val="14"/>
        <color rgb="FFFF0000"/>
        <rFont val="Calibri"/>
        <family val="2"/>
        <charset val="238"/>
        <scheme val="minor"/>
      </rPr>
      <t>. 4.10.</t>
    </r>
  </si>
  <si>
    <r>
      <t xml:space="preserve">02.09. / </t>
    </r>
    <r>
      <rPr>
        <strike/>
        <sz val="14"/>
        <color rgb="FF00B050"/>
        <rFont val="Calibri"/>
        <family val="2"/>
        <charset val="238"/>
        <scheme val="minor"/>
      </rPr>
      <t>16.09.</t>
    </r>
    <r>
      <rPr>
        <sz val="14"/>
        <color rgb="FF00B050"/>
        <rFont val="Calibri"/>
        <family val="2"/>
        <charset val="238"/>
        <scheme val="minor"/>
      </rPr>
      <t xml:space="preserve"> 26.9.</t>
    </r>
  </si>
  <si>
    <r>
      <t xml:space="preserve">12.09. </t>
    </r>
    <r>
      <rPr>
        <sz val="14"/>
        <color rgb="FFFF0000"/>
        <rFont val="Calibri"/>
        <family val="2"/>
        <charset val="238"/>
        <scheme val="minor"/>
      </rPr>
      <t>30.9.</t>
    </r>
  </si>
  <si>
    <r>
      <rPr>
        <strike/>
        <sz val="14"/>
        <color rgb="FF00B050"/>
        <rFont val="Calibri"/>
        <family val="2"/>
        <charset val="238"/>
        <scheme val="minor"/>
      </rPr>
      <t>30.08</t>
    </r>
    <r>
      <rPr>
        <sz val="14"/>
        <color rgb="FF00B050"/>
        <rFont val="Calibri"/>
        <family val="2"/>
        <charset val="238"/>
        <scheme val="minor"/>
      </rPr>
      <t>.</t>
    </r>
    <r>
      <rPr>
        <strike/>
        <sz val="14"/>
        <color rgb="FF00B050"/>
        <rFont val="Calibri"/>
        <family val="2"/>
        <charset val="238"/>
        <scheme val="minor"/>
      </rPr>
      <t>20.9.</t>
    </r>
    <r>
      <rPr>
        <sz val="14"/>
        <color rgb="FF00B050"/>
        <rFont val="Calibri"/>
        <family val="2"/>
        <charset val="238"/>
        <scheme val="minor"/>
      </rPr>
      <t xml:space="preserve"> 4.10.</t>
    </r>
  </si>
  <si>
    <t>30.9.</t>
  </si>
  <si>
    <t>DEVY-00061</t>
  </si>
  <si>
    <t>SISTEM NAOLJEVALNI P+G-L2/5-V6/1000</t>
  </si>
  <si>
    <t>TT 200x1000 TRANSPORTER TESTA</t>
  </si>
  <si>
    <t>30.09.</t>
  </si>
  <si>
    <t>4.10.</t>
  </si>
  <si>
    <t>23.9.</t>
  </si>
  <si>
    <t>9.10.</t>
  </si>
  <si>
    <t>03.10. 17.10</t>
  </si>
  <si>
    <t>16.09. /18.10</t>
  </si>
  <si>
    <t>12.09. /07.10.</t>
  </si>
  <si>
    <t>12.09. / 07.10.</t>
  </si>
  <si>
    <t>02.10. / 11.10.</t>
  </si>
  <si>
    <t>LP V 400-2700-L-ST-P-N-- LIJAK S PODESTOM</t>
  </si>
  <si>
    <t>HLIB-00010</t>
  </si>
  <si>
    <t>KRAS NC.1 3-PLC-1000-120-----VM-D180-K-AT DOUGH DIVIDER FAMILY</t>
  </si>
  <si>
    <t>HLIB-00020</t>
  </si>
  <si>
    <t>SABOTIN 2 AB 10 VT/IT STOŽČASTI OKROGLILNI ; STROJ (SEW); ERBIVO NEMETALIZIRAN</t>
  </si>
  <si>
    <t>HLIB-00030</t>
  </si>
  <si>
    <t>HLIB-00040</t>
  </si>
  <si>
    <t>HLIB-00050</t>
  </si>
  <si>
    <t>TT IK IDK 6 Hlibodar TRANSPORTERJI IK Z IZMETOVALCEM DVOJNIH KOSOV</t>
  </si>
  <si>
    <t>HLIB-00060</t>
  </si>
  <si>
    <t>HLIB-00070</t>
  </si>
  <si>
    <t>HLIB-00080</t>
  </si>
  <si>
    <t>FKP B2 3.0/198/318 FERMENTACIJSKA KOMORA PRETOČNA</t>
  </si>
  <si>
    <t>HLIB-00090</t>
  </si>
  <si>
    <t>HLIB-00100</t>
  </si>
  <si>
    <t>TPN 3.0x21.1 V1.1 1K1V- AP-POH- D TUNELSKA PEČ</t>
  </si>
  <si>
    <t>HLIB-00110</t>
  </si>
  <si>
    <t>HLIB-00120</t>
  </si>
  <si>
    <t>HLIB-00130</t>
  </si>
  <si>
    <t>TK 0.5x5.0 MD/REV TRANSPORTER KRUHA</t>
  </si>
  <si>
    <t>HLIB-00140</t>
  </si>
  <si>
    <t xml:space="preserve">E-S4 HLIBODAR ELEKTROOPREMA S ; SINHRONIZACIJO; </t>
  </si>
  <si>
    <t>HLIB-00900</t>
  </si>
  <si>
    <t>J23-1177</t>
  </si>
  <si>
    <t>HLIBODAR - AD1182</t>
  </si>
  <si>
    <t>J24-0994</t>
  </si>
  <si>
    <t xml:space="preserve">BAJRA d.o.o. </t>
  </si>
  <si>
    <t>SMn 200 ----C Spiralni mešalnik</t>
  </si>
  <si>
    <t>J24-0970</t>
  </si>
  <si>
    <t>5x KRAS</t>
  </si>
  <si>
    <t>KRAS NC.1 2-P-750-120-----VM---K-- DOUGH DIVIDER FAMILY</t>
  </si>
  <si>
    <t>KRAS2-1</t>
  </si>
  <si>
    <t>KRAS2-5</t>
  </si>
  <si>
    <t>KRAS2-4</t>
  </si>
  <si>
    <t>KRAS2-3</t>
  </si>
  <si>
    <t>KRAS2-2</t>
  </si>
  <si>
    <t xml:space="preserve">Okna </t>
  </si>
  <si>
    <t>KRAS zamenljiv z ML10640</t>
  </si>
  <si>
    <t>J24-0539</t>
  </si>
  <si>
    <t>KRAS NC.1 2/3-P+-750-120-----VM-D350-K-- DOUGH DIVIDER FAMILY</t>
  </si>
  <si>
    <t>28.10.</t>
  </si>
  <si>
    <t>SGP</t>
  </si>
  <si>
    <t>05.11.</t>
  </si>
  <si>
    <t>12.11.</t>
  </si>
  <si>
    <t>06.09. / 20.11.</t>
  </si>
  <si>
    <t>19.11.</t>
  </si>
  <si>
    <t>22.10. 19.11.</t>
  </si>
  <si>
    <t>11.11.</t>
  </si>
  <si>
    <t>POD-00010</t>
  </si>
  <si>
    <t>14.11.</t>
  </si>
  <si>
    <t>24.09. / 18.11.</t>
  </si>
  <si>
    <t>20.11. / 18.11.</t>
  </si>
  <si>
    <t>20.09. / 20.11.</t>
  </si>
  <si>
    <t>01.10. / 15.11.</t>
  </si>
  <si>
    <t>25.10. / 22.11.</t>
  </si>
  <si>
    <t>22.10. / 18.11.</t>
  </si>
  <si>
    <t>22.10. / 20.11.</t>
  </si>
  <si>
    <t>04.11. / 25.11.</t>
  </si>
  <si>
    <t xml:space="preserve">TRANS-P 0.85 (2x0.25) x 0.6 MT TRANSPORTER PLADNJEV ; </t>
  </si>
  <si>
    <t xml:space="preserve">TRANS-P 0.6 (1x0.6) x 3.3 MT TRANSPORTER PLADNJEV ; </t>
  </si>
  <si>
    <t xml:space="preserve">TRANS-P 0.5 (1x0.5) x 1.0/ MT TRANSPORTER PLADNJEV ; </t>
  </si>
  <si>
    <t>KOTNI P 0.85x0.5/H/LP TRANSPORTER KASET ; S KOTNIM PREHODOM</t>
  </si>
  <si>
    <t xml:space="preserve">TRANS-P 0.5 (1x0.5) x 1.5/ MT/P TRANSPORTER PLADNJEV - POMIČEN; </t>
  </si>
  <si>
    <t xml:space="preserve">TRANS-P 0.5 (1x0.5) x 1.0/ MT TRANSPORTER PLADNJEV; </t>
  </si>
  <si>
    <t>KOTNI P 0.85x0.5/H/FR TRANSPORTER KASET ; S KOTNIM PREHODOM</t>
  </si>
  <si>
    <t xml:space="preserve">TRANS-P 0.85 (2x0.25) x 1.0/MT TRANSPORTER PLADNJEV; </t>
  </si>
  <si>
    <t xml:space="preserve">TRANS-P 0.85 (2x0.25) x 0.6/MT TRANSPORTER PLADNJEV; </t>
  </si>
  <si>
    <t xml:space="preserve">TRANS-P 0.85 (2x0.35 x 5.0/MT TRANSPORTER PLADNJEV; </t>
  </si>
  <si>
    <t>FKP K 4.0/150 - BIMBO H. FERMENTACIJSKA KOMORA</t>
  </si>
  <si>
    <t>BIMBO-HAZ-00120</t>
  </si>
  <si>
    <t xml:space="preserve">TRANS-P 0.85 (2x0.35) x 4.5/MT TRANSPORTER PRAZNILNI FK; </t>
  </si>
  <si>
    <t xml:space="preserve">TRANS-P 0.85 (2x0.25) x 1.5/MT TRANSPORTER PLADNJEV; </t>
  </si>
  <si>
    <t xml:space="preserve">TRANS-P 0.85 (2x0.082) x 3.0/KR90 TRANSPORTER PLADNJEV - KRIVINA; </t>
  </si>
  <si>
    <t xml:space="preserve">TRANS-P 0.85 (2x0.082) x 1.5 TRANSPORTER PLADNJEV ; </t>
  </si>
  <si>
    <t xml:space="preserve">TRANS-P 0.85x2.5 VLAZ-POS NAPRAVA ZA VLAŽENJE IN; POSIPANJE ; </t>
  </si>
  <si>
    <t xml:space="preserve">TRANS-P 0.85 (2x0.25) x 2.5/MT TRANSPORTER PLADNJEV ; </t>
  </si>
  <si>
    <t xml:space="preserve">TRANS-P 0.85 (2x0.25) x 1.7/MT TRANSPORTER PLADNJEV ; </t>
  </si>
  <si>
    <t xml:space="preserve">TRANS-P 0.85 (2x0.25) x 0.6/ MT TRANSPORTER PLADNJEV ; </t>
  </si>
  <si>
    <t>APP TRANS P 0.85 x 4.9 AVTOMATSKI POLNILNIK PLADNJEV ; Z DVOJNO VERIGO</t>
  </si>
  <si>
    <t>NAREZ  PR/VZ NAREZOVALNIK TESTA</t>
  </si>
  <si>
    <t xml:space="preserve">TRANS-P 0.85 (2x0.25) x 0.6/MT TRANSPORTER PLADNJEV ; </t>
  </si>
  <si>
    <t xml:space="preserve">TRANS-P 0.85 (2x0.082) x 1.35/MT TRANSPORTER PLADNJEV ; </t>
  </si>
  <si>
    <t xml:space="preserve">TRANS-P 0.85 (2x0.25) x 1.35/MT TRANSPORTER PLADNJEV ; </t>
  </si>
  <si>
    <t xml:space="preserve">AP TP 4.0/FR2/F04 L/ INOX AVTOMATSKI POLNILNIK PEČI; </t>
  </si>
  <si>
    <t>TPN 4.0x25.6 V1.1 2K2V-L+AS+AKL+AP +3B+ASC+AC+POH; TUNELSKA PEČ</t>
  </si>
  <si>
    <t>BIMBO-HAZ-00320</t>
  </si>
  <si>
    <t xml:space="preserve">GORILNIK  MODULIRANI  WM-G10/2-A  ZM  R  1";  S  PL.  PROGO  ZA  ZEM.  PLIN  IN  PL.  ŠTEVCEM; </t>
  </si>
  <si>
    <t>BIMBO-HAZ-00370</t>
  </si>
  <si>
    <t xml:space="preserve">APRAZ TP 4.0 ON D/ INOX AVTOMATSKI PRAZNILNIK PEČI- ; PREVOZNI ; </t>
  </si>
  <si>
    <t xml:space="preserve">TRANS-P 0.85 (2x0.082) x 1.4 TRANSPORTER PLADNJEV ; </t>
  </si>
  <si>
    <t xml:space="preserve">TRANS-P 0.85 (2x0.082) x 3.3 TRANSPORTER PLADNJEV ; </t>
  </si>
  <si>
    <t>APP TRANS P 0.85 x 2.85 AVTOMATSKI POLNILNIK PLADNJEV ; Z DVOJNO VERIGO</t>
  </si>
  <si>
    <t>DEP IG 3x3/3x4/3x5 NAPRAVA ZA PRAZNJENJE KASET - IGLE</t>
  </si>
  <si>
    <t>TK 0.85 x 3.0 /MT TRANSPORTER KRUHA</t>
  </si>
  <si>
    <t xml:space="preserve">TRANS-P 0.85 (2x0.082) x 1.0 TRANSPORTER PLADNJEV ; </t>
  </si>
  <si>
    <t>TRANS-K 0.85 (2x0.082) x 1.7/ IZM TRANSPORTER KASET Z IZMETOVALCEM NEIZPRAZNJENIH KASET</t>
  </si>
  <si>
    <t xml:space="preserve">TRANS-P 0.85 (2x0.25) x 1.6/MT TRANSPORTER PLADNJEV ; </t>
  </si>
  <si>
    <t>CLEAN DRY 0.85x2.9 ČISTILNIK KASET/PLADNJEV - SUHI</t>
  </si>
  <si>
    <t>PUHALO ZA ZRAK ELEKTROR SD 600; 3x480V/60Hz; UL</t>
  </si>
  <si>
    <t>THK/P 12.0/0.85 HL-C HLADILNI TUNEL ZA KASETE</t>
  </si>
  <si>
    <t xml:space="preserve">ODVZ-DOHZ / BIMBO H. ODVOD IN DOVOD ZRAKA; </t>
  </si>
  <si>
    <t xml:space="preserve">TRANS-P 0.85 (2x0.082) x 2.5 TRANSPORTER PLADNJEV ; </t>
  </si>
  <si>
    <t xml:space="preserve">OBR-P 1.2X3.0  2/180 st NAPRAVA ZA OBRAČANJE PLADNJEV; </t>
  </si>
  <si>
    <t xml:space="preserve">TRANS-P 0.5 (1x0.5) x 1.95/ MT TRANSPORTER PLADNJEV; </t>
  </si>
  <si>
    <t>KOTNI P 0.85x0.5/H/FP TRANSPORTER KASET ; S KOTNIM PREHODOM</t>
  </si>
  <si>
    <t>KOTNI P 0.85x0.5/H/RP TRANSPORTER KASET ; S KOTNIM PREHODOM</t>
  </si>
  <si>
    <t xml:space="preserve">TRANS-P 0.85 (2x0.25) x 0.60/MT TRANSPORTER PLADNJEV; </t>
  </si>
  <si>
    <t xml:space="preserve">TRANS-P 0.85 (2x0.25) x 1.65/MT TRANSPORTER PLADNJEV; </t>
  </si>
  <si>
    <t xml:space="preserve">TRANS-P 0.85 (2x0.082) x 1.4/ PP TRANSPORTER PLADNJEV - POMIČEN, PRALEN; </t>
  </si>
  <si>
    <t>NAPRAVA ZA NAOLJEVANJE TSA 800/fi 230 ; 3x480V/60 Hz</t>
  </si>
  <si>
    <t xml:space="preserve">TRANS-P 0.85 (2x0.25) x 3.0/ MT TRANSPORTER PLADNJEV; </t>
  </si>
  <si>
    <t xml:space="preserve">TRANS-P 0.85 (2x0.25) x 0.60/ MT TRANSPORTER PLADNJEV; </t>
  </si>
  <si>
    <t xml:space="preserve">TRANS-P 0.85 (2x0.25) x 1.5/ MT TRANSPORTER PLADNJEV; </t>
  </si>
  <si>
    <t xml:space="preserve">OBR-K/P 2/180 st NAPRAVA ZA OBRAČANJE ; KASET/PLADNJEV; </t>
  </si>
  <si>
    <t xml:space="preserve">TRANS-P 0.85 (2x0.25) x 0.93/ MT TRANSPORTER PLADNJEV; </t>
  </si>
  <si>
    <t xml:space="preserve">TRANS-K 0.85 (2x0.082 x 4.8 TRANSPORTER KASET - ZBIRNI; </t>
  </si>
  <si>
    <t>SKLAD-POR P1 2704/P2 1800/K 1700 SKLADIŠČE PORTALNO KASET</t>
  </si>
  <si>
    <t xml:space="preserve">TRANS-K 0.85 (2x0.082) x 4.8 TRANSPORTER KASET - IZSTOPNI; </t>
  </si>
  <si>
    <t xml:space="preserve">TRANS-P 0.85 (2x0.25) x 0.97/MT TRANSPORTER PLADNJEV; </t>
  </si>
  <si>
    <t>ST H100 B700 STOPNICE ZA PREHOD ČEZ PROGO - inox; (RAZSTAVLJIVE)</t>
  </si>
  <si>
    <t>TK 0.85 x 6.0 /MT TRANSPORTER KRUHA</t>
  </si>
  <si>
    <t>TRANSPORTER KRUHA - KRIVINA 115° PUMA ....; 3X480V/60 Hz, UL</t>
  </si>
  <si>
    <t xml:space="preserve">E-S4 BIMBO HAZ. ELEKTROOPREMA S ; SINHRONIZACIJO; </t>
  </si>
  <si>
    <t>BIMBO-HAZ-00900</t>
  </si>
  <si>
    <t>J24-0113</t>
  </si>
  <si>
    <t xml:space="preserve">HAZLETON Bimbo </t>
  </si>
  <si>
    <t>LP V 1200 (T) L ST N VO Lijak s podestom</t>
  </si>
  <si>
    <t>THAB-00010</t>
  </si>
  <si>
    <t xml:space="preserve">TT IK -IDK6 THABLURAI TRANSPORTER TESTA Z ; IZMETOVALCEM ; DVOJNIH KOSOV; </t>
  </si>
  <si>
    <t>THAB-00020</t>
  </si>
  <si>
    <t>SORA 6076/500-L4-380/500 TZ-DO-2000-F; 3x380V, 60Hz; STROJ ZA VZDOLŽNO OBLIKOVANJE</t>
  </si>
  <si>
    <t xml:space="preserve">FKP K 4.0/190 FERMENTACIJSKA KOMORA; </t>
  </si>
  <si>
    <t>THAB-00160</t>
  </si>
  <si>
    <t xml:space="preserve">AP TP 4.0/FR/F04 / POM AVTOMATSKI POLNILNIK PEČI; </t>
  </si>
  <si>
    <t>THAB-00290</t>
  </si>
  <si>
    <t>TPN 4.0x42.1 V1.1 3K3V-L+AS+6B+AC TUNELSKA PEČ</t>
  </si>
  <si>
    <t>THAB-00300</t>
  </si>
  <si>
    <t xml:space="preserve">APRAZ TP 4.0  D/V AVTOMATSKI PRAZNILNIK PEČI- ; PREVOZNI ; </t>
  </si>
  <si>
    <t>THAB-00350</t>
  </si>
  <si>
    <t>CLEAN-ROT-KAS 0.85x2.1 /INOX NAPRAVA ZA ČIŠČENJE KASET</t>
  </si>
  <si>
    <t>THAB-00610</t>
  </si>
  <si>
    <t xml:space="preserve">THK 16.5/0.85 HL-C HLADILNI TUNEL ZA KASETE; </t>
  </si>
  <si>
    <t>THAB-00630</t>
  </si>
  <si>
    <t xml:space="preserve">ODVZ-DOHZ / THABL. ODVOD IN DOVOD ZRAKA; </t>
  </si>
  <si>
    <t>THAB-00640</t>
  </si>
  <si>
    <t>J24-0723</t>
  </si>
  <si>
    <t xml:space="preserve">THABRULAI </t>
  </si>
  <si>
    <t>POK-K4/P Pokrivač kaset</t>
  </si>
  <si>
    <t>RIFEL-L2-00140</t>
  </si>
  <si>
    <t xml:space="preserve">TPN 3.0x28.6 V1.1 2K2V-L-6B-AP-AC- POH; TUNELSKA PEČ; </t>
  </si>
  <si>
    <t>J24-1030</t>
  </si>
  <si>
    <t>RIFEL L2</t>
  </si>
  <si>
    <t>VOZIČEK S KOTLOM SMh 125.3</t>
  </si>
  <si>
    <t>J24-0828</t>
  </si>
  <si>
    <t>VP Brasov SMH</t>
  </si>
  <si>
    <t>J24-1136</t>
  </si>
  <si>
    <t>SMn</t>
  </si>
  <si>
    <t>J24-1142</t>
  </si>
  <si>
    <t>SMH 100.3 - 2kos</t>
  </si>
  <si>
    <t>SMH 100.3 SPIRALNI MEŠALNIK KOMPLET</t>
  </si>
  <si>
    <t>SMH-1</t>
  </si>
  <si>
    <t>SMH-2</t>
  </si>
  <si>
    <t>Gosoft / Vez</t>
  </si>
  <si>
    <t>RIFEL-L2-00050</t>
  </si>
  <si>
    <t>RIFEL-L2-00120</t>
  </si>
  <si>
    <t>RIFEL-L2-00150</t>
  </si>
  <si>
    <t>RIFEL-L2-00170</t>
  </si>
  <si>
    <t>SKLAD-P</t>
  </si>
  <si>
    <t>RIFEL-L2-00270</t>
  </si>
  <si>
    <t>26.11.</t>
  </si>
  <si>
    <t>18.11,</t>
  </si>
  <si>
    <t xml:space="preserve"> TRANSPORTER KRUHA</t>
  </si>
  <si>
    <t>BONN-00370</t>
  </si>
  <si>
    <t>TRANSPORTER KRUHA TK 0.254 x 11.2 /R90</t>
  </si>
  <si>
    <t>BONN-00380</t>
  </si>
  <si>
    <t>IZMENJEVALNIK TOPLOTE VODA-ZRAK IZM V-Z-TH-BON</t>
  </si>
  <si>
    <t>BONN-00390</t>
  </si>
  <si>
    <t xml:space="preserve"> ODVOD PARE 180/13700/2x45</t>
  </si>
  <si>
    <t>BONN-00400</t>
  </si>
  <si>
    <t>ODVOD DIMA 300/13200/2x45 PROJEKT HATAB</t>
  </si>
  <si>
    <t>BONN-00410</t>
  </si>
  <si>
    <t>02.12.</t>
  </si>
  <si>
    <t>02.12/06.12.</t>
  </si>
  <si>
    <t>03.12.</t>
  </si>
  <si>
    <t>J24-0939</t>
  </si>
  <si>
    <t xml:space="preserve">FISCHER BROT GmbH </t>
  </si>
  <si>
    <t>SMn + trolleys with bowl</t>
  </si>
  <si>
    <t>J24-0999</t>
  </si>
  <si>
    <t>ADAPTATION KIT SMh-SMn</t>
  </si>
  <si>
    <t>03.02.</t>
  </si>
  <si>
    <t>13.01.</t>
  </si>
  <si>
    <t>10.12.</t>
  </si>
  <si>
    <t>06.12./10.12.</t>
  </si>
  <si>
    <t>16.09. / 18.12.</t>
  </si>
  <si>
    <t>28.01.</t>
  </si>
  <si>
    <t>14.02.</t>
  </si>
  <si>
    <t>11.02.</t>
  </si>
  <si>
    <t>10.02.</t>
  </si>
  <si>
    <t>04.02.</t>
  </si>
  <si>
    <t>11.07.</t>
  </si>
  <si>
    <t>18.07.</t>
  </si>
  <si>
    <t xml:space="preserve">podnožje </t>
  </si>
  <si>
    <t>razvod ogrevalni</t>
  </si>
  <si>
    <t>instalacija parna</t>
  </si>
  <si>
    <t>ogrodje</t>
  </si>
  <si>
    <t>oplate</t>
  </si>
  <si>
    <t>pogon in vstop</t>
  </si>
  <si>
    <t>478146/478140</t>
  </si>
  <si>
    <t>481258/479827</t>
  </si>
  <si>
    <t>Ure tehnologije elektrifikacije</t>
  </si>
  <si>
    <t>Peter Poljšak</t>
  </si>
  <si>
    <t>9</t>
  </si>
  <si>
    <t>5</t>
  </si>
  <si>
    <t>11</t>
  </si>
  <si>
    <t>5,5</t>
  </si>
  <si>
    <t>34</t>
  </si>
  <si>
    <t>26</t>
  </si>
  <si>
    <t>3</t>
  </si>
  <si>
    <t>10,5</t>
  </si>
  <si>
    <t>2</t>
  </si>
  <si>
    <t>8,5</t>
  </si>
  <si>
    <t>16.12.</t>
  </si>
  <si>
    <t>Podnožje</t>
  </si>
  <si>
    <t>Razvod ogrevalni</t>
  </si>
  <si>
    <t>479830/479831/479834</t>
  </si>
  <si>
    <t>477760/408328</t>
  </si>
  <si>
    <t>J24-1036</t>
  </si>
  <si>
    <t>03.03.</t>
  </si>
  <si>
    <t>14.01.</t>
  </si>
  <si>
    <t>07.01.</t>
  </si>
  <si>
    <t>11.01.</t>
  </si>
  <si>
    <t xml:space="preserve"> Ogrodje cilindra</t>
  </si>
  <si>
    <t>408592/408594</t>
  </si>
  <si>
    <t>15.01.</t>
  </si>
  <si>
    <t>Ogrodje in Sklopi</t>
  </si>
  <si>
    <t>Pogon</t>
  </si>
  <si>
    <t>Klimatizacija s kanali</t>
  </si>
  <si>
    <t xml:space="preserve">Potiskovalnika </t>
  </si>
  <si>
    <t>Obloga komore</t>
  </si>
  <si>
    <t>468396/482300</t>
  </si>
  <si>
    <t xml:space="preserve">Nosilec kaset </t>
  </si>
  <si>
    <t>J24-1263</t>
  </si>
  <si>
    <t>kras Cymes</t>
  </si>
  <si>
    <t>KRAS NC.1 1/2-P-1250-245-NZT+PN-------K-- DOUGH DIVIDER FAMILY</t>
  </si>
  <si>
    <t>10.03.</t>
  </si>
  <si>
    <t>J24-1159</t>
  </si>
  <si>
    <t>J24-1155</t>
  </si>
  <si>
    <t>VALCEA-0010</t>
  </si>
  <si>
    <t>VALCEA-0020</t>
  </si>
  <si>
    <t xml:space="preserve">VALCEA - Bimbo - </t>
  </si>
  <si>
    <t>BIMB-PITES-0010</t>
  </si>
  <si>
    <t>BIMB-PITES-0020</t>
  </si>
  <si>
    <t xml:space="preserve">PITESTI - BIMBO </t>
  </si>
  <si>
    <t>J24-1168</t>
  </si>
  <si>
    <t>BIMB-BUZ2-0030</t>
  </si>
  <si>
    <t>BIMB-BUZ2-0040</t>
  </si>
  <si>
    <t>BIMB-BUZ2-0050</t>
  </si>
  <si>
    <t>BIMB-BUZ2-0090</t>
  </si>
  <si>
    <t>BIMB-BUZ2-0200</t>
  </si>
  <si>
    <t>DP-10-PKS/OR-SMn 200-2700 DVIGALOPREKUCNIK</t>
  </si>
  <si>
    <t>LP V LIJAK S PODESTOM</t>
  </si>
  <si>
    <t>IK(V) 676-12-2x2-INOX/8 IZ INTERMEDIALNA KOMORA</t>
  </si>
  <si>
    <t>TPN 3.0x27.1 V1.1 2K2V D 2B Tunelska ciklotermična peč</t>
  </si>
  <si>
    <t>BUZAU L2 - Bimbo</t>
  </si>
  <si>
    <t>20.01.</t>
  </si>
  <si>
    <t>TRANS-K 0.35 (1x 0.190) x 2.9 KR 90 TRANSPORTER KASET</t>
  </si>
  <si>
    <t>TRANS-K 0.35 (1x 0.190) x 5.2 KR 90 TRANSPORTER KASET</t>
  </si>
  <si>
    <t>TRANS-K 0.35 (1x 0.190) x 4.1 KR 90 TRANSPORTER KASET</t>
  </si>
  <si>
    <t>TRANS-K 0.35 (1x 0.190) x 6.8 KR 90 TRANSPORTER KASET</t>
  </si>
  <si>
    <t>TRANS-K  0.35 x 1.1 /MT TRANSPORTER KASET</t>
  </si>
  <si>
    <t>THAB-00140</t>
  </si>
  <si>
    <t>THAB-00121</t>
  </si>
  <si>
    <t>TRANS-K 0.8 x 1.9 /MT TRANSPORTER KASET</t>
  </si>
  <si>
    <t>TRANS-K 0.8x (1x 0.4) x 4.0 R90/MT TRANSPORTER KASET</t>
  </si>
  <si>
    <t>TRANS-K 0.8 x 1.7 /MT /Z TRANSPORTER KASET</t>
  </si>
  <si>
    <t>THAB-00170</t>
  </si>
  <si>
    <t>THAB-00171</t>
  </si>
  <si>
    <t>THAB-00172</t>
  </si>
  <si>
    <t>THAB-00270</t>
  </si>
  <si>
    <t>THAB-00280</t>
  </si>
  <si>
    <t>THAB-00360</t>
  </si>
  <si>
    <t>THAB-00370</t>
  </si>
  <si>
    <t>THAB-00450</t>
  </si>
  <si>
    <t>THAB-00460</t>
  </si>
  <si>
    <t>THAB-00470</t>
  </si>
  <si>
    <t>THAB-00480</t>
  </si>
  <si>
    <t>THAB-00490</t>
  </si>
  <si>
    <t>THAB-01001</t>
  </si>
  <si>
    <t>THAB-01002</t>
  </si>
  <si>
    <t>THAB-00780</t>
  </si>
  <si>
    <t>KASETA 6-DELNA ALUMINIZIRANA 302x107x100; THABRULAI</t>
  </si>
  <si>
    <t>POKROV 6-DELNI ALUMINIZIRANI 318x800; THABRULAI</t>
  </si>
  <si>
    <t>SPIRALA HLADILNA TW4 900</t>
  </si>
  <si>
    <t>TRANS-K 0.8 x 4.7 /MT TRANSPORTER KASET</t>
  </si>
  <si>
    <t>TRANS-K 0.8 x 2.5 /MT /Z TRANSPORTER KASET</t>
  </si>
  <si>
    <t>TRANS-K 0.8 x 2.7 R90/MT TRANSPORTER KASET</t>
  </si>
  <si>
    <t>TRANS-K 0.9 (2x 0.152) x 2.4 REV/MT TRANSPORTER KASET</t>
  </si>
  <si>
    <t>PREST-K THAB / 6K NAPRAVA ZA PRESTAVLJANJE KASET</t>
  </si>
  <si>
    <t>VAL 0.9x6.6  PROGA VALJČNA TRANSPORTER KASET - VALJČNA PROGA</t>
  </si>
  <si>
    <t>TRANS-K 0.9 x 6.8 R90/MT TRANSPORTER KASET</t>
  </si>
  <si>
    <t>PREST-P THAB / 6P NAPRAVA ZA PRESTAVLJANJE POKROVOV</t>
  </si>
  <si>
    <t>TRANS- K 0.8 x (2x 0.15) x 2.0 /MT TRANSPORTER KASET</t>
  </si>
  <si>
    <t>TRANS- K 0.8x (2x 0.15) x 2.5 /MT TRANSPORTER KASET</t>
  </si>
  <si>
    <t>KONT POK THAB NAPRAVA ZA KONTINUIRNO POKRIVANJE KASET</t>
  </si>
  <si>
    <t>TRANS-K 0.8 x (2x 0.15) x 0.5 /MT_G TRANSPORTER KASET</t>
  </si>
  <si>
    <t>TRANS - K 0.8 x 4.0 R90 /MT TRANSPORTER KASET</t>
  </si>
  <si>
    <t>TRANS-K 0.8x (2x 0.15) x 0.5 /MT_G TRANSPORTER KASET</t>
  </si>
  <si>
    <t>TRANS - K 0.8 x 3.0 R90 /MT TRANSPORTER KASET</t>
  </si>
  <si>
    <t>VAL 0.9 x 4.0 - P VALJČNA PROGA - PROSTOVRTEČI VALJČKI</t>
  </si>
  <si>
    <t>TRANS - P 0.8 x 2.2 /MT TRANSPORTER POKROVOV</t>
  </si>
  <si>
    <t>TRANS - P 0.8 x 10.0 /MT /VE TRANSPORTER POKROVOV</t>
  </si>
  <si>
    <t>TRANS - P 0.8 x 5.4 /MT TRANSPORTER POKROVOV</t>
  </si>
  <si>
    <t>TRANS - P 0.8 x 6.9 /MT TRANSPORTER POKROVOV</t>
  </si>
  <si>
    <t>TRANS - P 0.8 x 7.5 /MT TRANSPORTER POKROVOV</t>
  </si>
  <si>
    <t>TRANS - P 0.8 x 4.4 /MT /Z TRANSPORTER POKROVOV Z ZAUSTAVLJALNIKOM</t>
  </si>
  <si>
    <t>TRANS - P 0.8 x 2.1 /MT TRANSPORTER POKROVOV</t>
  </si>
  <si>
    <t>ODK-K4/P Odkrivač kaset</t>
  </si>
  <si>
    <t>RIFEL-L2-00220</t>
  </si>
  <si>
    <t>RIFEL-L2-00900</t>
  </si>
  <si>
    <t>E-S4 RIFEL L2 ELEKTROOPREMA S SINHRONIZACIJO</t>
  </si>
  <si>
    <t>THAB-00211</t>
  </si>
  <si>
    <t>THAB-00212</t>
  </si>
  <si>
    <t>TRANS- K 0.8x (2x 0.15) x1.3 /MT</t>
  </si>
  <si>
    <t>TRANS- K 0.8x (2x 0.15) x1.2 /MT</t>
  </si>
  <si>
    <t>06.01.</t>
  </si>
  <si>
    <t>A</t>
  </si>
  <si>
    <t>RIFEL-L2-00160</t>
  </si>
  <si>
    <t>08.01.</t>
  </si>
  <si>
    <t>GORILNIK</t>
  </si>
  <si>
    <t>9 KT</t>
  </si>
  <si>
    <t>28.02.</t>
  </si>
  <si>
    <t>da*</t>
  </si>
  <si>
    <t>21.02.</t>
  </si>
  <si>
    <t xml:space="preserve"> MARK VARIANTNI 4/2x24+56-S-2x500-L-120-VZ-D170-2AT</t>
  </si>
  <si>
    <t>SABOTIN 3.3 P4-U4-RC3-VTO6-ITM-VC-POM-100-SEW STOŽČASTI OKROGLILNI STROJ</t>
  </si>
  <si>
    <t>CHITILA-0010</t>
  </si>
  <si>
    <t>CHITILA-0020</t>
  </si>
  <si>
    <t>Chitila MARK, Sabotin</t>
  </si>
  <si>
    <t>J24-1165</t>
  </si>
  <si>
    <t>24.12.</t>
  </si>
  <si>
    <t>16573/16572</t>
  </si>
  <si>
    <t>21.01.</t>
  </si>
  <si>
    <t>27.01.</t>
  </si>
  <si>
    <t>24..01.</t>
  </si>
  <si>
    <t>BIMBO-HAZ-00010-T1</t>
  </si>
  <si>
    <t>BIMBO-HAZ-00020-T1</t>
  </si>
  <si>
    <t>BIMBO-HAZ-00030-T1</t>
  </si>
  <si>
    <t>BIMBO-HAZ-00031-T1</t>
  </si>
  <si>
    <t>BIMBO-HAZ-00040-T1</t>
  </si>
  <si>
    <t>BIMBO-HAZ-00050-T1</t>
  </si>
  <si>
    <t>BIMBO-HAZ-00060-T1</t>
  </si>
  <si>
    <t>BIMBO-HAZ-00070-T1</t>
  </si>
  <si>
    <t>BIMBO-HAZ-00080-T1</t>
  </si>
  <si>
    <t>BIMBO-HAZ-00090-T1</t>
  </si>
  <si>
    <t>BIMBO-HAZ-00100-T1</t>
  </si>
  <si>
    <t>BIMBO-HAZ-00110-T1</t>
  </si>
  <si>
    <t>BIMBO-HAZ-00130-T1</t>
  </si>
  <si>
    <t>BIMBO-HAZ-00131-T1</t>
  </si>
  <si>
    <t>BIMBO-HAZ-00571-T1</t>
  </si>
  <si>
    <t>BIMBO-HAZ-00572-T1</t>
  </si>
  <si>
    <t>BIMBO-HAZ-00590-T1</t>
  </si>
  <si>
    <t>BIMBO-HAZ-00591-T1</t>
  </si>
  <si>
    <t>BIMBO-HAZ-00630-T1</t>
  </si>
  <si>
    <t>BIMBO-HAZ-00581-T1</t>
  </si>
  <si>
    <t>BIMBO-HAZ-00582-T1</t>
  </si>
  <si>
    <t>BIMBO-HAZ-00600-T1</t>
  </si>
  <si>
    <t>BIMBO-HAZ-00610-T1</t>
  </si>
  <si>
    <t>BIMBO-HAZ-00620-T1</t>
  </si>
  <si>
    <t>BIMBO-HAZ-00150-T2</t>
  </si>
  <si>
    <t>BIMBO-HAZ-00160-T2</t>
  </si>
  <si>
    <t>BIMBO-HAZ-00170-T2</t>
  </si>
  <si>
    <t>BIMBO-HAZ-00180-T2</t>
  </si>
  <si>
    <t>BIMBO-HAZ-00190-T2</t>
  </si>
  <si>
    <t>BIMBO-HAZ-00200-T2</t>
  </si>
  <si>
    <t>BIMBO-HAZ-00210-T2</t>
  </si>
  <si>
    <t>BIMBO-HAZ-00220-T2</t>
  </si>
  <si>
    <t>BIMBO-HAZ-00230-T2</t>
  </si>
  <si>
    <t>BIMBO-HAZ-00240-T2</t>
  </si>
  <si>
    <t>BIMBO-HAZ-00250-T2</t>
  </si>
  <si>
    <t>BIMBO-HAZ-00260-T2</t>
  </si>
  <si>
    <t>BIMBO-HAZ-00270-T2</t>
  </si>
  <si>
    <t>BIMBO-HAZ-00280-T2</t>
  </si>
  <si>
    <t>BIMBO-HAZ-00290-T2</t>
  </si>
  <si>
    <t>BIMBO-HAZ-00300-T2</t>
  </si>
  <si>
    <t>BIMBO-HAZ-00310-T2</t>
  </si>
  <si>
    <t>BIMBO-HAZ-00380-T4</t>
  </si>
  <si>
    <t>BIMBO-HAZ-00390-T4</t>
  </si>
  <si>
    <t>BIMBO-HAZ-00400-T4</t>
  </si>
  <si>
    <t>BIMBO-HAZ-00410-T4</t>
  </si>
  <si>
    <t>BIMBO-HAZ-00420-T4</t>
  </si>
  <si>
    <t>BIMBO-HAZ-00430-T4</t>
  </si>
  <si>
    <t>BIMBO-HAZ-00440-T4</t>
  </si>
  <si>
    <t>BIMBO-HAZ-00450-T4</t>
  </si>
  <si>
    <t>BIMBO-HAZ-00460-T4</t>
  </si>
  <si>
    <t>BIMBO-HAZ-00470-T4</t>
  </si>
  <si>
    <t>BIMBO-HAZ-00480-T4</t>
  </si>
  <si>
    <t>BIMBO-HAZ-00490-T4</t>
  </si>
  <si>
    <t>BIMBO-HAZ-00500-T4</t>
  </si>
  <si>
    <t>BIMBO-HAZ-00510-T4</t>
  </si>
  <si>
    <t>BIMBO-HAZ-00520-T4</t>
  </si>
  <si>
    <t>BIMBO-HAZ-00530-T4</t>
  </si>
  <si>
    <t>BIMBO-HAZ-00540-T4</t>
  </si>
  <si>
    <t>BIMBO-HAZ-00550-T4</t>
  </si>
  <si>
    <t>BIMBO-HAZ-00560-T4</t>
  </si>
  <si>
    <t>BIMBO-HAZ-00570-T4</t>
  </si>
  <si>
    <t>BIMBO-HAZ-00760-T4</t>
  </si>
  <si>
    <t>BIMBO-HAZ-00770-T4</t>
  </si>
  <si>
    <t>BIMBO-HAZ-00640-T5</t>
  </si>
  <si>
    <t>BIMBO-HAZ-00641-T5</t>
  </si>
  <si>
    <t>BIMBO-HAZ-00650-T5</t>
  </si>
  <si>
    <t>BIMBO-HAZ-00660-T5</t>
  </si>
  <si>
    <t>BIMBO-HAZ-00670-T5</t>
  </si>
  <si>
    <t>BIMBO-HAZ-00680-T5</t>
  </si>
  <si>
    <t>BIMBO-HAZ-00690-T5</t>
  </si>
  <si>
    <t>BIMBO-HAZ-00700-T5</t>
  </si>
  <si>
    <t>BIMBO-HAZ-00710-T5</t>
  </si>
  <si>
    <t>BIMBO-HAZ-00720-T5</t>
  </si>
  <si>
    <t>BIMBO-HAZ-00730-T5</t>
  </si>
  <si>
    <t>BIMBO-HAZ-00740-T5</t>
  </si>
  <si>
    <t>BIMBO-HAZ-00750-T5</t>
  </si>
  <si>
    <t xml:space="preserve">plačan servis </t>
  </si>
  <si>
    <t>500*</t>
  </si>
  <si>
    <t>500* plačan servis</t>
  </si>
  <si>
    <t>5 +1</t>
  </si>
  <si>
    <t>J25-0091</t>
  </si>
  <si>
    <t>PRIJEMALO - K,P a=600, h=10, senzor</t>
  </si>
  <si>
    <t>test</t>
  </si>
  <si>
    <t>Ogrodje</t>
  </si>
  <si>
    <t>BIMBO-HAZ-00120-T1</t>
  </si>
  <si>
    <t>BIMBO-HAZ-00751</t>
  </si>
  <si>
    <t>DEP-GRP-1H-190x540 1.20x1.26x2.07; CS; M0.64; 50Hz; NAPRAVA ZA PRAZNJENJE KASET</t>
  </si>
  <si>
    <t>ESTI-1</t>
  </si>
  <si>
    <t xml:space="preserve"> OPORA ZAUSTAVLJALCA</t>
  </si>
  <si>
    <t>ESTI-2</t>
  </si>
  <si>
    <t xml:space="preserve"> OGRAJA 2</t>
  </si>
  <si>
    <t>ESTI-3</t>
  </si>
  <si>
    <t xml:space="preserve"> ZAUSTAVLJALNIK KASET</t>
  </si>
  <si>
    <t>ESTI-4</t>
  </si>
  <si>
    <t xml:space="preserve">AS Eesti Pagar </t>
  </si>
  <si>
    <t>KOL-DEP1</t>
  </si>
  <si>
    <t>KOL-DEP2</t>
  </si>
  <si>
    <t>KOL-DEP3</t>
  </si>
  <si>
    <t>KOL-DEP4</t>
  </si>
  <si>
    <t xml:space="preserve"> KOLOMENSKOE POLE </t>
  </si>
  <si>
    <t>J24-0935</t>
  </si>
  <si>
    <t>KOL-DEP5</t>
  </si>
  <si>
    <t>std</t>
  </si>
  <si>
    <t>J24-0183</t>
  </si>
  <si>
    <t>479989/479970</t>
  </si>
  <si>
    <t>Mehanizem dvižni / Mehanizem horizontalni</t>
  </si>
  <si>
    <t>THAB-00030-T1</t>
  </si>
  <si>
    <t>18.02.</t>
  </si>
  <si>
    <t>E-S4 Elektrooprema s sinhronizacijo</t>
  </si>
  <si>
    <t>THAB-00900</t>
  </si>
  <si>
    <t>Ele. Omara FAT1</t>
  </si>
  <si>
    <t>Ele. Omara FAT2</t>
  </si>
  <si>
    <t>Ele. Omara FAT3</t>
  </si>
  <si>
    <t>Ele. Omara FAT4</t>
  </si>
  <si>
    <t>THAB-00040-T1</t>
  </si>
  <si>
    <t>THAB-00050-T1</t>
  </si>
  <si>
    <t>APK 350x1650 MAG/K AVTOMATSKI POLNILNIK KASET KONTINUIRANI</t>
  </si>
  <si>
    <t>16624/16625</t>
  </si>
  <si>
    <t>THAB-00060-T1</t>
  </si>
  <si>
    <t>THAB-00070-T1</t>
  </si>
  <si>
    <t>THAB-00080-T1</t>
  </si>
  <si>
    <t>THAB-00090-T1</t>
  </si>
  <si>
    <t>THAB-00100-T1</t>
  </si>
  <si>
    <t>THAB-00110-T1</t>
  </si>
  <si>
    <t>THAB-00120-T1</t>
  </si>
  <si>
    <t>THAB-00130-T1</t>
  </si>
  <si>
    <t>TRANS-K 0.8 x 2.1 /MT TRANSPORTER KASET</t>
  </si>
  <si>
    <t>THAB-00180-T2</t>
  </si>
  <si>
    <t>THAB-00190-T2</t>
  </si>
  <si>
    <t>THAB-00200-T2</t>
  </si>
  <si>
    <t>THAB-00220-T4</t>
  </si>
  <si>
    <t>THAB-00230-T4</t>
  </si>
  <si>
    <t>THAB-00240-T4</t>
  </si>
  <si>
    <t>THAB-00250-T4</t>
  </si>
  <si>
    <t>THAB-00260-T4</t>
  </si>
  <si>
    <t>TRANS-K  0.8 x (2x 0.15) x 0.8 /MT TRANSPORTER KASET</t>
  </si>
  <si>
    <t>THAB-00380</t>
  </si>
  <si>
    <t>THAB-00390</t>
  </si>
  <si>
    <t>THAB-00400</t>
  </si>
  <si>
    <t>TRANS-K 0.9 x (2x 0.15) x 3.7 /MT TRANSPORTER KASET</t>
  </si>
  <si>
    <t>TRANS-K 0.9 x 3.7 R90 /MT TRANSPORTER KASET</t>
  </si>
  <si>
    <t>TRANS-K 0.9x (2x 0.15) x2.1 /Z /MT TRANSPORTER KASET Z ZAUSTAVLJALNIKOM</t>
  </si>
  <si>
    <t>TRANS-K 0.9 x (2x 0.15)x 2.3 /Z /MT TRANSPORTER KASET Z ZAUSTAVLJALNIKOM</t>
  </si>
  <si>
    <t>TRANS-K 0.9x(2x 0.15) x 2.7 /Z /MT TRANSPORTER KASET Z ZAUSTAVLJALNIKOM</t>
  </si>
  <si>
    <t>ODK-K/6P NAPRAVA ZA ODKRIVANJE KASET; (Thablurai)</t>
  </si>
  <si>
    <t>THAB-00410-T3</t>
  </si>
  <si>
    <t>THAB-00420-T3</t>
  </si>
  <si>
    <t>THAB-00430-T3</t>
  </si>
  <si>
    <t>THAB-00440-T3</t>
  </si>
  <si>
    <t>THAB-00500-T4</t>
  </si>
  <si>
    <t>THAB-00501-T4</t>
  </si>
  <si>
    <t>THAB-00510-T3</t>
  </si>
  <si>
    <t>THAB-00520-T3</t>
  </si>
  <si>
    <t>THAB-00530-T3</t>
  </si>
  <si>
    <t>THAB-00540-T3</t>
  </si>
  <si>
    <t>THAB-00550-T3</t>
  </si>
  <si>
    <t>THAB-00551-T3</t>
  </si>
  <si>
    <t>THAB-00552-T3</t>
  </si>
  <si>
    <t>THAB-00553-T3</t>
  </si>
  <si>
    <t>THAB-00560-T3</t>
  </si>
  <si>
    <t>THAB-00570-T3</t>
  </si>
  <si>
    <t>THAB-00580-T3</t>
  </si>
  <si>
    <t>THAB-00590-T3</t>
  </si>
  <si>
    <t>THAB-00600-T3</t>
  </si>
  <si>
    <t>TRANS-K 0.9x (2x 0.15) x 2.2 /Z /MT TRANSPORTER KASET Z ZAUSTAVLJALNIKOM</t>
  </si>
  <si>
    <t>DEP-6x6 THAB. NAPRAVA ZA PRAZNJENJE KASET</t>
  </si>
  <si>
    <t>TRANS-K 0.9x (2x 0.15) x 4.7 /Z /MT TRANSPORTER KASET Z ZAUSTAVLJALNIKOM</t>
  </si>
  <si>
    <t>TRANS-K 0.9 x (2x 0.15) x 0.5 /MT TRANSPORTER KASET</t>
  </si>
  <si>
    <t>TRANS-K 0.9x(3x 0.15)x0.7 /MT /IZM TRANSPORTER KASET Z IZMETOVALCEM NEIZPRAZNJENIH KASET</t>
  </si>
  <si>
    <t>POT-ZAUST POTISKOVALNIK KASET</t>
  </si>
  <si>
    <t>TRANS-K 0.35 x 1.0 /MT TRANSPORTER KASET</t>
  </si>
  <si>
    <t>TRANS-K 1.1 x 1.2 /MT TRANSPORTER KASET</t>
  </si>
  <si>
    <t>TRANS-K 0.9x (2x 0.15) x 2.5 /Z /MT TRANSPORTER KASET Z ZAUSTAVLJALNIKOM</t>
  </si>
  <si>
    <t>THAB-00650-T2</t>
  </si>
  <si>
    <t>THAB-00660-T2</t>
  </si>
  <si>
    <t>THAB-00670-T2</t>
  </si>
  <si>
    <t>THAB-00680</t>
  </si>
  <si>
    <t>THAB-00690</t>
  </si>
  <si>
    <t>THAB-00700</t>
  </si>
  <si>
    <t>THAB-00681</t>
  </si>
  <si>
    <t>THAB-00710</t>
  </si>
  <si>
    <t>THAB-00720</t>
  </si>
  <si>
    <t>THAB-00730</t>
  </si>
  <si>
    <t>THAB-00740</t>
  </si>
  <si>
    <t>THAB-00750-T1</t>
  </si>
  <si>
    <t>THAB-00751-T1</t>
  </si>
  <si>
    <t>THAB-00760-T1</t>
  </si>
  <si>
    <t>THAB-00761-T1</t>
  </si>
  <si>
    <t>TRANS-K 0.9 x 2.9 /MT TRANSPORTER KASET</t>
  </si>
  <si>
    <t>TRANS-K 0.9 x 2.5 /MT /Z TRANSPORTER KASET Z ZASUTAVLJALNIKOM</t>
  </si>
  <si>
    <t>TRANS-K 0.9 x 3.4 /MT /Z TRANSPORTER KASET Z ZASUTAVLJALNIKOM</t>
  </si>
  <si>
    <t>TRANS-K 0.9 x 2.3 /MT /Z TRANSPORTER KASET Z ZASUTAVLJALNIKOM</t>
  </si>
  <si>
    <t>TRANS-K 0.9 x 1.0 /MT TRANSPORTER KASET</t>
  </si>
  <si>
    <t>TRANS-K 1.4 x 3.4 /MT TRANSPORTER KASET; OBRAČALNIK KASET</t>
  </si>
  <si>
    <t>TRANS-K 0.35 x 1.1 /MT TRANSPORTER KASET; OBRAČALNIK KASET</t>
  </si>
  <si>
    <t>KRET H 1-2 TRANSPORTER KRETNICA 1-2</t>
  </si>
  <si>
    <t>TRANS-K  0.35 x 1.1 MT TRANSPORTER KASET</t>
  </si>
  <si>
    <t>TRANS-K  0.35 x 1.8 MT TRANSPORTER KASET</t>
  </si>
  <si>
    <t>TRANS-K  0.35 x 7.4 MT TRANSPORTER KASET</t>
  </si>
  <si>
    <t>TRANS-K  0.35 x 2.1 MT TRANSPORTER KASET</t>
  </si>
  <si>
    <t>TRANS-K  0.35 x 7.0 MT TRANSPORTER KASET</t>
  </si>
  <si>
    <t>TK 0.9x2.8 /MT TRANSPORTER KRUHA</t>
  </si>
  <si>
    <t>24.02.</t>
  </si>
  <si>
    <t>THAB-00620</t>
  </si>
  <si>
    <t>TRANS-K 0.9x (2x 0.15) x 2.3 /Z /MT TRANSPORTER KASET Z ZAUSTAVLJALNIKOM</t>
  </si>
  <si>
    <t>BIMBO-HAZ-00752</t>
  </si>
  <si>
    <t xml:space="preserve">TRANS-PL 1.04 (2x0.082) x 3.55 TRANSPORTER PLADNJEV; </t>
  </si>
  <si>
    <t>DEP - V K 1000/TK DV-P INOX NAPRAVA ZA PRAZNJENJE PLADNJEV - VAKUMSKA KONTINUIRANA</t>
  </si>
  <si>
    <t xml:space="preserve">TK P 1200 R1225 188° TRANSPORTER KRUHA ; PREVOZEN - KRIVINA; </t>
  </si>
  <si>
    <t xml:space="preserve">TK 1.1x8.5 MD TRANSPORTER KRUHA; </t>
  </si>
  <si>
    <t xml:space="preserve">E-S4 KOL. L8 DEP. ELEKTROOPREMA S ; SINHRONIZACIJO; </t>
  </si>
  <si>
    <t>AP TP 2.5 FR/F04 H920/ TRANS AVTOMATSKI POLNILNIK TUNELSKE PEČ</t>
  </si>
  <si>
    <t>DALI-SSGF-00010</t>
  </si>
  <si>
    <t>TPN 2.5x18.1 V1.1K1V-D 4B TUNELSKA PEČ</t>
  </si>
  <si>
    <t>DALI-SSGF-00020</t>
  </si>
  <si>
    <t>E-S4 DALI-SSGF ELEKTROPREMA S SINHRONIZACIJO</t>
  </si>
  <si>
    <t>DALI-SSGF-00030</t>
  </si>
  <si>
    <t xml:space="preserve">DALI-SSGF </t>
  </si>
  <si>
    <t>J24-0141</t>
  </si>
  <si>
    <t>DELI REZERVNI</t>
  </si>
  <si>
    <t>18.03.</t>
  </si>
  <si>
    <t>THAB-00340</t>
  </si>
  <si>
    <t>THAB-00770-T3</t>
  </si>
  <si>
    <t>24.03.</t>
  </si>
  <si>
    <t>J25-0114</t>
  </si>
  <si>
    <t>SEJEMSKI EKSPONAT</t>
  </si>
  <si>
    <t>LOGIUDICE FORNI</t>
  </si>
  <si>
    <t>31.03.</t>
  </si>
  <si>
    <t>10.03. 31.03.</t>
  </si>
  <si>
    <t>VALCEA-0080</t>
  </si>
  <si>
    <t>BIMB-BUZ2-0140</t>
  </si>
  <si>
    <t>BIMB-BUZ2-0150</t>
  </si>
  <si>
    <t>BIMB-PITES-0100</t>
  </si>
  <si>
    <t>BIMB-PITES-0120</t>
  </si>
  <si>
    <t>VIPAVA 2400/700 F STROJ OBLIKOVALNI; (h=1100)</t>
  </si>
  <si>
    <t>VIPAVA 2400/700</t>
  </si>
  <si>
    <t>01.04.</t>
  </si>
  <si>
    <t>02.04.</t>
  </si>
  <si>
    <t>J25-0257</t>
  </si>
  <si>
    <t>07.04.</t>
  </si>
  <si>
    <t>SEJMI 2025</t>
  </si>
  <si>
    <t>IBA 2025</t>
  </si>
  <si>
    <t xml:space="preserve"> VSTOP PEČI SMART TPN 3.75 IBA 2025</t>
  </si>
  <si>
    <t>THAB-00150</t>
  </si>
  <si>
    <t>APFK P 0.8x4.026 AVTOMATSKI POLNILNIK FERME. KOMORE</t>
  </si>
  <si>
    <t>APRAZ FK 3.0 AVTOMATSKI PRAZNILNIK KOMORE, gonilo SEW</t>
  </si>
  <si>
    <t>THAB-00161</t>
  </si>
  <si>
    <t>THAB-00210-T4</t>
  </si>
  <si>
    <t>14.04.</t>
  </si>
  <si>
    <t>28.04.</t>
  </si>
  <si>
    <t>BIMBO-HAZ-00580-T4</t>
  </si>
  <si>
    <t>BIMBO-HAZ-00140-T2</t>
  </si>
  <si>
    <t>VP 0.86x2.0 - P VALJČNA PROGA, PROSTOTEKOČA</t>
  </si>
  <si>
    <t xml:space="preserve">TRANS - P 0.8 x 2.7 /MT TRANSPORTER POKROVOV </t>
  </si>
  <si>
    <t>TRANS - P 0.8 x 2.7 /MT /Z TRANSPORTER POKROVOV Z ZAUSTAVLJALNIKOM</t>
  </si>
  <si>
    <t>THAB-00221-T4</t>
  </si>
  <si>
    <t>THAB-00222-T4</t>
  </si>
  <si>
    <t>¸¸</t>
  </si>
  <si>
    <t>LOP R/TT P 220x900/TT P 220x500/2 LOPUTA RAZDELILNA (glej ident: 389407)</t>
  </si>
  <si>
    <t>VALCEA-0040</t>
  </si>
  <si>
    <t xml:space="preserve">IK(V)-416-8-2x2-inox  /6iz  PREDELAVA  INTERMEDIALNA  KOMORA  IK(V)-416-8-2x1-inox  /6iz  /klima </t>
  </si>
  <si>
    <t>VPIH REK.PRED Predelava vpiha</t>
  </si>
  <si>
    <t>VALCEA-0050</t>
  </si>
  <si>
    <t>VALCEA-0060</t>
  </si>
  <si>
    <t>VALCEA-0070</t>
  </si>
  <si>
    <t>TT IK IDK 5 VAL 2 NOV TRANSPORTERJI TESTA Z ; IZMETOVALCI DVOJNIH KOSOV</t>
  </si>
  <si>
    <t>VALCEA-0090</t>
  </si>
  <si>
    <t>VALCEA-0100</t>
  </si>
  <si>
    <t>VALCEA-0110</t>
  </si>
  <si>
    <t>VALCEA-0120</t>
  </si>
  <si>
    <t>FKPD BR B 3.0 PREDELAVA PREDELAVA FERMENTACIJSKA KOMORA ; - PRETOČNA</t>
  </si>
  <si>
    <t>TT SINHRO 250x280/3 TRANSPORTER TESTA SIINHRONIZACIJSKI</t>
  </si>
  <si>
    <t>TT P 300x3500 OK TRANSPORTER TESTA PREVOZEN</t>
  </si>
  <si>
    <t>E-S4</t>
  </si>
  <si>
    <t>VALCEA-0900</t>
  </si>
  <si>
    <t>SABOTIN 3.3</t>
  </si>
  <si>
    <t>VALCEA-00030</t>
  </si>
  <si>
    <t>THAB-00900-T1</t>
  </si>
  <si>
    <t>Ele. Omara TPN</t>
  </si>
  <si>
    <t>Ogrodje komore</t>
  </si>
  <si>
    <t>sklopi vodilni in pogonski</t>
  </si>
  <si>
    <t>potiskovalniki</t>
  </si>
  <si>
    <t>482350 / 482351</t>
  </si>
  <si>
    <t>pogon glavni</t>
  </si>
  <si>
    <t>1 + 2</t>
  </si>
  <si>
    <t>Blaž</t>
  </si>
  <si>
    <t>??</t>
  </si>
  <si>
    <t>12.05.</t>
  </si>
  <si>
    <t>THAB-00261-T4</t>
  </si>
  <si>
    <t>THAB-00900-T2</t>
  </si>
  <si>
    <t>THAB-00900-T3</t>
  </si>
  <si>
    <t>LOP R/TT P 220x900/2x1700 - YAV LOPUTA RAZDELILNA</t>
  </si>
  <si>
    <t>YAVUZ-00010</t>
  </si>
  <si>
    <t xml:space="preserve">IK(V) 1100-12-2x2-inox 8iz /naolj. INTERMEDIALNA KOMORA; </t>
  </si>
  <si>
    <t>YAVUZ-00020</t>
  </si>
  <si>
    <t>YAVUZ-00030</t>
  </si>
  <si>
    <t xml:space="preserve">TT IK - IDK 6 ADA TRANSPORTERJI TESTA Z; IZMETOVALCEM DVOJNIH KOSOV; </t>
  </si>
  <si>
    <t>YAVUZ-00040</t>
  </si>
  <si>
    <t>16761|16762</t>
  </si>
  <si>
    <t xml:space="preserve">VIPAVA 3000/500G VT-ZTF (podalj.) VPIH-NO-LL; STROJ ZA VZDOLŽNO ; OBLIKOVANJE; </t>
  </si>
  <si>
    <t>YAVUZ-00050</t>
  </si>
  <si>
    <t>16763|16764</t>
  </si>
  <si>
    <t>APK 450x60 MAG AVTOMATSKI POLNILNIK KASET</t>
  </si>
  <si>
    <t>YAVUZ-00060</t>
  </si>
  <si>
    <t xml:space="preserve">TRANS-K 0.55 (1x0.304)x4.0 TRANSPORTER KASET ; </t>
  </si>
  <si>
    <t>YAVUZ-00070</t>
  </si>
  <si>
    <t xml:space="preserve">TRANS-K 0.55 (1x0.304)x2.0 TRANSPORTER KASET ; </t>
  </si>
  <si>
    <t>YAVUZ-00080</t>
  </si>
  <si>
    <t xml:space="preserve">E-S4 YAVUZ ELEKTROOPREMA Z ; AVTOMATIZACIJO ; </t>
  </si>
  <si>
    <t>YAVUZ-00900</t>
  </si>
  <si>
    <t>YAVUZ - J24102206</t>
  </si>
  <si>
    <t>J24-1022</t>
  </si>
  <si>
    <t>SABOTIN 3.3 P6-U4-RC9---ITM-ZG 0.55-POM---BON STOŽČASTI OKROGLILNI STROJ</t>
  </si>
  <si>
    <t>VICKY-00010</t>
  </si>
  <si>
    <t>TEHTNICA AVTOMAT. TRAČNA KAT DPA 7 - NP2UV z izmetom*-; trak FAW-7EIC; nastavljiva od 700 do 1100mm</t>
  </si>
  <si>
    <t>VICKY-00011</t>
  </si>
  <si>
    <t>TT SINHRO 250x280/2 250x600/1 TRANSPORTERJI TESTA SIINHRONIZACIJSKI</t>
  </si>
  <si>
    <t>VICKY-00020</t>
  </si>
  <si>
    <t>TTP 220x3200 POL TRANSPORTER TESTA-POŠEVNI</t>
  </si>
  <si>
    <t>VICKY-00030</t>
  </si>
  <si>
    <t>SIST TT ALGERIA SISTEM TRANSPORTERJEV proj. ALGERIA (VICKY FOODS)</t>
  </si>
  <si>
    <t>VICKY-00040</t>
  </si>
  <si>
    <t>SORA 5000/500-L2-380/500-TZ-DO STROJ ZA VZDOLŽNO; OBLIKOVANJE</t>
  </si>
  <si>
    <t>VICKY-00050</t>
  </si>
  <si>
    <t>APK 470x1650 MAG AVTOMATSKI POLNILNIK KASET</t>
  </si>
  <si>
    <t>VICKY-00060</t>
  </si>
  <si>
    <t>AP TP 3.0/FR2/FO4/L POLNILNIK PEČI LEVI</t>
  </si>
  <si>
    <t>VICKY-00070</t>
  </si>
  <si>
    <t>TPN 3.0x28.6 V1.1 2K2V-D+6B TUNELSKA PEČ</t>
  </si>
  <si>
    <t>VICKY-00080</t>
  </si>
  <si>
    <t>OP 180/11000/2x45 st ODVOD PARE</t>
  </si>
  <si>
    <t>VICKY-00090</t>
  </si>
  <si>
    <t>OD 300/11000/2x45 st ODVOD DIMA</t>
  </si>
  <si>
    <t>VICKY-00100</t>
  </si>
  <si>
    <t>VICKY-00110</t>
  </si>
  <si>
    <t>APRAZ TP 3.0 ON L AVTOMATSKI PRAZNILNIK PEČI LEVI</t>
  </si>
  <si>
    <t>VICKY-00120</t>
  </si>
  <si>
    <t>VICKY-00130</t>
  </si>
  <si>
    <t xml:space="preserve">E-S4 VICKY ELEKTROOPREMA Z ; AVTOMATIZACIJO ; </t>
  </si>
  <si>
    <t>VICKY-00900</t>
  </si>
  <si>
    <t xml:space="preserve">VICKY FOOD </t>
  </si>
  <si>
    <t>J24-0647</t>
  </si>
  <si>
    <t>BIMB-BUZ2-0010</t>
  </si>
  <si>
    <t>BIMB-BUZ2-0020</t>
  </si>
  <si>
    <t>BIMB-BUZ2-0070</t>
  </si>
  <si>
    <t>SABOTIN 3.3 P1-U4-RC3-VTM6+KU-ITM-VC-POM-200-SEW STOŽČASTI OKROGLILNI STROJ</t>
  </si>
  <si>
    <t>BIMB-BUZ2-0160</t>
  </si>
  <si>
    <t>BIMB-BUZ2-0170</t>
  </si>
  <si>
    <t>BIMB-BUZ2-0180</t>
  </si>
  <si>
    <t>FKP B 550/290 FERMENTACIJSKA KOMORA PRETOČNA</t>
  </si>
  <si>
    <t>BIMB-BUZ2-0210</t>
  </si>
  <si>
    <t>BIMB-BUZ2-0220</t>
  </si>
  <si>
    <t>BIMB-BUZ2-0230</t>
  </si>
  <si>
    <t>BIMB-BUZ2-0240</t>
  </si>
  <si>
    <t>BIMB-BUZ2-0250</t>
  </si>
  <si>
    <t>BIMB-BUZ2-0260</t>
  </si>
  <si>
    <t>BIMB-BUZ2-0270</t>
  </si>
  <si>
    <t>BIMB-BUZ2-0280</t>
  </si>
  <si>
    <t>BIMB-BUZ2-0290</t>
  </si>
  <si>
    <t>BIMB-BUZ2-0320</t>
  </si>
  <si>
    <t>BIMB-BUZ2-0900</t>
  </si>
  <si>
    <t>BIMB-BUZ2-0100</t>
  </si>
  <si>
    <t>BIMB-BUZ2-0110</t>
  </si>
  <si>
    <t>BIMB-BUZ2-0120</t>
  </si>
  <si>
    <t>BIMB-BUZ2-0130</t>
  </si>
  <si>
    <t>BIMB-BUZ2-0060</t>
  </si>
  <si>
    <t>SMn 200 P02------ Spiralni mešalnik</t>
  </si>
  <si>
    <t>SMN-1</t>
  </si>
  <si>
    <t>SMN-2</t>
  </si>
  <si>
    <t>VOZK</t>
  </si>
  <si>
    <t xml:space="preserve">2xSMn </t>
  </si>
  <si>
    <t>J25-0162</t>
  </si>
  <si>
    <t>DODELAVA SMh ZAZNAVA KOTLOV NOVA</t>
  </si>
  <si>
    <t>KOMPLET ADAPTACIJSKI SMh - SMn</t>
  </si>
  <si>
    <t>J24-1049</t>
  </si>
  <si>
    <t>21.05.</t>
  </si>
  <si>
    <t>BIMBO-HAZ-00999</t>
  </si>
  <si>
    <t>11.06.</t>
  </si>
  <si>
    <t>6.6.</t>
  </si>
  <si>
    <t>/</t>
  </si>
  <si>
    <t>30.5.</t>
  </si>
  <si>
    <t>4.6.</t>
  </si>
  <si>
    <t>2.6.</t>
  </si>
  <si>
    <t>12.06./17.06.</t>
  </si>
  <si>
    <t>J21-0970</t>
  </si>
  <si>
    <t>TRANS-K 0.7 (2x 0.19) x 4.6 TRANSPORTER KASET</t>
  </si>
  <si>
    <t>CREM-KHO-00010</t>
  </si>
  <si>
    <t>TRANS-K 0.7 (2x 0.19) x 4,6 R90 TRANSPORTER KASET</t>
  </si>
  <si>
    <t>CREM-KHO-00020</t>
  </si>
  <si>
    <t>TRANS-K 1.0 (2x 0.082) x 2.2 /KP TRANSPORTER KASET Z KOTNIM PRENOSOM</t>
  </si>
  <si>
    <t>CREM-KHO-00030</t>
  </si>
  <si>
    <t>TRANS-K 0.65 (2x 0.082) x 1.4 /KP TRANSPORTER KASET Z KOTNIM PRENOSOM</t>
  </si>
  <si>
    <t>CREM-KHO-00040</t>
  </si>
  <si>
    <t>VP 1.0x5.0 -IZ PROGA VALJČNA-PROSTOTEKOČA</t>
  </si>
  <si>
    <t>CREM-KHO-00050</t>
  </si>
  <si>
    <t>FKP PT KA 0.99/31/35 FERMENTACIJSKA KOMORA ; -PATERNOSTER CREMICA -6K</t>
  </si>
  <si>
    <t>CREM-KHO-00060</t>
  </si>
  <si>
    <t>TRANS-K 1.0 (2x 0.082) x 3.7 /ZA TRANSPORTER KASET Z ZAUSTAVLJALNIKOM</t>
  </si>
  <si>
    <t>CREM-KHO-00070</t>
  </si>
  <si>
    <t>TRANS-K 1.0 (2x 0.082) x 0.7 /KP TRANSPORTER KASET Z KOTNIM PREHODOM</t>
  </si>
  <si>
    <t>CREM-KHO-00080</t>
  </si>
  <si>
    <t>VP 1.0x3.0 -IZ PROGA VALJČNA-PROSTOTEKOČA</t>
  </si>
  <si>
    <t>CREM-KHO-00090</t>
  </si>
  <si>
    <t>TRANS-K 0.65 (2x 0.082) x 5.0 TRANSPORTER KASET</t>
  </si>
  <si>
    <t>CREM-KHO-00100</t>
  </si>
  <si>
    <t>TRANS-K 0.7 (2x0.19) x 1.5 TRANSPORTER Z VLAŽENJEM IN POSIPANJEM SEMEN</t>
  </si>
  <si>
    <t>CREM-KHO-00110</t>
  </si>
  <si>
    <t>TRANS-K 0.65 (2x 0.082) x5.0 R90/ZA TRANSPORTER KASET</t>
  </si>
  <si>
    <t>CREM-KHO-00120</t>
  </si>
  <si>
    <t>TRANS-K 0.65 (2x 0.082) x8.6 R90/ZA TRANSPORTER KASET</t>
  </si>
  <si>
    <t>CREM-KHO-00130</t>
  </si>
  <si>
    <t>TRANS-K 0.65 (2x 0.082) x1.5 /ZA TRANSPORTER KASET</t>
  </si>
  <si>
    <t>CREM-KHO-00140</t>
  </si>
  <si>
    <t xml:space="preserve">AP TP 4.0/FR/F04 /INOX AVTOMATSKI POLNILNIK PEČI; </t>
  </si>
  <si>
    <t>CREM-KHO-00150</t>
  </si>
  <si>
    <t>APRAZ TP 4.0 ON D /INOX AVTOMATSKI PRAZNILNIK PEČI</t>
  </si>
  <si>
    <t>CREM-KHO-00180</t>
  </si>
  <si>
    <t xml:space="preserve">VAL/P-V 4.0x1.4 /INOX VALJČNA PROGA Z ZASILNIM IZHODOM; </t>
  </si>
  <si>
    <t>CREM-KHO-00190</t>
  </si>
  <si>
    <t>TRANS-K 0.65 (2x 0.082) x 2.5 /ZA TRANSPORTER KASET Z ZAUSTAVLJALNIKOM</t>
  </si>
  <si>
    <t>CREM-KHO-00200</t>
  </si>
  <si>
    <t>TRANS-K 0.65 (2x 0.082) x 4.4 /ZA TRANSPORTER KASET Z ZAUSTAVLJALNIKOM</t>
  </si>
  <si>
    <t>CREM-KHO-00210</t>
  </si>
  <si>
    <t xml:space="preserve">ODK-K/2P /INOX NAPRAVA ZA ODKRIVANJE KASET; </t>
  </si>
  <si>
    <t>CREM-KHO-00220</t>
  </si>
  <si>
    <t>TRANS-POK 0.8x8.0 R90/R30 TRANSPORTER POKROVOV</t>
  </si>
  <si>
    <t>CREM-KHO-00230</t>
  </si>
  <si>
    <t>TRANS-POK 0.65 (2x0.82) x 8.0 /VE TRANSPORTER POKROVOV Z VENTILATORJI</t>
  </si>
  <si>
    <t>CREM-KHO-00240</t>
  </si>
  <si>
    <t xml:space="preserve">TRANS-POK 0.65 (2x0.82) x 10.0 /ZA TRANSPORTER POKROVOV </t>
  </si>
  <si>
    <t>CREM-KHO-00250</t>
  </si>
  <si>
    <t>TRANS-POK VAL 0.71 x 3.3 TRANSPORTER POKROVOV VALJČNI</t>
  </si>
  <si>
    <t>CREM-KHO-00251</t>
  </si>
  <si>
    <t>POK-K/2P /INOX NAPRAVA ZA POKRIVANJE KASET</t>
  </si>
  <si>
    <t>CREM-KHO-00260</t>
  </si>
  <si>
    <t>CREM-KHO-00270</t>
  </si>
  <si>
    <t xml:space="preserve">VP 1.0x3.0 /INOX VALJČNA PROGA-PROSTO TEKOČA; </t>
  </si>
  <si>
    <t>CREM-KHO-00280</t>
  </si>
  <si>
    <t>TRANS-K 1.0 (2x 0.082) x 4.6 /ZA TRANSPORTER KASET</t>
  </si>
  <si>
    <t>CREM-KHO-00290</t>
  </si>
  <si>
    <t>DEP  VA 2X7/3 /INOX NAPRAVA ZA PRAZNJENJE KASET</t>
  </si>
  <si>
    <t>CREM-KHO-00300</t>
  </si>
  <si>
    <t>TK 1.1x2.7 TRANSPORTER KRUHA</t>
  </si>
  <si>
    <t>CREM-KHO-00310</t>
  </si>
  <si>
    <t>TRANS-K 1.0 x (2x 0.082) x 1.8 IZM TRANSPORTER KASET Z IZMETOVALCEM NEIZPRAZNJENIH KASET</t>
  </si>
  <si>
    <t>CREM-KHO-00320</t>
  </si>
  <si>
    <t xml:space="preserve">VP 0.6x2.2 VALJČNA PROGA-PROSTO TEKOČA; </t>
  </si>
  <si>
    <t>CREM-KHO-00330</t>
  </si>
  <si>
    <t xml:space="preserve">TRANS-K 1.0 (2x 0.082) x 1.8 /ZA TRANSPORTER KASET Z ZAUSTAVLJALNIKOM; </t>
  </si>
  <si>
    <t>CREM-KHO-00340</t>
  </si>
  <si>
    <t>CLEAN-ROT-KAS 1.0x1.95 /INOX NAPRAVA ZA ČIŠČENJE KASET</t>
  </si>
  <si>
    <t>CREM-KHO-00350</t>
  </si>
  <si>
    <t>TRANS-K 1.0 (2x 0.082) x 1.8 /ZA TRANSPORTER KASET</t>
  </si>
  <si>
    <t>CREM-KHO-00360</t>
  </si>
  <si>
    <t>TRANS-K 1.0 (2x 0.082) x 3.0 /ZA TRANSPORTER KASET</t>
  </si>
  <si>
    <t>CREM-KHO-00370</t>
  </si>
  <si>
    <t>CREM-KHO-00380</t>
  </si>
  <si>
    <t>TRANS-K 1.0 (2x 0.082) x 3.6 /ZA TRANSPORTER KASET</t>
  </si>
  <si>
    <t>CREM-KHO-00390</t>
  </si>
  <si>
    <t xml:space="preserve">PORT K 950X1800 IN NAPRAVA ZA PRENOS KASET IZ PALET NA ; TRANSPORTERJE; </t>
  </si>
  <si>
    <t>CREM-KHO-00400</t>
  </si>
  <si>
    <t xml:space="preserve">PORT K 950X1800 OUT NAPRAVA ZA PRENOS KASET IZ TRANSPORTERJA NA ; PALETE; </t>
  </si>
  <si>
    <t>CREM-KHO-00410</t>
  </si>
  <si>
    <t>THK 16.0/1.1 HL-C HLADILNI TUNEL ZA KASETE</t>
  </si>
  <si>
    <t>CREM-KHO-00420</t>
  </si>
  <si>
    <t xml:space="preserve">ODVZ-DOHZ / CREMICA-6K ODVOD IN DOVOD ZRAKA; </t>
  </si>
  <si>
    <t>CREM-KHO-00430</t>
  </si>
  <si>
    <t>TRANS-K 1.0 (2x 0.082) x 1.0 /ZA TRANSPORTER KASET</t>
  </si>
  <si>
    <t>CREM-KHO-00440</t>
  </si>
  <si>
    <t>TRANS-K 1.0 (2x 0.082) x 0.85 /KP TRANSPORTER KASET</t>
  </si>
  <si>
    <t>CREM-KHO-00450</t>
  </si>
  <si>
    <t>TRANS-K 0.65 (2x 0.082) x 4.7 R90 TRANSPORTER KASET</t>
  </si>
  <si>
    <t>CREM-KHO-00460</t>
  </si>
  <si>
    <t xml:space="preserve">TRANSP-VERT-TK 1.1x1.5/1.0/2.5 ELEVATOR DVIŽNI Z ; TRANSPORTERJEM; </t>
  </si>
  <si>
    <t>CREM-KHO-00470</t>
  </si>
  <si>
    <t xml:space="preserve">TK 1.1x1.5 /R180 MT TRANSPORTER KRUHA (H2.5); </t>
  </si>
  <si>
    <t>CREM-KHO-00480</t>
  </si>
  <si>
    <t xml:space="preserve">TK 1.1x13 /R90 TRANSPORTER KRUHA; </t>
  </si>
  <si>
    <t>CREM-KHO-00490</t>
  </si>
  <si>
    <t xml:space="preserve">E-S4  CREM.-K6 ELEKTROOPREMA Z ; AVTOMATIZACIJO; </t>
  </si>
  <si>
    <t>CREM-KHO-00900</t>
  </si>
  <si>
    <t>CREMICA KHOPOLI</t>
  </si>
  <si>
    <t>J25-0463</t>
  </si>
  <si>
    <t>SOČA - MALZERS GMBH</t>
  </si>
  <si>
    <t>SOČA M 1.0 M_PLC povečana kapaciteta transporter 960</t>
  </si>
  <si>
    <t>24.06.</t>
  </si>
  <si>
    <t>6.6. / 02.06.</t>
  </si>
  <si>
    <t>PIZZAIOLO</t>
  </si>
  <si>
    <t>J25-0195</t>
  </si>
  <si>
    <t>SABOTIN 2 AB 10 IT STOŽČASTI OKROGLILNI STROJ; ERBIVO NEMETALIZIRAN; 3x220V/60Hz</t>
  </si>
  <si>
    <t>KRAS NC.1 2-P 1250-120(T)-NZT-------K--; 3x220V, 60 Hz ; DELILNI STROJ (STORCAN)</t>
  </si>
  <si>
    <t>15.07.</t>
  </si>
  <si>
    <t>TT IK IDK 6-Buzau L2 TRANSPORTERJI TESTA Z ; IZMETOVALCI DVOJNIH KOSOV</t>
  </si>
  <si>
    <t>OP 180/7000/45/90 ODVOD PARE IZ NAPE</t>
  </si>
  <si>
    <t>OP 180/8500-2x45 ODVOD PARE</t>
  </si>
  <si>
    <t>OP 180/11500/2x85/2x45 ODVOD PARE</t>
  </si>
  <si>
    <t>REKUP D K1/OK/3.0 REKUPERATOR TOPLOTE</t>
  </si>
  <si>
    <t>RAZVOD D K1 BUZAU L2 RAZVOD TOPLE VODE</t>
  </si>
  <si>
    <t>RAZVOD D K2 BUZAU L2 RAZVOD TOPLE VODE</t>
  </si>
  <si>
    <t>BIMB-BUZ2-0300</t>
  </si>
  <si>
    <t>BIMB-BUZ2-0310</t>
  </si>
  <si>
    <t>LOP-ZAD-N/TR/3.0 LOPUTA ZADRŽEVALNA</t>
  </si>
  <si>
    <t>POD SPIRALE TP Buzau L2 PODEST HLADILNEGA STOLPA</t>
  </si>
  <si>
    <t>E-S4  BUZAU L2 ELEKTROOPREMA Z ; AVTOMATIZACIJO ; -GLAVNA ELEKTROOMARA</t>
  </si>
  <si>
    <t xml:space="preserve">VPIH REK.1 Buzau L2 NAPRAVA ZA VPIH ; TOPLEGA ZRAKA </t>
  </si>
  <si>
    <t xml:space="preserve">VPIH REK.2 Buzau L2 NAPRAVA ZA VPIH ; TOPLEGA ZRAKA </t>
  </si>
  <si>
    <t xml:space="preserve">VPIH FRESH Buzau L2 NAPRAVA ZA VPIH ; SVEŽEGA ZRAKA </t>
  </si>
  <si>
    <t>LOP R/ TT P 220x900/2x900 LOPUTA RAZDELILNA</t>
  </si>
  <si>
    <t xml:space="preserve">TT300x450 MOD TRANSPORTER TESTA </t>
  </si>
  <si>
    <t>BIMB-BUZ2-0190</t>
  </si>
  <si>
    <t>17.6.</t>
  </si>
  <si>
    <r>
      <t>09.06.</t>
    </r>
    <r>
      <rPr>
        <b/>
        <sz val="11"/>
        <color rgb="FFFF0000"/>
        <rFont val="Calibri"/>
        <family val="2"/>
        <charset val="238"/>
        <scheme val="minor"/>
      </rPr>
      <t xml:space="preserve">    24.6.</t>
    </r>
  </si>
  <si>
    <r>
      <t>09.06.</t>
    </r>
    <r>
      <rPr>
        <b/>
        <sz val="11"/>
        <color rgb="FFFF0000"/>
        <rFont val="Calibri"/>
        <family val="2"/>
        <charset val="238"/>
        <scheme val="minor"/>
      </rPr>
      <t xml:space="preserve">    27.6.</t>
    </r>
  </si>
  <si>
    <r>
      <t>09.06.</t>
    </r>
    <r>
      <rPr>
        <b/>
        <sz val="11"/>
        <color rgb="FFFF0000"/>
        <rFont val="Calibri"/>
        <family val="2"/>
        <charset val="238"/>
        <scheme val="minor"/>
      </rPr>
      <t xml:space="preserve">    16.6.</t>
    </r>
  </si>
  <si>
    <r>
      <t>09.06.</t>
    </r>
    <r>
      <rPr>
        <b/>
        <sz val="11"/>
        <color rgb="FFFF0000"/>
        <rFont val="Calibri"/>
        <family val="2"/>
        <charset val="238"/>
        <scheme val="minor"/>
      </rPr>
      <t xml:space="preserve">    18.6.</t>
    </r>
  </si>
  <si>
    <r>
      <t>09.06.</t>
    </r>
    <r>
      <rPr>
        <b/>
        <sz val="11"/>
        <color rgb="FFFF0000"/>
        <rFont val="Calibri"/>
        <family val="2"/>
        <charset val="238"/>
        <scheme val="minor"/>
      </rPr>
      <t xml:space="preserve">    19.6.</t>
    </r>
  </si>
  <si>
    <r>
      <t>17.06.</t>
    </r>
    <r>
      <rPr>
        <b/>
        <sz val="11"/>
        <color rgb="FFFF0000"/>
        <rFont val="Calibri"/>
        <family val="2"/>
        <charset val="238"/>
        <scheme val="minor"/>
      </rPr>
      <t xml:space="preserve">    23.6.</t>
    </r>
  </si>
  <si>
    <t>KLIMATIZACIJA Z KANALI FKP K RIFEL L2</t>
  </si>
  <si>
    <t>OBLOGA KOMORE FKP K 3.0/100 RIFEL L2</t>
  </si>
  <si>
    <t xml:space="preserve">NOSILEC KASET a=3.0m INOX </t>
  </si>
  <si>
    <t>APFK + APRAZ</t>
  </si>
  <si>
    <t xml:space="preserve"> PODNOŽJE TPN 3.0x28.6</t>
  </si>
  <si>
    <t xml:space="preserve"> RAZVOD OGREVALNI 1 &amp; 2</t>
  </si>
  <si>
    <t xml:space="preserve"> OGRODJE TPN 3.0x28.6 2K2V-L-6B+POH</t>
  </si>
  <si>
    <t>OPLATE TPN 3.0x54.1 V1.1 3K3V-L+2B TPN 3.0x54.1 V1.1 3K3V-L+2B+ASC</t>
  </si>
  <si>
    <t>1 + 1</t>
  </si>
  <si>
    <t xml:space="preserve"> OGRODJE FKP PT PB 1.25/490</t>
  </si>
  <si>
    <t xml:space="preserve"> POGON FKP PT PB 1.0/490</t>
  </si>
  <si>
    <t>POTISKOVALNIK FKP PT-PB 1.0 x 7 b=450, hod=4800, Lenze</t>
  </si>
  <si>
    <t>KLIMATIZACIJA Z KANALI FKP PT KA - CREMICA Mumbai</t>
  </si>
  <si>
    <t>transporterji 1 + 1 + 1</t>
  </si>
  <si>
    <t>1 + 1 + 1</t>
  </si>
  <si>
    <t xml:space="preserve">nosilci levi + desni </t>
  </si>
  <si>
    <t>144 + 144</t>
  </si>
  <si>
    <t>488917 / 488922</t>
  </si>
  <si>
    <t>CREM-KHO-00500</t>
  </si>
  <si>
    <t>461089 / 461090</t>
  </si>
  <si>
    <t>potiskovalnika</t>
  </si>
  <si>
    <t xml:space="preserve">pogon </t>
  </si>
  <si>
    <t>464817 / 464820</t>
  </si>
  <si>
    <t>481075 / 481071</t>
  </si>
  <si>
    <t>Pogon in Vstop</t>
  </si>
  <si>
    <t>461811 / 481257</t>
  </si>
  <si>
    <t>J25-0395</t>
  </si>
  <si>
    <t>DP 1 SMH V1/3620 DVIGALO PREKUCNIK</t>
  </si>
  <si>
    <t>483076 /483077</t>
  </si>
  <si>
    <t>14.08.</t>
  </si>
  <si>
    <t>SPIRALA HLADILNA</t>
  </si>
  <si>
    <t>8.7.</t>
  </si>
  <si>
    <t>23.04./11.07.</t>
  </si>
  <si>
    <t>TRANS-K 0.3 (2x0.082)x1.5/Z TRANSPORTER KASET</t>
  </si>
  <si>
    <t>RIFEL-L2-00010</t>
  </si>
  <si>
    <t>Ne</t>
  </si>
  <si>
    <t>TRANS-K 0.8 (2x0.082)x0.45/KP TRANSPORTER KASET S KOTNIM PREHODOM</t>
  </si>
  <si>
    <t>RIFEL-L2-00020</t>
  </si>
  <si>
    <t>TRANS-K 0.8 (2x0.082)x5.7/Z TRANSPORTER KASET</t>
  </si>
  <si>
    <t>RIFEL-L2-00030</t>
  </si>
  <si>
    <t>RIFEL-L2-00040</t>
  </si>
  <si>
    <t>TRANS-K 0.8 (2x0.082)x0.64 TRANSPORTER KASET</t>
  </si>
  <si>
    <t>RIFEL-L2-00060</t>
  </si>
  <si>
    <t>TRANS-K 0.8 (2x0.082)x2.8/R90 TRANSPORTER KASET</t>
  </si>
  <si>
    <t>RIFEL-L2-00070</t>
  </si>
  <si>
    <t>TRANS-K 0.8 (2x0.082)x2.3/POS SEM TRANSPORTER KASET S POSIPALOM SEMEN</t>
  </si>
  <si>
    <t>RIFEL-L2-00080</t>
  </si>
  <si>
    <t>TRANS-K 0.8 (2x0.082)x2.0/Z TRANSPORTER KASET</t>
  </si>
  <si>
    <t>RIFEL-L2-00090</t>
  </si>
  <si>
    <t>NAREZ VODNI Narezovalnik vodni</t>
  </si>
  <si>
    <t>RIFEL-L2-00100</t>
  </si>
  <si>
    <t>TRANS-K 0.8 (2x0.082)x3.3/Z TRANSPORTER KASET</t>
  </si>
  <si>
    <t>RIFEL-L2-00110</t>
  </si>
  <si>
    <t>TRANS-K 0.8 (2x0.082)x4.1 TRANSPORTER KASET</t>
  </si>
  <si>
    <t>RIFEL-L2-00180</t>
  </si>
  <si>
    <t>RIFEL-L2-00190</t>
  </si>
  <si>
    <t>TRANS-K 0.8 (2x0.082)x2.5/Z TRANSPORTER KASET</t>
  </si>
  <si>
    <t>RIFEL-L2-00200</t>
  </si>
  <si>
    <t>RIFEL-L2-00210</t>
  </si>
  <si>
    <t>TRANS-POK 0.8 (2x0.082)x2.0 TRANSPORTER POKROVOV</t>
  </si>
  <si>
    <t>RIFEL-L2-00230</t>
  </si>
  <si>
    <t>TRANS-POK 0.8 (2x0.082)x5.4 TRANSPORTER POKROVOV</t>
  </si>
  <si>
    <t>RIFEL-L2-00240</t>
  </si>
  <si>
    <t>TRANS-POK 0.8 (2x0.082)x4.9/Z TRANSPORTER POKROVOV</t>
  </si>
  <si>
    <t>RIFEL-L2-00250</t>
  </si>
  <si>
    <t>TRANS-POK 0.8 (2x0.082)x3.7/Z TRANSPORTER POKROVOV</t>
  </si>
  <si>
    <t>RIFEL-L2-00260</t>
  </si>
  <si>
    <t>RIFEL-L2-00280</t>
  </si>
  <si>
    <t>TRANS-POK 0.8 (2x0.082)x5.4/Z TRANSPORTER POKROVOV</t>
  </si>
  <si>
    <t>RIFEL-L2-00290</t>
  </si>
  <si>
    <t>TRANS-POK 0.8 (2x0.082)x2.4/Z TRANSPORTER POKROVOV</t>
  </si>
  <si>
    <t>RIFEL-L2-00300</t>
  </si>
  <si>
    <t>RIFEL-L2-00310</t>
  </si>
  <si>
    <t>DEP 24/4000 NAPRAVA ZA POBIRANJE KRUHA</t>
  </si>
  <si>
    <t>RIFEL-L2-00320</t>
  </si>
  <si>
    <t>TK 0.9 x 2.3/TK 0.9 X 0.4/M SISTEM TRANSPORTERJEV KRUHA</t>
  </si>
  <si>
    <t>RIFEL-L2-00330</t>
  </si>
  <si>
    <t>TRANS-K 0.8 (2x0.082)x3.5/IZM TRANSPORTER KASET Z IZMETOVALNIKOM</t>
  </si>
  <si>
    <t>RIFEL-L2-00360</t>
  </si>
  <si>
    <t>TRANS-K 0.8 (2x0.082)x1.5 TRANSPORTER KASET</t>
  </si>
  <si>
    <t>RIFEL-L2-00370</t>
  </si>
  <si>
    <t>THK 23.0/0.85 HL-C/ODVZ-DOHZ HLADILNI TUNEL Z DOVODOM IN ODVODOM ZRAKA</t>
  </si>
  <si>
    <t>RIFEL-L2-00380</t>
  </si>
  <si>
    <t>TRANS-K 0.8 (2x0.082)x1.5/Z TRANSPORTER KASET</t>
  </si>
  <si>
    <t>RIFEL-L2-00390</t>
  </si>
  <si>
    <t>TRANS-K 0.8 (2x0.082)x0.85/K TRANSPORTER KASET S KOTNIM PREHODOM</t>
  </si>
  <si>
    <t>RIFEL-L2-00400</t>
  </si>
  <si>
    <t>TRANS-K 0.3 (2x0.082)x1.5 TRANSPORTER KASET</t>
  </si>
  <si>
    <t>RIFEL-L2-00410</t>
  </si>
  <si>
    <t>RIFEL-L2-00420</t>
  </si>
  <si>
    <t>TRANS-K 0.36 (2x0.082)x1.5 TRANSPORTER KASET</t>
  </si>
  <si>
    <t>RIFEL-L2-00430</t>
  </si>
  <si>
    <t>TRANS-K 0.8 (2x0.082)x1.0/Z TRANSPORTER KASET</t>
  </si>
  <si>
    <t>RIFEL-L2-00440</t>
  </si>
  <si>
    <t>TSA 800 Rifel L2 Naprava za naoljevanje kaset</t>
  </si>
  <si>
    <t>RIFEL-L2-00450</t>
  </si>
  <si>
    <t xml:space="preserve">VIPAVA 2400/470 F (L) (H=800); STROJ ZA VZDOLŽNO; OBLIKOVANJE ; </t>
  </si>
  <si>
    <t>VIPAVA1</t>
  </si>
  <si>
    <t>VIPAVA2</t>
  </si>
  <si>
    <t>J25-0590</t>
  </si>
  <si>
    <t>Vipavi Ipkli</t>
  </si>
  <si>
    <t>J24-1201</t>
  </si>
  <si>
    <t xml:space="preserve">UNO GRISSINI </t>
  </si>
  <si>
    <t>TPN 4.0x34.6 V1.1 2K2V-L 8B TUNELSKA PEČ</t>
  </si>
  <si>
    <t>UNO-00130</t>
  </si>
  <si>
    <t>Alternativni strošek</t>
  </si>
  <si>
    <t>UNO-00900</t>
  </si>
  <si>
    <t>E-S4 UNO GRISSINI ELEKTROOPREMA S SINHRONIZACIJO</t>
  </si>
  <si>
    <t>J25-0159</t>
  </si>
  <si>
    <t>DULCESA Clean rot</t>
  </si>
  <si>
    <t xml:space="preserve">E-S4 CLEAN ROT DULCESA ELEKTROOPREMA Z ; AVTOMATIZACIJO ; </t>
  </si>
  <si>
    <t>CLEAN-ROT-KAS2 INOX NAPRAVA ZA ČIŠČENJE KASET</t>
  </si>
  <si>
    <t>10.07.</t>
  </si>
  <si>
    <t>J24-1260</t>
  </si>
  <si>
    <t>IASI</t>
  </si>
  <si>
    <t>Mark remont</t>
  </si>
  <si>
    <t>25.07.</t>
  </si>
  <si>
    <t>Siniša / vodje skupin</t>
  </si>
  <si>
    <t>23.07.</t>
  </si>
  <si>
    <t>02.07.</t>
  </si>
  <si>
    <t>RIFEL-L2-00130</t>
  </si>
  <si>
    <t>1 / FAT1</t>
  </si>
  <si>
    <t>1 / FAT2</t>
  </si>
  <si>
    <t>34 / 36</t>
  </si>
  <si>
    <t>12.08.</t>
  </si>
  <si>
    <t>j21-0063</t>
  </si>
  <si>
    <t xml:space="preserve">DAWN BREAD </t>
  </si>
  <si>
    <t xml:space="preserve">CLEAN-ROT-KAS INOX NAPRAVA ZA ČIŠČENJE KASET; </t>
  </si>
  <si>
    <t>850-010</t>
  </si>
  <si>
    <t>THAB-00173</t>
  </si>
  <si>
    <t>29.08.</t>
  </si>
  <si>
    <t>29 / 36</t>
  </si>
  <si>
    <t>(AUXPAMA)</t>
  </si>
  <si>
    <t>(RIELLO)</t>
  </si>
  <si>
    <t>(DUBOR)</t>
  </si>
  <si>
    <t>FAT-1</t>
  </si>
  <si>
    <t>FAT-2</t>
  </si>
  <si>
    <t>21.09.</t>
  </si>
  <si>
    <t>15.09. / 14.11.</t>
  </si>
  <si>
    <t xml:space="preserve"> 14.11.</t>
  </si>
  <si>
    <t>01.09.</t>
  </si>
  <si>
    <t>04.09.</t>
  </si>
  <si>
    <t>34/37</t>
  </si>
  <si>
    <t xml:space="preserve">TT 300x1500 TRANSPORTER TESTA </t>
  </si>
  <si>
    <t>BIMB-PITES-0040</t>
  </si>
  <si>
    <t>SABOTIN 3.3 PREDELAVA PIT Predelava obstoječega stroja- namestitev vstopnega transporterja</t>
  </si>
  <si>
    <t>BIMB-PITES-0050</t>
  </si>
  <si>
    <t>LOP R/TT P 220x500/2 LOPUTA RAZDELILNA</t>
  </si>
  <si>
    <t>BIMB-PITES-0060</t>
  </si>
  <si>
    <t xml:space="preserve">IK(V)-570-8-2x2-inox  /4iz  PREDELAVA  INTERMEDIALNA  KOMORA  IK(V)-570/586-8-2x2-inox  /6iz </t>
  </si>
  <si>
    <t>BIMB-PITES-0070</t>
  </si>
  <si>
    <t xml:space="preserve">VPIH REK.1 Pitesti L1 NAPRAVA ZA VPIH ; TOPLEGA ZRAKA </t>
  </si>
  <si>
    <t>BIMB-PITES-0080</t>
  </si>
  <si>
    <t>TT IK IDK 6 Pitesti L1-NEW TRANSPORTERJI TESTA Z ; IZMETOVALCI DVOJNIH KOSOV</t>
  </si>
  <si>
    <t>BIMB-PITES-0090</t>
  </si>
  <si>
    <t>BIMB-PITES-0030</t>
  </si>
  <si>
    <t>BIMB-PITES-0130</t>
  </si>
  <si>
    <t>FKP B 3.0/322/197 PREDELAVA PREDELAVA FERMENTACIJSKA KOMORA ; - PRETOČNA</t>
  </si>
  <si>
    <t>BIMB-PITES-0140</t>
  </si>
  <si>
    <t>STORITEV</t>
  </si>
  <si>
    <t>PREDELAVA SMH+VOZK</t>
  </si>
  <si>
    <t xml:space="preserve"> SABOTIN 3 S TEHTNICO</t>
  </si>
  <si>
    <t>DARN-1</t>
  </si>
  <si>
    <t xml:space="preserve"> SORA S TRANSPORTERJEM</t>
  </si>
  <si>
    <t>DARN-2</t>
  </si>
  <si>
    <t xml:space="preserve"> APK Z ELEKTROOPREMO</t>
  </si>
  <si>
    <t>DARN-3</t>
  </si>
  <si>
    <t>DARNICA STROJI</t>
  </si>
  <si>
    <t>J25-0695</t>
  </si>
  <si>
    <t>E-S4 PITESTI L1 NEW</t>
  </si>
  <si>
    <t>BIMB-PITES-0150</t>
  </si>
  <si>
    <t>UNO-00120</t>
  </si>
  <si>
    <t>UNO-00260</t>
  </si>
  <si>
    <t xml:space="preserve">AP TP 4.0 AVTOMATSKI POLNILNIK PEČI; </t>
  </si>
  <si>
    <t xml:space="preserve">SKLAD P 240 SKLADIŠČE PLADNJEV; </t>
  </si>
  <si>
    <t>20.06. / 30.10.</t>
  </si>
  <si>
    <t xml:space="preserve">APRAZ TP 4.0 AVTOMATSKI PRAZNILNIK TUNELSKE PEČI; </t>
  </si>
  <si>
    <t>UNO-00150</t>
  </si>
  <si>
    <t>VP 1.1x2.2 VALJČNA PROGA-PROSTOTEKOČA</t>
  </si>
  <si>
    <t>UNO-00151</t>
  </si>
  <si>
    <t>TPN 3.0x16.6 V1.1 1K1V -D +2B TUNELSKA PEČ</t>
  </si>
  <si>
    <t>LIT-L2-00010</t>
  </si>
  <si>
    <t>LIT-L2-00020</t>
  </si>
  <si>
    <t>E-S4  LITUA. B.L2 ELEKTROOPREMA S SINHRONIZACIJO</t>
  </si>
  <si>
    <t>LIT-L2-00900</t>
  </si>
  <si>
    <t>J25-0258</t>
  </si>
  <si>
    <t>LITHUANIAN BREAD L2</t>
  </si>
  <si>
    <t>glava</t>
  </si>
  <si>
    <t>SMn 200 ----S-- Spiralni mešalnik</t>
  </si>
  <si>
    <t>1 / FAT</t>
  </si>
  <si>
    <t>04.09./x</t>
  </si>
  <si>
    <t>23.05./x</t>
  </si>
  <si>
    <t>11.08./x</t>
  </si>
  <si>
    <t xml:space="preserve">02.10. </t>
  </si>
  <si>
    <t xml:space="preserve">friteza Backerton </t>
  </si>
  <si>
    <t>J25-0638</t>
  </si>
  <si>
    <t xml:space="preserve">POSTAJA ZA FILTRACIJO OLJA </t>
  </si>
  <si>
    <t>FRI-BACKER 20</t>
  </si>
  <si>
    <t xml:space="preserve">REZERVOAR ZA SVEŽE OLJE 1000L </t>
  </si>
  <si>
    <t>FRI-BACKER 30</t>
  </si>
  <si>
    <t xml:space="preserve">REZERVOAR ZA RABLJENO OLJE 2500 L </t>
  </si>
  <si>
    <t>FRI-BACKER 40</t>
  </si>
  <si>
    <t>POSODA TOPILNA 240 L/h Oplaščena posoda za topljenje masti</t>
  </si>
  <si>
    <t>FRI-BACKER 50</t>
  </si>
  <si>
    <t xml:space="preserve">GRELNA POSTAJA VODA/OLJE 2x15 kW </t>
  </si>
  <si>
    <t>FRI-BACKER 60</t>
  </si>
  <si>
    <t xml:space="preserve">E-S4 Bakerton ELEKTROOPREMA Z ; AVTOMATIZACIJO; </t>
  </si>
  <si>
    <t>FRI-BACKER 900</t>
  </si>
  <si>
    <t>FRITEZA EL 1.200 x 7.87 P-DVI FRITEZA Z DVIŽNO POSODO; P=380 kW V=2000 L</t>
  </si>
  <si>
    <t>FRI-BACKERTON</t>
  </si>
  <si>
    <t>APFK 3.0-VTa-O/E SER/TRANS/LINE POLNILNIK AVTOMATSKI</t>
  </si>
  <si>
    <t>BIMB-PITES-0110</t>
  </si>
  <si>
    <t>23.09.</t>
  </si>
  <si>
    <t>12.09./17.09./23.09.</t>
  </si>
  <si>
    <t>16.09./22.09./25.09.</t>
  </si>
  <si>
    <t>03.10.</t>
  </si>
  <si>
    <t>07.10.</t>
  </si>
  <si>
    <t>LOP R/SIST TTP DVIG DARNICA TRANSPORTER TESTA-DVIŽNI Z RAZDELILNO LOPUTO; SISTEM TRANSPORTERJEV</t>
  </si>
  <si>
    <t>SABOTIN 3.3 P6-U4-RC9-VTO6-ITO+SI-ZG 0.55-NP4---BO STOŽČASTI OKROGLILNI STROJ</t>
  </si>
  <si>
    <t>SORA 5096/500-L4-380/500 TZ-TV-VZ-D2400-R-1; STROJ ZA VZDOLŽNO OBLIKOVANJE; VPIH ZRAKA</t>
  </si>
  <si>
    <t>SIST TT DARNICA TRANSPORTER TESTA ZA OKROGLI KRUH; SISTEM TRANSPORTERJEV</t>
  </si>
  <si>
    <t>APK 140x650x1650 MAG</t>
  </si>
  <si>
    <t>E-S4 DARNICA</t>
  </si>
  <si>
    <t>DARN-MARK</t>
  </si>
  <si>
    <t xml:space="preserve"> MARK VARIANTNI 6/4x10+32-S-2x500-L-60-VZ----</t>
  </si>
  <si>
    <t>MARK DARNICA</t>
  </si>
  <si>
    <t>J25-0798</t>
  </si>
  <si>
    <t xml:space="preserve">APRAZ-PB 3.0 PL 800 AVTOMATSKI PRAZNILNIK; PLADNJEV ; </t>
  </si>
  <si>
    <t>J25-0679</t>
  </si>
  <si>
    <t>Ipkli Apraz</t>
  </si>
  <si>
    <t>E-S4 IPKLI PB</t>
  </si>
  <si>
    <t>04.11.</t>
  </si>
  <si>
    <t>23.09. / 30.09.</t>
  </si>
  <si>
    <t>25.09. /30.09.</t>
  </si>
  <si>
    <t>01.10.</t>
  </si>
  <si>
    <t>MONTAŽA                Oktober</t>
  </si>
  <si>
    <t>08.10.</t>
  </si>
  <si>
    <t>39 / 42</t>
  </si>
  <si>
    <t>40 / 42</t>
  </si>
  <si>
    <t>J25-0207</t>
  </si>
  <si>
    <t xml:space="preserve">UAB VILNIAUS DUONA </t>
  </si>
  <si>
    <t>PRIJEMALO ROBOTSKO PNEVMATSKO 3x2 KASETI, DVA tipa kaset</t>
  </si>
  <si>
    <t>Siniša Zec</t>
  </si>
  <si>
    <t>24.10.</t>
  </si>
  <si>
    <t>07.10. /13.10.</t>
  </si>
  <si>
    <t>KAD SESTAVA</t>
  </si>
  <si>
    <t>OGRODJE SESTAVA</t>
  </si>
  <si>
    <t>TRANSPORTER 9017 x 1256</t>
  </si>
  <si>
    <t>IZSTOPNI TRANSPORTER</t>
  </si>
  <si>
    <t>VSTOPNI TRANSPORTER</t>
  </si>
  <si>
    <t>STOPNICE</t>
  </si>
  <si>
    <t>21.10.</t>
  </si>
  <si>
    <t>ok</t>
  </si>
  <si>
    <t>BIMB-BUZ2-0080</t>
  </si>
  <si>
    <t xml:space="preserve">TRANS-P 0.75 (1x0.305) x 3.2/R90 TRANSPORTER PLADNJEV; </t>
  </si>
  <si>
    <t>BONN24KBUN-00020</t>
  </si>
  <si>
    <t xml:space="preserve">TRANS-P 1.0 (2x0.0.25) x 6.8/OBR TRANSPORTER PLADNJEV; </t>
  </si>
  <si>
    <t>BONN24KBUN-00030</t>
  </si>
  <si>
    <t>BONN24KBUN-00040</t>
  </si>
  <si>
    <t xml:space="preserve">TRANS-P 0.75 (2x0.082) x 7.2 ZA TRANSPORTER PLADNJEV; </t>
  </si>
  <si>
    <t>BONN24KBUN-00050</t>
  </si>
  <si>
    <t>FKP PT PL 0.75/51/55 FERMENTACIJSKA KOMORA ; BON 24K-KAMI PLANT</t>
  </si>
  <si>
    <t>BONN24KBUN-00060</t>
  </si>
  <si>
    <t xml:space="preserve">TRANS-PL 0.75 (1x0.305) x 4.8 R90 TRANSPORTER PLADNJEV </t>
  </si>
  <si>
    <t>BONN24KBUN-00070</t>
  </si>
  <si>
    <t>SPRIC - 800 NAPRAVA ZA ŠPRICANJE VODE; IN RAZTOPINE</t>
  </si>
  <si>
    <t>BONN24KBUN-00080</t>
  </si>
  <si>
    <t>TRANS-PL 0.8 (2x0.082)x2.6 VLAZ-POS NAPRAVA ZA VLAŽENJE IN POSIP SEMEN (posip 800 mm)</t>
  </si>
  <si>
    <t>BONN24KBUN-00090</t>
  </si>
  <si>
    <t xml:space="preserve">TRANS-PL 0.75 (1x0.305) x 3.2 R90 TRANSPORTER PLADNJEV </t>
  </si>
  <si>
    <t>BONN24KBUN-00100</t>
  </si>
  <si>
    <t xml:space="preserve">TRANS-PL 0.75 (1x0.082) x 3.6 TRANSPORTER PLADNJEV </t>
  </si>
  <si>
    <t>BONN24KBUN-00110</t>
  </si>
  <si>
    <t>BONN24KBUN-00120</t>
  </si>
  <si>
    <t>BONN24KBUN-00130</t>
  </si>
  <si>
    <t>BONN24KBUN-00140</t>
  </si>
  <si>
    <t>AP TP 3.75/FR2/F04 / B800 AVTOMATSKI POLNILNIK PEČI</t>
  </si>
  <si>
    <t>BONN24KBUN-00150</t>
  </si>
  <si>
    <t>TPN 3.75x16.6 V1.1 1K1V-L+4B TUNELSKA PEČ</t>
  </si>
  <si>
    <t>BONN24KBUN-00160</t>
  </si>
  <si>
    <t>BONN24KBUN-00170</t>
  </si>
  <si>
    <t>BONN24KBUN-00180</t>
  </si>
  <si>
    <t>BONN24KBUN-00190</t>
  </si>
  <si>
    <t>APRAZ TP 3.75 N-L B800 AVTOMATSKI PRAZNILNIK PEČI</t>
  </si>
  <si>
    <t>BONN24KBUN-00200</t>
  </si>
  <si>
    <t xml:space="preserve">TRANS-P 0.8 (2x0.082) x 1.9 TRANSPORTER PLADNJEV; </t>
  </si>
  <si>
    <t>BONN24KBUN-00210</t>
  </si>
  <si>
    <t xml:space="preserve">TRANS-P 0.8 (2x0.082) x 0.6 TRANSPORTER PLADNJEV; </t>
  </si>
  <si>
    <t>BONN24KBUN-00220</t>
  </si>
  <si>
    <t xml:space="preserve">TRANS-P 0.8x0.8 MT x 2-1 TRANSPORTER PLADNJEV; </t>
  </si>
  <si>
    <t>BONN24KBUN-00230</t>
  </si>
  <si>
    <t xml:space="preserve">TRANS-P 0.52 (0.191x0.082) x 3.0 MA TRANSPORTER PLADNJEV; </t>
  </si>
  <si>
    <t>BONN24KBUN-00240</t>
  </si>
  <si>
    <t>DEP-VK600/TK-DV-P NAPRAVA ZA PRAZNJENJE KASET</t>
  </si>
  <si>
    <t>BONN24KBUN-00250</t>
  </si>
  <si>
    <t xml:space="preserve">TRANS-P 0.52 (0.082.x0.191) x 6.3 M TRANSPORTER PLADNJEV; </t>
  </si>
  <si>
    <t>BONN24KBUN-00260</t>
  </si>
  <si>
    <t xml:space="preserve">TRANS-PL 0.8x0.8 MT TRANSPORTER PLADNJEV; </t>
  </si>
  <si>
    <t>BONN24KBUN-00270</t>
  </si>
  <si>
    <t xml:space="preserve">TRANS-P 0.8 (2x0.082) x 3.46 R90 TRANSPORTER PLADNJEV; </t>
  </si>
  <si>
    <t>BONN24KBUN-00280</t>
  </si>
  <si>
    <t xml:space="preserve">STROJ ZA PRANJE KASET lct 70 100 T SX; </t>
  </si>
  <si>
    <t>BONN24KBUN-00290</t>
  </si>
  <si>
    <t xml:space="preserve">TRANS-PL 0.8x(2x0.082)x5.2 R180 TRANSPORTER PLADNJEV ; </t>
  </si>
  <si>
    <t>BONN24KBUN-00300</t>
  </si>
  <si>
    <t xml:space="preserve">TRANS-P 0.8 (2x0.082) x 1.5 TRANSPORTER PLADNJEV ; </t>
  </si>
  <si>
    <t>BONN24KBUN-00310</t>
  </si>
  <si>
    <t>CIS-SC 800 ČISTILNIK PLADNJEV</t>
  </si>
  <si>
    <t>BONN24KBUN-00320</t>
  </si>
  <si>
    <t>THK 20.0/0.8 HL HLADILNI TUNEL ZA KASETE</t>
  </si>
  <si>
    <t>BONN24KBUN-00330</t>
  </si>
  <si>
    <t>ODVZ-DOHZ/ BON 24 ODVOD VROČEGA IN DOVOD HLADNEGA ZRAKA</t>
  </si>
  <si>
    <t>BONN24KBUN-00340</t>
  </si>
  <si>
    <t xml:space="preserve">TRANS-PL 0.75 (2x0.082) x 3.4 ZA TRANSPORTER PLADNJEV </t>
  </si>
  <si>
    <t>BONN24KBUN-00350</t>
  </si>
  <si>
    <t xml:space="preserve">STA 2x3 BON ZLAGALEC PLADNJEV </t>
  </si>
  <si>
    <t>BONN24KBUN-00360</t>
  </si>
  <si>
    <t xml:space="preserve">TRANS-PL 0.75 (2x0.082) x 4.5 ZA TRANSPORTER PLADNJEV </t>
  </si>
  <si>
    <t>BONN24KBUN-00370</t>
  </si>
  <si>
    <t xml:space="preserve">PORT-PL (740x2100) IN/OUT NAPRAVA ZA PRENOS PLADNJEV IZ/NA ; VOZIČEK; </t>
  </si>
  <si>
    <t>BONN24KBUN-00380</t>
  </si>
  <si>
    <t>BONN24KBUN-00390</t>
  </si>
  <si>
    <t>BONN24KBUN-00400</t>
  </si>
  <si>
    <t xml:space="preserve">TRANS-P 1.3x4.0 / OBR TRANSPORTER PLADNJEV OBRAČALNI; </t>
  </si>
  <si>
    <t>BONN24KBUN-00410</t>
  </si>
  <si>
    <t xml:space="preserve">TRANS-P 0.8 (2x0.082) x 1.0/Z TRANSPORTER PLADNJEV ; </t>
  </si>
  <si>
    <t>BONN24KBUN-00420</t>
  </si>
  <si>
    <t xml:space="preserve">TK 0.6x7.2 TRANSPORTER KRUHA; </t>
  </si>
  <si>
    <t>BONN24KBUN-00430</t>
  </si>
  <si>
    <t>SPIRALA HLADILNA 1 TW4-600 192 M 16.75 ETAZ 285 MM KORAK</t>
  </si>
  <si>
    <t>BONN24KBUN-00444</t>
  </si>
  <si>
    <t xml:space="preserve">TK H122-A800 x 14.8 TRANSPORTER KRUHA #; </t>
  </si>
  <si>
    <t>BONN24KBUN-00450</t>
  </si>
  <si>
    <t>SPIRALA HLADILNA 2 TW4-600 235 M 21 ETAZ 140 MM KORAK</t>
  </si>
  <si>
    <t>BONN24KBUN-00460</t>
  </si>
  <si>
    <t xml:space="preserve">E-S4 BONN 24 ELEKTROOPREMA Z ; AVTOMATIZACIJO; </t>
  </si>
  <si>
    <t>BONN24KBUN-00900</t>
  </si>
  <si>
    <t xml:space="preserve">BONN L2 - 24K </t>
  </si>
  <si>
    <t>J24-0497</t>
  </si>
  <si>
    <t>300 / D</t>
  </si>
  <si>
    <t>303 / 1</t>
  </si>
  <si>
    <t>300 / N</t>
  </si>
  <si>
    <t>J25-0905</t>
  </si>
  <si>
    <t>TOV TEHNOPEK</t>
  </si>
  <si>
    <t>KRAS NC.1 2/3-P+-1250-120-----VM---K-- DOUGH DIVIDER FAMILY</t>
  </si>
  <si>
    <t>KRAS 1 TECHNOPEK</t>
  </si>
  <si>
    <t>KRAS 2 TECHNOPEK</t>
  </si>
  <si>
    <t>41 / 42/44</t>
  </si>
  <si>
    <t>10.10. / 27.10.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</si>
</sst>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mm/dd/yyyy;&quot;0.01.1900&quot;;;@"/>
    <numFmt numFmtId="165" formatCode="dd/mm/yyyy;&quot;0.01.1900&quot;;;@"/>
  </numFmts>
  <fonts count="9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sz val="9"/>
      <color theme="1"/>
      <name val="Verdana"/>
      <family val="2"/>
    </font>
    <font>
      <b/>
      <sz val="14"/>
      <color rgb="FF00B050"/>
      <name val="Calibri"/>
      <family val="2"/>
      <charset val="238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rgb="FF0070C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indexed="8"/>
      <name val="Arial"/>
      <family val="2"/>
      <charset val="238"/>
    </font>
    <font>
      <b/>
      <sz val="9"/>
      <color indexed="81"/>
      <name val="Segoe UI"/>
      <family val="2"/>
      <charset val="238"/>
    </font>
    <font>
      <sz val="9"/>
      <color indexed="81"/>
      <name val="Segoe UI"/>
      <family val="2"/>
      <charset val="238"/>
    </font>
    <font>
      <b/>
      <sz val="11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rgb="FFFF0000"/>
      <name val="Calibri"/>
      <family val="2"/>
      <charset val="238"/>
      <scheme val="minor"/>
    </font>
    <font>
      <sz val="16"/>
      <color rgb="FFFF000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Verdana"/>
      <family val="2"/>
    </font>
    <font>
      <b/>
      <sz val="14"/>
      <name val="Calibri"/>
      <family val="2"/>
      <scheme val="minor"/>
    </font>
    <font>
      <b/>
      <sz val="12"/>
      <color rgb="FFFF0000"/>
      <name val="Calibri"/>
      <family val="2"/>
      <charset val="238"/>
      <scheme val="minor"/>
    </font>
    <font>
      <sz val="14"/>
      <color rgb="FF0070C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0070C0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14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2"/>
      <color rgb="FF92D050"/>
      <name val="Calibri"/>
      <family val="2"/>
      <charset val="238"/>
      <scheme val="minor"/>
    </font>
    <font>
      <sz val="11"/>
      <color rgb="FF92D05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rgb="FF0070C0"/>
      <name val="Calibri"/>
      <family val="2"/>
      <charset val="238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2"/>
      <color rgb="FFFF3399"/>
      <name val="Calibri"/>
      <family val="2"/>
      <charset val="238"/>
      <scheme val="minor"/>
    </font>
    <font>
      <b/>
      <sz val="11"/>
      <color indexed="81"/>
      <name val="Segoe UI"/>
      <family val="2"/>
      <charset val="238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2"/>
      <color indexed="81"/>
      <name val="Segoe UI"/>
      <family val="2"/>
      <charset val="238"/>
    </font>
    <font>
      <b/>
      <sz val="16"/>
      <color rgb="FFFF0000"/>
      <name val="Calibri"/>
      <family val="2"/>
      <charset val="238"/>
      <scheme val="minor"/>
    </font>
    <font>
      <sz val="18"/>
      <color rgb="FFFF0000"/>
      <name val="Calibri"/>
      <family val="2"/>
      <charset val="238"/>
      <scheme val="minor"/>
    </font>
    <font>
      <b/>
      <sz val="12"/>
      <color indexed="81"/>
      <name val="Segoe UI"/>
      <family val="2"/>
      <charset val="238"/>
    </font>
    <font>
      <sz val="10"/>
      <color theme="1"/>
      <name val="Calibri"/>
      <family val="2"/>
      <scheme val="minor"/>
    </font>
    <font>
      <sz val="11"/>
      <color indexed="81"/>
      <name val="Segoe UI"/>
      <family val="2"/>
      <charset val="238"/>
    </font>
    <font>
      <sz val="14"/>
      <color indexed="81"/>
      <name val="Segoe UI"/>
      <family val="2"/>
      <charset val="238"/>
    </font>
    <font>
      <sz val="18"/>
      <color rgb="FFFF3399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charset val="238"/>
      <scheme val="minor"/>
    </font>
    <font>
      <b/>
      <sz val="9"/>
      <color rgb="FFFF0000"/>
      <name val="Verdana"/>
      <family val="2"/>
      <charset val="238"/>
    </font>
    <font>
      <b/>
      <sz val="14"/>
      <color rgb="FF00B05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trike/>
      <sz val="14"/>
      <color rgb="FF00B050"/>
      <name val="Calibri"/>
      <family val="2"/>
      <charset val="238"/>
      <scheme val="minor"/>
    </font>
    <font>
      <sz val="14"/>
      <color rgb="FF00B050"/>
      <name val="Calibri"/>
      <family val="2"/>
      <charset val="238"/>
      <scheme val="minor"/>
    </font>
    <font>
      <strike/>
      <sz val="14"/>
      <color rgb="FF00B050"/>
      <name val="Calibri"/>
      <family val="2"/>
      <charset val="238"/>
      <scheme val="minor"/>
    </font>
    <font>
      <strike/>
      <sz val="14"/>
      <color rgb="FFFF0000"/>
      <name val="Calibri"/>
      <family val="2"/>
      <charset val="238"/>
      <scheme val="minor"/>
    </font>
    <font>
      <b/>
      <sz val="14"/>
      <color rgb="FF92D050"/>
      <name val="Calibri"/>
      <family val="2"/>
      <charset val="238"/>
      <scheme val="minor"/>
    </font>
    <font>
      <sz val="10"/>
      <color indexed="81"/>
      <name val="Segoe UI"/>
      <family val="2"/>
      <charset val="238"/>
    </font>
    <font>
      <b/>
      <sz val="12"/>
      <name val="Calibri"/>
      <family val="2"/>
      <scheme val="minor"/>
    </font>
    <font>
      <sz val="12"/>
      <color theme="1"/>
      <name val="Aptos"/>
      <family val="2"/>
    </font>
    <font>
      <u/>
      <sz val="11"/>
      <color theme="10"/>
      <name val="Calibri"/>
      <family val="2"/>
      <charset val="238"/>
      <scheme val="minor"/>
    </font>
    <font>
      <sz val="11"/>
      <color rgb="FF92D050"/>
      <name val="Calibri"/>
      <family val="2"/>
      <scheme val="minor"/>
    </font>
    <font>
      <b/>
      <sz val="10"/>
      <name val="Calibri"/>
      <family val="2"/>
      <charset val="238"/>
      <scheme val="minor"/>
    </font>
    <font>
      <b/>
      <strike/>
      <sz val="11"/>
      <color rgb="FFFF0000"/>
      <name val="Calibri"/>
      <family val="2"/>
      <charset val="238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6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medium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5" fillId="0" borderId="0"/>
    <xf numFmtId="0" fontId="47" fillId="12" borderId="0" applyNumberFormat="0" applyBorder="0" applyAlignment="0" applyProtection="0"/>
    <xf numFmtId="0" fontId="88" fillId="0" borderId="0" applyNumberFormat="0" applyFill="0" applyBorder="0" applyAlignment="0" applyProtection="0"/>
    <xf numFmtId="44" fontId="95" fillId="0" borderId="0" applyFont="0" applyFill="0" applyBorder="0" applyAlignment="0" applyProtection="0"/>
  </cellStyleXfs>
  <cellXfs count="645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49" fontId="0" fillId="2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3" fontId="0" fillId="0" borderId="3" xfId="0" applyNumberFormat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3" xfId="0" applyNumberForma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 vertical="center"/>
    </xf>
    <xf numFmtId="0" fontId="8" fillId="0" borderId="3" xfId="0" applyFont="1" applyBorder="1"/>
    <xf numFmtId="0" fontId="6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/>
    </xf>
    <xf numFmtId="1" fontId="8" fillId="2" borderId="3" xfId="0" applyNumberFormat="1" applyFon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" fontId="14" fillId="2" borderId="3" xfId="0" applyNumberFormat="1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wrapText="1"/>
    </xf>
    <xf numFmtId="0" fontId="32" fillId="0" borderId="3" xfId="0" applyFont="1" applyBorder="1" applyAlignment="1">
      <alignment horizontal="center" wrapText="1"/>
    </xf>
    <xf numFmtId="49" fontId="21" fillId="3" borderId="9" xfId="0" applyNumberFormat="1" applyFont="1" applyFill="1" applyBorder="1" applyAlignment="1">
      <alignment horizontal="center" vertical="center"/>
    </xf>
    <xf numFmtId="49" fontId="31" fillId="3" borderId="9" xfId="0" applyNumberFormat="1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 wrapText="1"/>
    </xf>
    <xf numFmtId="49" fontId="21" fillId="2" borderId="9" xfId="0" applyNumberFormat="1" applyFont="1" applyFill="1" applyBorder="1" applyAlignment="1">
      <alignment horizontal="center" vertical="center" wrapText="1"/>
    </xf>
    <xf numFmtId="49" fontId="31" fillId="6" borderId="9" xfId="0" applyNumberFormat="1" applyFont="1" applyFill="1" applyBorder="1" applyAlignment="1">
      <alignment horizontal="center" vertical="center" wrapText="1"/>
    </xf>
    <xf numFmtId="0" fontId="31" fillId="2" borderId="4" xfId="0" applyFont="1" applyFill="1" applyBorder="1" applyAlignment="1">
      <alignment horizontal="center" vertical="center" wrapText="1"/>
    </xf>
    <xf numFmtId="0" fontId="31" fillId="3" borderId="4" xfId="0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/>
    </xf>
    <xf numFmtId="14" fontId="18" fillId="2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8" fillId="9" borderId="3" xfId="0" applyFont="1" applyFill="1" applyBorder="1"/>
    <xf numFmtId="49" fontId="8" fillId="2" borderId="3" xfId="0" applyNumberFormat="1" applyFont="1" applyFill="1" applyBorder="1"/>
    <xf numFmtId="0" fontId="8" fillId="2" borderId="3" xfId="0" applyFont="1" applyFill="1" applyBorder="1"/>
    <xf numFmtId="1" fontId="0" fillId="8" borderId="3" xfId="0" applyNumberFormat="1" applyFill="1" applyBorder="1" applyAlignment="1">
      <alignment horizontal="center"/>
    </xf>
    <xf numFmtId="1" fontId="15" fillId="7" borderId="3" xfId="0" applyNumberFormat="1" applyFont="1" applyFill="1" applyBorder="1" applyAlignment="1">
      <alignment horizontal="center"/>
    </xf>
    <xf numFmtId="1" fontId="0" fillId="11" borderId="3" xfId="0" applyNumberFormat="1" applyFill="1" applyBorder="1" applyAlignment="1">
      <alignment horizontal="center"/>
    </xf>
    <xf numFmtId="1" fontId="15" fillId="11" borderId="3" xfId="0" applyNumberFormat="1" applyFont="1" applyFill="1" applyBorder="1" applyAlignment="1">
      <alignment horizontal="center"/>
    </xf>
    <xf numFmtId="1" fontId="3" fillId="6" borderId="3" xfId="0" applyNumberFormat="1" applyFont="1" applyFill="1" applyBorder="1" applyAlignment="1">
      <alignment horizontal="center"/>
    </xf>
    <xf numFmtId="0" fontId="21" fillId="3" borderId="4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37" fillId="2" borderId="3" xfId="0" applyFont="1" applyFill="1" applyBorder="1" applyAlignment="1">
      <alignment horizontal="center" vertical="center" wrapText="1"/>
    </xf>
    <xf numFmtId="0" fontId="31" fillId="2" borderId="3" xfId="0" applyFont="1" applyFill="1" applyBorder="1" applyAlignment="1">
      <alignment horizontal="center" vertical="center" wrapText="1"/>
    </xf>
    <xf numFmtId="9" fontId="21" fillId="2" borderId="3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34" fillId="2" borderId="13" xfId="0" applyFont="1" applyFill="1" applyBorder="1" applyAlignment="1">
      <alignment horizontal="center"/>
    </xf>
    <xf numFmtId="0" fontId="34" fillId="0" borderId="3" xfId="0" applyFont="1" applyBorder="1" applyAlignment="1">
      <alignment horizontal="center"/>
    </xf>
    <xf numFmtId="3" fontId="6" fillId="10" borderId="3" xfId="0" applyNumberFormat="1" applyFont="1" applyFill="1" applyBorder="1" applyAlignment="1">
      <alignment horizontal="center"/>
    </xf>
    <xf numFmtId="0" fontId="24" fillId="5" borderId="3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24" fillId="8" borderId="3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0" fillId="5" borderId="3" xfId="0" applyNumberFormat="1" applyFill="1" applyBorder="1" applyAlignment="1">
      <alignment horizontal="center"/>
    </xf>
    <xf numFmtId="9" fontId="0" fillId="2" borderId="3" xfId="0" applyNumberFormat="1" applyFill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15" fillId="10" borderId="3" xfId="0" applyFont="1" applyFill="1" applyBorder="1" applyAlignment="1">
      <alignment horizontal="center"/>
    </xf>
    <xf numFmtId="0" fontId="39" fillId="2" borderId="3" xfId="0" applyFont="1" applyFill="1" applyBorder="1" applyAlignment="1">
      <alignment horizontal="center"/>
    </xf>
    <xf numFmtId="0" fontId="34" fillId="2" borderId="3" xfId="0" applyFont="1" applyFill="1" applyBorder="1" applyAlignment="1">
      <alignment horizontal="center"/>
    </xf>
    <xf numFmtId="0" fontId="34" fillId="2" borderId="3" xfId="0" applyFon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34" fillId="2" borderId="3" xfId="0" applyFont="1" applyFill="1" applyBorder="1"/>
    <xf numFmtId="0" fontId="16" fillId="2" borderId="3" xfId="0" applyFont="1" applyFill="1" applyBorder="1"/>
    <xf numFmtId="0" fontId="33" fillId="2" borderId="3" xfId="0" applyFont="1" applyFill="1" applyBorder="1" applyAlignment="1">
      <alignment horizontal="center"/>
    </xf>
    <xf numFmtId="0" fontId="8" fillId="2" borderId="5" xfId="0" applyFont="1" applyFill="1" applyBorder="1"/>
    <xf numFmtId="0" fontId="7" fillId="2" borderId="5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40" fillId="2" borderId="3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49" fontId="8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5" xfId="0" applyBorder="1"/>
    <xf numFmtId="1" fontId="35" fillId="2" borderId="3" xfId="0" applyNumberFormat="1" applyFont="1" applyFill="1" applyBorder="1" applyAlignment="1">
      <alignment horizontal="center"/>
    </xf>
    <xf numFmtId="1" fontId="23" fillId="2" borderId="3" xfId="0" applyNumberFormat="1" applyFont="1" applyFill="1" applyBorder="1" applyAlignment="1">
      <alignment horizontal="center"/>
    </xf>
    <xf numFmtId="1" fontId="34" fillId="2" borderId="3" xfId="0" applyNumberFormat="1" applyFont="1" applyFill="1" applyBorder="1" applyAlignment="1">
      <alignment horizontal="center"/>
    </xf>
    <xf numFmtId="1" fontId="42" fillId="2" borderId="3" xfId="0" applyNumberFormat="1" applyFont="1" applyFill="1" applyBorder="1" applyAlignment="1">
      <alignment horizontal="center"/>
    </xf>
    <xf numFmtId="1" fontId="43" fillId="2" borderId="3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49" fontId="8" fillId="2" borderId="13" xfId="0" applyNumberFormat="1" applyFont="1" applyFill="1" applyBorder="1"/>
    <xf numFmtId="0" fontId="8" fillId="2" borderId="1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0" fillId="5" borderId="5" xfId="0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9" fillId="2" borderId="3" xfId="0" applyFont="1" applyFill="1" applyBorder="1" applyAlignment="1">
      <alignment horizontal="left" indent="32"/>
    </xf>
    <xf numFmtId="0" fontId="9" fillId="0" borderId="3" xfId="0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9" fillId="0" borderId="3" xfId="0" applyFont="1" applyBorder="1" applyAlignment="1">
      <alignment horizontal="right"/>
    </xf>
    <xf numFmtId="0" fontId="14" fillId="5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0" fillId="2" borderId="7" xfId="0" applyFont="1" applyFill="1" applyBorder="1" applyAlignment="1">
      <alignment horizontal="center"/>
    </xf>
    <xf numFmtId="0" fontId="40" fillId="2" borderId="12" xfId="0" applyFont="1" applyFill="1" applyBorder="1" applyAlignment="1">
      <alignment horizontal="center"/>
    </xf>
    <xf numFmtId="1" fontId="8" fillId="2" borderId="5" xfId="0" applyNumberFormat="1" applyFont="1" applyFill="1" applyBorder="1" applyAlignment="1">
      <alignment horizontal="center"/>
    </xf>
    <xf numFmtId="14" fontId="6" fillId="2" borderId="5" xfId="0" applyNumberFormat="1" applyFont="1" applyFill="1" applyBorder="1" applyAlignment="1">
      <alignment horizontal="center"/>
    </xf>
    <xf numFmtId="1" fontId="14" fillId="2" borderId="5" xfId="0" applyNumberFormat="1" applyFont="1" applyFill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14" fontId="46" fillId="5" borderId="3" xfId="0" applyNumberFormat="1" applyFont="1" applyFill="1" applyBorder="1" applyAlignment="1">
      <alignment horizontal="center"/>
    </xf>
    <xf numFmtId="16" fontId="39" fillId="2" borderId="3" xfId="0" applyNumberFormat="1" applyFont="1" applyFill="1" applyBorder="1" applyAlignment="1">
      <alignment horizontal="center"/>
    </xf>
    <xf numFmtId="14" fontId="15" fillId="2" borderId="3" xfId="0" applyNumberFormat="1" applyFont="1" applyFill="1" applyBorder="1" applyAlignment="1">
      <alignment horizontal="center"/>
    </xf>
    <xf numFmtId="0" fontId="34" fillId="2" borderId="5" xfId="0" applyFont="1" applyFill="1" applyBorder="1"/>
    <xf numFmtId="0" fontId="5" fillId="2" borderId="5" xfId="0" applyFont="1" applyFill="1" applyBorder="1" applyAlignment="1">
      <alignment horizontal="center"/>
    </xf>
    <xf numFmtId="1" fontId="16" fillId="8" borderId="3" xfId="0" applyNumberFormat="1" applyFont="1" applyFill="1" applyBorder="1" applyAlignment="1">
      <alignment horizontal="center"/>
    </xf>
    <xf numFmtId="0" fontId="31" fillId="2" borderId="2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/>
    </xf>
    <xf numFmtId="0" fontId="49" fillId="2" borderId="3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50" fillId="2" borderId="3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14" fontId="34" fillId="2" borderId="3" xfId="0" applyNumberFormat="1" applyFont="1" applyFill="1" applyBorder="1" applyAlignment="1">
      <alignment horizontal="center"/>
    </xf>
    <xf numFmtId="0" fontId="51" fillId="2" borderId="3" xfId="0" applyFont="1" applyFill="1" applyBorder="1" applyAlignment="1">
      <alignment horizontal="center"/>
    </xf>
    <xf numFmtId="0" fontId="52" fillId="5" borderId="3" xfId="0" applyFont="1" applyFill="1" applyBorder="1" applyAlignment="1">
      <alignment horizontal="center"/>
    </xf>
    <xf numFmtId="0" fontId="8" fillId="8" borderId="1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5" borderId="5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/>
    </xf>
    <xf numFmtId="0" fontId="34" fillId="2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0" fontId="44" fillId="2" borderId="3" xfId="0" applyFont="1" applyFill="1" applyBorder="1" applyAlignment="1">
      <alignment horizontal="center"/>
    </xf>
    <xf numFmtId="0" fontId="34" fillId="2" borderId="5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/>
    </xf>
    <xf numFmtId="0" fontId="8" fillId="2" borderId="9" xfId="0" applyFont="1" applyFill="1" applyBorder="1"/>
    <xf numFmtId="3" fontId="6" fillId="10" borderId="5" xfId="0" applyNumberFormat="1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8" fillId="2" borderId="10" xfId="0" applyFont="1" applyFill="1" applyBorder="1"/>
    <xf numFmtId="0" fontId="33" fillId="2" borderId="0" xfId="0" applyFont="1" applyFill="1" applyAlignment="1">
      <alignment horizontal="center"/>
    </xf>
    <xf numFmtId="0" fontId="6" fillId="10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left" indent="29"/>
    </xf>
    <xf numFmtId="0" fontId="17" fillId="0" borderId="5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0" fontId="24" fillId="5" borderId="9" xfId="0" applyFont="1" applyFill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9" fillId="0" borderId="12" xfId="0" applyFont="1" applyBorder="1" applyAlignment="1">
      <alignment horizontal="right"/>
    </xf>
    <xf numFmtId="0" fontId="11" fillId="8" borderId="5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1" fontId="15" fillId="7" borderId="5" xfId="0" applyNumberFormat="1" applyFont="1" applyFill="1" applyBorder="1" applyAlignment="1">
      <alignment horizontal="center"/>
    </xf>
    <xf numFmtId="49" fontId="14" fillId="2" borderId="5" xfId="0" applyNumberFormat="1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34" fillId="5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7" fillId="0" borderId="3" xfId="0" applyFont="1" applyBorder="1"/>
    <xf numFmtId="14" fontId="0" fillId="0" borderId="3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14" fontId="5" fillId="2" borderId="3" xfId="0" applyNumberFormat="1" applyFont="1" applyFill="1" applyBorder="1" applyAlignment="1">
      <alignment horizontal="center"/>
    </xf>
    <xf numFmtId="14" fontId="12" fillId="2" borderId="3" xfId="0" applyNumberFormat="1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40" fillId="5" borderId="3" xfId="0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14" fontId="28" fillId="2" borderId="3" xfId="0" applyNumberFormat="1" applyFont="1" applyFill="1" applyBorder="1" applyAlignment="1">
      <alignment horizontal="center"/>
    </xf>
    <xf numFmtId="0" fontId="54" fillId="2" borderId="3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21" fillId="8" borderId="3" xfId="0" applyFont="1" applyFill="1" applyBorder="1"/>
    <xf numFmtId="1" fontId="55" fillId="2" borderId="3" xfId="0" applyNumberFormat="1" applyFont="1" applyFill="1" applyBorder="1" applyAlignment="1">
      <alignment horizontal="center"/>
    </xf>
    <xf numFmtId="0" fontId="33" fillId="9" borderId="3" xfId="0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  <xf numFmtId="14" fontId="14" fillId="2" borderId="3" xfId="0" applyNumberFormat="1" applyFont="1" applyFill="1" applyBorder="1" applyAlignment="1">
      <alignment horizontal="center"/>
    </xf>
    <xf numFmtId="14" fontId="58" fillId="2" borderId="3" xfId="0" applyNumberFormat="1" applyFont="1" applyFill="1" applyBorder="1" applyAlignment="1">
      <alignment horizontal="center"/>
    </xf>
    <xf numFmtId="0" fontId="27" fillId="2" borderId="3" xfId="0" applyFont="1" applyFill="1" applyBorder="1" applyAlignment="1">
      <alignment horizontal="center"/>
    </xf>
    <xf numFmtId="0" fontId="14" fillId="10" borderId="3" xfId="0" applyFont="1" applyFill="1" applyBorder="1" applyAlignment="1">
      <alignment horizontal="center"/>
    </xf>
    <xf numFmtId="3" fontId="16" fillId="2" borderId="3" xfId="0" applyNumberFormat="1" applyFont="1" applyFill="1" applyBorder="1" applyAlignment="1">
      <alignment horizontal="center"/>
    </xf>
    <xf numFmtId="0" fontId="57" fillId="2" borderId="3" xfId="0" applyFont="1" applyFill="1" applyBorder="1" applyAlignment="1">
      <alignment horizontal="center"/>
    </xf>
    <xf numFmtId="49" fontId="34" fillId="2" borderId="3" xfId="0" applyNumberFormat="1" applyFont="1" applyFill="1" applyBorder="1"/>
    <xf numFmtId="3" fontId="34" fillId="2" borderId="3" xfId="0" applyNumberFormat="1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33" fillId="14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0" fontId="53" fillId="15" borderId="3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7" fillId="15" borderId="3" xfId="0" applyFont="1" applyFill="1" applyBorder="1" applyAlignment="1">
      <alignment horizontal="center"/>
    </xf>
    <xf numFmtId="0" fontId="7" fillId="15" borderId="5" xfId="0" applyFon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34" fillId="10" borderId="3" xfId="0" applyFont="1" applyFill="1" applyBorder="1" applyAlignment="1">
      <alignment horizontal="center"/>
    </xf>
    <xf numFmtId="3" fontId="0" fillId="5" borderId="3" xfId="0" applyNumberForma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3" fontId="14" fillId="5" borderId="3" xfId="0" applyNumberFormat="1" applyFont="1" applyFill="1" applyBorder="1" applyAlignment="1">
      <alignment horizontal="center"/>
    </xf>
    <xf numFmtId="14" fontId="10" fillId="2" borderId="3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/>
    <xf numFmtId="3" fontId="11" fillId="2" borderId="3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0" fillId="2" borderId="3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22" fillId="2" borderId="3" xfId="0" applyFont="1" applyFill="1" applyBorder="1" applyAlignment="1">
      <alignment horizontal="center"/>
    </xf>
    <xf numFmtId="3" fontId="10" fillId="2" borderId="3" xfId="0" applyNumberFormat="1" applyFont="1" applyFill="1" applyBorder="1" applyAlignment="1">
      <alignment horizontal="center"/>
    </xf>
    <xf numFmtId="0" fontId="38" fillId="2" borderId="3" xfId="0" applyFont="1" applyFill="1" applyBorder="1" applyAlignment="1">
      <alignment horizontal="center"/>
    </xf>
    <xf numFmtId="0" fontId="36" fillId="2" borderId="3" xfId="0" applyFont="1" applyFill="1" applyBorder="1"/>
    <xf numFmtId="0" fontId="36" fillId="2" borderId="5" xfId="0" applyFont="1" applyFill="1" applyBorder="1"/>
    <xf numFmtId="0" fontId="8" fillId="2" borderId="11" xfId="0" applyFont="1" applyFill="1" applyBorder="1"/>
    <xf numFmtId="0" fontId="8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/>
    </xf>
    <xf numFmtId="49" fontId="8" fillId="2" borderId="13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1" fontId="35" fillId="2" borderId="5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8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3" xfId="0" applyFill="1" applyBorder="1"/>
    <xf numFmtId="0" fontId="12" fillId="2" borderId="3" xfId="0" applyFont="1" applyFill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" fontId="62" fillId="2" borderId="3" xfId="0" applyNumberFormat="1" applyFon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11" fillId="5" borderId="3" xfId="2" applyNumberFormat="1" applyFont="1" applyFill="1" applyBorder="1" applyAlignment="1">
      <alignment horizontal="center"/>
    </xf>
    <xf numFmtId="0" fontId="21" fillId="17" borderId="3" xfId="0" applyFont="1" applyFill="1" applyBorder="1" applyAlignment="1">
      <alignment horizontal="center" vertical="center" wrapText="1"/>
    </xf>
    <xf numFmtId="3" fontId="14" fillId="10" borderId="3" xfId="0" applyNumberFormat="1" applyFont="1" applyFill="1" applyBorder="1" applyAlignment="1">
      <alignment horizontal="center"/>
    </xf>
    <xf numFmtId="3" fontId="0" fillId="10" borderId="3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0" fontId="14" fillId="8" borderId="3" xfId="0" applyFont="1" applyFill="1" applyBorder="1" applyAlignment="1">
      <alignment horizontal="center"/>
    </xf>
    <xf numFmtId="165" fontId="21" fillId="17" borderId="3" xfId="0" applyNumberFormat="1" applyFont="1" applyFill="1" applyBorder="1" applyAlignment="1">
      <alignment horizontal="center" vertical="center" wrapText="1"/>
    </xf>
    <xf numFmtId="165" fontId="0" fillId="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/>
    <xf numFmtId="0" fontId="56" fillId="2" borderId="3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1" fontId="21" fillId="2" borderId="3" xfId="0" applyNumberFormat="1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28" fillId="5" borderId="3" xfId="0" applyFont="1" applyFill="1" applyBorder="1" applyAlignment="1">
      <alignment horizontal="center"/>
    </xf>
    <xf numFmtId="3" fontId="6" fillId="8" borderId="3" xfId="0" applyNumberFormat="1" applyFont="1" applyFill="1" applyBorder="1" applyAlignment="1">
      <alignment horizontal="center" vertical="center"/>
    </xf>
    <xf numFmtId="3" fontId="7" fillId="2" borderId="3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14" fontId="0" fillId="5" borderId="3" xfId="0" applyNumberFormat="1" applyFill="1" applyBorder="1" applyAlignment="1">
      <alignment horizontal="center"/>
    </xf>
    <xf numFmtId="0" fontId="34" fillId="2" borderId="2" xfId="0" applyFont="1" applyFill="1" applyBorder="1" applyAlignment="1">
      <alignment horizontal="center"/>
    </xf>
    <xf numFmtId="1" fontId="36" fillId="2" borderId="3" xfId="0" applyNumberFormat="1" applyFont="1" applyFill="1" applyBorder="1" applyAlignment="1">
      <alignment horizontal="center"/>
    </xf>
    <xf numFmtId="0" fontId="34" fillId="2" borderId="14" xfId="0" applyFont="1" applyFill="1" applyBorder="1" applyAlignment="1">
      <alignment horizontal="center"/>
    </xf>
    <xf numFmtId="0" fontId="34" fillId="2" borderId="0" xfId="0" applyFont="1" applyFill="1"/>
    <xf numFmtId="0" fontId="5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14" fontId="11" fillId="5" borderId="3" xfId="0" applyNumberFormat="1" applyFont="1" applyFill="1" applyBorder="1" applyAlignment="1">
      <alignment horizontal="center"/>
    </xf>
    <xf numFmtId="14" fontId="12" fillId="5" borderId="3" xfId="0" applyNumberFormat="1" applyFont="1" applyFill="1" applyBorder="1" applyAlignment="1">
      <alignment horizontal="center"/>
    </xf>
    <xf numFmtId="0" fontId="0" fillId="2" borderId="0" xfId="0" applyFill="1"/>
    <xf numFmtId="14" fontId="2" fillId="2" borderId="3" xfId="0" applyNumberFormat="1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49" fontId="39" fillId="2" borderId="3" xfId="0" applyNumberFormat="1" applyFont="1" applyFill="1" applyBorder="1" applyAlignment="1">
      <alignment horizontal="center"/>
    </xf>
    <xf numFmtId="0" fontId="34" fillId="5" borderId="5" xfId="0" applyFont="1" applyFill="1" applyBorder="1" applyAlignment="1">
      <alignment horizontal="center"/>
    </xf>
    <xf numFmtId="0" fontId="26" fillId="5" borderId="3" xfId="0" applyFon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63" fillId="2" borderId="3" xfId="0" applyFont="1" applyFill="1" applyBorder="1" applyAlignment="1">
      <alignment horizontal="center" vertical="center"/>
    </xf>
    <xf numFmtId="0" fontId="64" fillId="2" borderId="3" xfId="0" applyFont="1" applyFill="1" applyBorder="1" applyAlignment="1">
      <alignment horizontal="center"/>
    </xf>
    <xf numFmtId="165" fontId="8" fillId="2" borderId="3" xfId="0" applyNumberFormat="1" applyFont="1" applyFill="1" applyBorder="1" applyAlignment="1">
      <alignment horizontal="center"/>
    </xf>
    <xf numFmtId="9" fontId="8" fillId="2" borderId="3" xfId="0" applyNumberFormat="1" applyFont="1" applyFill="1" applyBorder="1" applyAlignment="1">
      <alignment horizontal="center"/>
    </xf>
    <xf numFmtId="0" fontId="8" fillId="0" borderId="0" xfId="0" applyFont="1"/>
    <xf numFmtId="14" fontId="1" fillId="2" borderId="3" xfId="0" applyNumberFormat="1" applyFont="1" applyFill="1" applyBorder="1" applyAlignment="1">
      <alignment horizontal="center"/>
    </xf>
    <xf numFmtId="14" fontId="15" fillId="5" borderId="3" xfId="0" applyNumberFormat="1" applyFont="1" applyFill="1" applyBorder="1" applyAlignment="1">
      <alignment horizontal="center"/>
    </xf>
    <xf numFmtId="49" fontId="34" fillId="8" borderId="13" xfId="0" applyNumberFormat="1" applyFont="1" applyFill="1" applyBorder="1"/>
    <xf numFmtId="0" fontId="53" fillId="2" borderId="3" xfId="0" applyFont="1" applyFill="1" applyBorder="1" applyAlignment="1">
      <alignment horizontal="center"/>
    </xf>
    <xf numFmtId="14" fontId="15" fillId="8" borderId="3" xfId="0" applyNumberFormat="1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49" fontId="34" fillId="16" borderId="13" xfId="0" applyNumberFormat="1" applyFont="1" applyFill="1" applyBorder="1"/>
    <xf numFmtId="0" fontId="34" fillId="16" borderId="13" xfId="0" applyFont="1" applyFill="1" applyBorder="1" applyAlignment="1">
      <alignment horizontal="center"/>
    </xf>
    <xf numFmtId="14" fontId="15" fillId="16" borderId="3" xfId="0" applyNumberFormat="1" applyFont="1" applyFill="1" applyBorder="1" applyAlignment="1">
      <alignment horizontal="center"/>
    </xf>
    <xf numFmtId="0" fontId="38" fillId="5" borderId="3" xfId="0" applyFont="1" applyFill="1" applyBorder="1" applyAlignment="1">
      <alignment horizontal="center"/>
    </xf>
    <xf numFmtId="14" fontId="40" fillId="2" borderId="3" xfId="0" applyNumberFormat="1" applyFont="1" applyFill="1" applyBorder="1" applyAlignment="1">
      <alignment horizontal="center"/>
    </xf>
    <xf numFmtId="0" fontId="59" fillId="2" borderId="13" xfId="0" applyFont="1" applyFill="1" applyBorder="1" applyAlignment="1">
      <alignment horizontal="center"/>
    </xf>
    <xf numFmtId="0" fontId="59" fillId="2" borderId="3" xfId="0" applyFont="1" applyFill="1" applyBorder="1" applyAlignment="1">
      <alignment horizontal="center" vertical="center"/>
    </xf>
    <xf numFmtId="0" fontId="59" fillId="2" borderId="3" xfId="0" applyFont="1" applyFill="1" applyBorder="1"/>
    <xf numFmtId="0" fontId="66" fillId="2" borderId="3" xfId="0" applyFont="1" applyFill="1" applyBorder="1" applyAlignment="1">
      <alignment horizontal="center"/>
    </xf>
    <xf numFmtId="1" fontId="12" fillId="2" borderId="3" xfId="0" applyNumberFormat="1" applyFont="1" applyFill="1" applyBorder="1" applyAlignment="1">
      <alignment horizontal="center"/>
    </xf>
    <xf numFmtId="0" fontId="12" fillId="16" borderId="3" xfId="0" applyFont="1" applyFill="1" applyBorder="1" applyAlignment="1">
      <alignment horizontal="center"/>
    </xf>
    <xf numFmtId="0" fontId="59" fillId="5" borderId="3" xfId="0" applyFont="1" applyFill="1" applyBorder="1" applyAlignment="1">
      <alignment horizontal="center"/>
    </xf>
    <xf numFmtId="0" fontId="59" fillId="8" borderId="3" xfId="0" applyFont="1" applyFill="1" applyBorder="1" applyAlignment="1">
      <alignment horizontal="center"/>
    </xf>
    <xf numFmtId="0" fontId="59" fillId="2" borderId="3" xfId="0" applyFont="1" applyFill="1" applyBorder="1" applyAlignment="1">
      <alignment horizontal="center"/>
    </xf>
    <xf numFmtId="0" fontId="59" fillId="2" borderId="5" xfId="0" applyFont="1" applyFill="1" applyBorder="1" applyAlignment="1">
      <alignment horizontal="center"/>
    </xf>
    <xf numFmtId="0" fontId="59" fillId="0" borderId="0" xfId="0" applyFont="1"/>
    <xf numFmtId="0" fontId="65" fillId="5" borderId="3" xfId="0" applyFont="1" applyFill="1" applyBorder="1" applyAlignment="1">
      <alignment horizontal="center"/>
    </xf>
    <xf numFmtId="14" fontId="64" fillId="2" borderId="3" xfId="0" applyNumberFormat="1" applyFont="1" applyFill="1" applyBorder="1" applyAlignment="1">
      <alignment horizontal="center"/>
    </xf>
    <xf numFmtId="0" fontId="56" fillId="5" borderId="3" xfId="0" applyFont="1" applyFill="1" applyBorder="1" applyAlignment="1">
      <alignment horizontal="center"/>
    </xf>
    <xf numFmtId="14" fontId="68" fillId="2" borderId="3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39" fillId="8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68" fillId="0" borderId="3" xfId="0" applyFont="1" applyBorder="1" applyAlignment="1">
      <alignment horizontal="center"/>
    </xf>
    <xf numFmtId="0" fontId="68" fillId="2" borderId="3" xfId="0" applyFont="1" applyFill="1" applyBorder="1" applyAlignment="1">
      <alignment horizontal="center"/>
    </xf>
    <xf numFmtId="1" fontId="68" fillId="2" borderId="3" xfId="0" applyNumberFormat="1" applyFont="1" applyFill="1" applyBorder="1" applyAlignment="1">
      <alignment horizontal="center"/>
    </xf>
    <xf numFmtId="0" fontId="39" fillId="2" borderId="3" xfId="0" applyFont="1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/>
    </xf>
    <xf numFmtId="0" fontId="69" fillId="0" borderId="0" xfId="0" applyFont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56" fillId="8" borderId="3" xfId="0" applyFont="1" applyFill="1" applyBorder="1" applyAlignment="1">
      <alignment horizontal="center"/>
    </xf>
    <xf numFmtId="14" fontId="26" fillId="2" borderId="3" xfId="0" applyNumberFormat="1" applyFont="1" applyFill="1" applyBorder="1" applyAlignment="1">
      <alignment horizontal="center"/>
    </xf>
    <xf numFmtId="1" fontId="33" fillId="2" borderId="3" xfId="0" applyNumberFormat="1" applyFont="1" applyFill="1" applyBorder="1" applyAlignment="1">
      <alignment horizontal="center"/>
    </xf>
    <xf numFmtId="0" fontId="8" fillId="2" borderId="3" xfId="0" applyFont="1" applyFill="1" applyBorder="1" applyAlignment="1">
      <alignment horizontal="right"/>
    </xf>
    <xf numFmtId="0" fontId="71" fillId="2" borderId="3" xfId="0" applyFont="1" applyFill="1" applyBorder="1"/>
    <xf numFmtId="0" fontId="71" fillId="2" borderId="13" xfId="0" applyFont="1" applyFill="1" applyBorder="1" applyAlignment="1">
      <alignment horizontal="center"/>
    </xf>
    <xf numFmtId="0" fontId="71" fillId="2" borderId="3" xfId="0" applyFont="1" applyFill="1" applyBorder="1" applyAlignment="1">
      <alignment horizontal="center" vertical="center"/>
    </xf>
    <xf numFmtId="0" fontId="62" fillId="2" borderId="3" xfId="0" applyFont="1" applyFill="1" applyBorder="1"/>
    <xf numFmtId="9" fontId="0" fillId="0" borderId="2" xfId="0" applyNumberFormat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4" fontId="57" fillId="2" borderId="3" xfId="0" applyNumberFormat="1" applyFont="1" applyFill="1" applyBorder="1" applyAlignment="1">
      <alignment horizontal="center"/>
    </xf>
    <xf numFmtId="0" fontId="45" fillId="2" borderId="3" xfId="0" applyFont="1" applyFill="1" applyBorder="1"/>
    <xf numFmtId="0" fontId="45" fillId="2" borderId="3" xfId="0" applyFont="1" applyFill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66" fillId="5" borderId="3" xfId="0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/>
    </xf>
    <xf numFmtId="0" fontId="65" fillId="8" borderId="3" xfId="0" applyFont="1" applyFill="1" applyBorder="1" applyAlignment="1">
      <alignment horizontal="center"/>
    </xf>
    <xf numFmtId="16" fontId="28" fillId="2" borderId="3" xfId="0" applyNumberFormat="1" applyFont="1" applyFill="1" applyBorder="1" applyAlignment="1">
      <alignment horizontal="center"/>
    </xf>
    <xf numFmtId="0" fontId="33" fillId="8" borderId="3" xfId="0" applyFont="1" applyFill="1" applyBorder="1" applyAlignment="1">
      <alignment horizontal="center"/>
    </xf>
    <xf numFmtId="0" fontId="8" fillId="19" borderId="13" xfId="0" applyFont="1" applyFill="1" applyBorder="1" applyAlignment="1">
      <alignment horizontal="center"/>
    </xf>
    <xf numFmtId="0" fontId="34" fillId="19" borderId="13" xfId="0" applyFont="1" applyFill="1" applyBorder="1" applyAlignment="1">
      <alignment horizontal="center"/>
    </xf>
    <xf numFmtId="0" fontId="8" fillId="20" borderId="3" xfId="0" applyFont="1" applyFill="1" applyBorder="1"/>
    <xf numFmtId="0" fontId="7" fillId="2" borderId="1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74" fillId="0" borderId="1" xfId="0" applyFont="1" applyBorder="1" applyAlignment="1">
      <alignment horizontal="center" vertical="center"/>
    </xf>
    <xf numFmtId="49" fontId="60" fillId="2" borderId="9" xfId="0" applyNumberFormat="1" applyFont="1" applyFill="1" applyBorder="1" applyAlignment="1">
      <alignment horizontal="center" vertical="center" wrapText="1"/>
    </xf>
    <xf numFmtId="0" fontId="0" fillId="19" borderId="3" xfId="0" applyFill="1" applyBorder="1" applyAlignment="1">
      <alignment horizontal="center" vertical="center"/>
    </xf>
    <xf numFmtId="0" fontId="8" fillId="19" borderId="3" xfId="0" applyFont="1" applyFill="1" applyBorder="1" applyAlignment="1">
      <alignment horizontal="center" vertical="center"/>
    </xf>
    <xf numFmtId="0" fontId="34" fillId="19" borderId="3" xfId="0" applyFont="1" applyFill="1" applyBorder="1" applyAlignment="1">
      <alignment horizontal="center" vertical="center"/>
    </xf>
    <xf numFmtId="0" fontId="8" fillId="21" borderId="13" xfId="0" applyFont="1" applyFill="1" applyBorder="1" applyAlignment="1">
      <alignment horizontal="center"/>
    </xf>
    <xf numFmtId="1" fontId="0" fillId="10" borderId="3" xfId="0" applyNumberFormat="1" applyFill="1" applyBorder="1" applyAlignment="1">
      <alignment horizontal="center"/>
    </xf>
    <xf numFmtId="0" fontId="16" fillId="19" borderId="3" xfId="0" applyFont="1" applyFill="1" applyBorder="1" applyAlignment="1">
      <alignment horizontal="center" vertical="center"/>
    </xf>
    <xf numFmtId="0" fontId="57" fillId="5" borderId="3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14" fontId="0" fillId="10" borderId="3" xfId="0" applyNumberFormat="1" applyFill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65" fillId="2" borderId="1" xfId="0" applyFont="1" applyFill="1" applyBorder="1" applyAlignment="1">
      <alignment horizontal="center"/>
    </xf>
    <xf numFmtId="0" fontId="75" fillId="5" borderId="3" xfId="0" applyFont="1" applyFill="1" applyBorder="1" applyAlignment="1">
      <alignment horizontal="center"/>
    </xf>
    <xf numFmtId="0" fontId="12" fillId="20" borderId="3" xfId="0" applyFont="1" applyFill="1" applyBorder="1" applyAlignment="1">
      <alignment horizontal="center"/>
    </xf>
    <xf numFmtId="14" fontId="76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7" fillId="0" borderId="0" xfId="0" applyFont="1"/>
    <xf numFmtId="16" fontId="8" fillId="2" borderId="3" xfId="0" applyNumberFormat="1" applyFont="1" applyFill="1" applyBorder="1" applyAlignment="1">
      <alignment horizontal="center"/>
    </xf>
    <xf numFmtId="9" fontId="0" fillId="5" borderId="2" xfId="0" applyNumberFormat="1" applyFill="1" applyBorder="1" applyAlignment="1">
      <alignment horizontal="center"/>
    </xf>
    <xf numFmtId="0" fontId="77" fillId="2" borderId="3" xfId="0" applyFont="1" applyFill="1" applyBorder="1" applyAlignment="1">
      <alignment horizontal="center" vertical="center" wrapText="1"/>
    </xf>
    <xf numFmtId="0" fontId="7" fillId="22" borderId="3" xfId="0" applyFont="1" applyFill="1" applyBorder="1" applyAlignment="1">
      <alignment horizontal="center"/>
    </xf>
    <xf numFmtId="0" fontId="5" fillId="22" borderId="3" xfId="0" applyFont="1" applyFill="1" applyBorder="1" applyAlignment="1">
      <alignment horizontal="center"/>
    </xf>
    <xf numFmtId="1" fontId="65" fillId="2" borderId="3" xfId="0" applyNumberFormat="1" applyFont="1" applyFill="1" applyBorder="1" applyAlignment="1">
      <alignment horizontal="center"/>
    </xf>
    <xf numFmtId="0" fontId="8" fillId="2" borderId="0" xfId="0" applyFont="1" applyFill="1"/>
    <xf numFmtId="0" fontId="33" fillId="22" borderId="3" xfId="0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3" xfId="0" applyBorder="1"/>
    <xf numFmtId="0" fontId="7" fillId="2" borderId="3" xfId="0" applyFont="1" applyFill="1" applyBorder="1"/>
    <xf numFmtId="4" fontId="0" fillId="2" borderId="3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49" fontId="0" fillId="2" borderId="9" xfId="0" applyNumberFormat="1" applyFill="1" applyBorder="1" applyAlignment="1">
      <alignment horizontal="center"/>
    </xf>
    <xf numFmtId="0" fontId="33" fillId="2" borderId="1" xfId="0" applyFont="1" applyFill="1" applyBorder="1" applyAlignment="1">
      <alignment horizontal="center"/>
    </xf>
    <xf numFmtId="0" fontId="64" fillId="5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34" fillId="2" borderId="3" xfId="0" applyNumberFormat="1" applyFont="1" applyFill="1" applyBorder="1" applyAlignment="1">
      <alignment horizontal="center"/>
    </xf>
    <xf numFmtId="49" fontId="7" fillId="22" borderId="3" xfId="0" applyNumberFormat="1" applyFont="1" applyFill="1" applyBorder="1" applyAlignment="1">
      <alignment horizontal="center"/>
    </xf>
    <xf numFmtId="0" fontId="29" fillId="0" borderId="3" xfId="0" applyFont="1" applyBorder="1" applyAlignment="1">
      <alignment horizontal="center" vertical="center" wrapText="1"/>
    </xf>
    <xf numFmtId="0" fontId="0" fillId="23" borderId="3" xfId="0" applyFill="1" applyBorder="1" applyAlignment="1">
      <alignment horizontal="center" vertical="center"/>
    </xf>
    <xf numFmtId="49" fontId="8" fillId="23" borderId="3" xfId="0" applyNumberFormat="1" applyFont="1" applyFill="1" applyBorder="1" applyAlignment="1">
      <alignment horizontal="center" vertical="center"/>
    </xf>
    <xf numFmtId="49" fontId="28" fillId="2" borderId="3" xfId="0" applyNumberFormat="1" applyFont="1" applyFill="1" applyBorder="1" applyAlignment="1">
      <alignment horizontal="center"/>
    </xf>
    <xf numFmtId="0" fontId="12" fillId="22" borderId="3" xfId="0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" fontId="0" fillId="2" borderId="19" xfId="0" applyNumberForma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8" fillId="2" borderId="19" xfId="0" applyFont="1" applyFill="1" applyBorder="1"/>
    <xf numFmtId="0" fontId="7" fillId="2" borderId="19" xfId="0" applyFont="1" applyFill="1" applyBorder="1"/>
    <xf numFmtId="0" fontId="0" fillId="2" borderId="19" xfId="0" applyFill="1" applyBorder="1"/>
    <xf numFmtId="14" fontId="0" fillId="2" borderId="19" xfId="0" applyNumberForma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1" fontId="16" fillId="2" borderId="19" xfId="0" applyNumberFormat="1" applyFont="1" applyFill="1" applyBorder="1" applyAlignment="1">
      <alignment horizontal="center"/>
    </xf>
    <xf numFmtId="0" fontId="8" fillId="2" borderId="19" xfId="0" applyFont="1" applyFill="1" applyBorder="1" applyAlignment="1">
      <alignment horizontal="right"/>
    </xf>
    <xf numFmtId="14" fontId="79" fillId="2" borderId="19" xfId="0" applyNumberFormat="1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64" fillId="2" borderId="3" xfId="0" applyFont="1" applyFill="1" applyBorder="1" applyAlignment="1">
      <alignment horizontal="center" vertical="center"/>
    </xf>
    <xf numFmtId="0" fontId="78" fillId="5" borderId="3" xfId="0" applyFont="1" applyFill="1" applyBorder="1" applyAlignment="1">
      <alignment horizontal="center"/>
    </xf>
    <xf numFmtId="16" fontId="8" fillId="2" borderId="19" xfId="0" applyNumberFormat="1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6" fillId="2" borderId="23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7" fillId="22" borderId="19" xfId="0" applyFont="1" applyFill="1" applyBorder="1" applyAlignment="1">
      <alignment horizontal="center"/>
    </xf>
    <xf numFmtId="16" fontId="31" fillId="2" borderId="3" xfId="0" applyNumberFormat="1" applyFont="1" applyFill="1" applyBorder="1" applyAlignment="1">
      <alignment horizontal="center"/>
    </xf>
    <xf numFmtId="0" fontId="3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49" fontId="81" fillId="2" borderId="3" xfId="0" applyNumberFormat="1" applyFont="1" applyFill="1" applyBorder="1" applyAlignment="1">
      <alignment horizontal="center"/>
    </xf>
    <xf numFmtId="16" fontId="1" fillId="2" borderId="3" xfId="0" applyNumberFormat="1" applyFont="1" applyFill="1" applyBorder="1" applyAlignment="1">
      <alignment horizontal="center"/>
    </xf>
    <xf numFmtId="0" fontId="33" fillId="5" borderId="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9" fillId="2" borderId="19" xfId="0" applyFont="1" applyFill="1" applyBorder="1" applyAlignment="1">
      <alignment horizontal="center"/>
    </xf>
    <xf numFmtId="49" fontId="83" fillId="2" borderId="3" xfId="0" applyNumberFormat="1" applyFont="1" applyFill="1" applyBorder="1" applyAlignment="1">
      <alignment horizontal="center"/>
    </xf>
    <xf numFmtId="1" fontId="34" fillId="8" borderId="3" xfId="0" applyNumberFormat="1" applyFont="1" applyFill="1" applyBorder="1" applyAlignment="1">
      <alignment horizontal="center"/>
    </xf>
    <xf numFmtId="0" fontId="34" fillId="2" borderId="10" xfId="0" applyFont="1" applyFill="1" applyBorder="1" applyAlignment="1">
      <alignment horizontal="center"/>
    </xf>
    <xf numFmtId="165" fontId="34" fillId="2" borderId="3" xfId="0" applyNumberFormat="1" applyFont="1" applyFill="1" applyBorder="1" applyAlignment="1">
      <alignment horizontal="center"/>
    </xf>
    <xf numFmtId="0" fontId="36" fillId="2" borderId="3" xfId="0" applyFont="1" applyFill="1" applyBorder="1" applyAlignment="1">
      <alignment horizontal="center"/>
    </xf>
    <xf numFmtId="9" fontId="34" fillId="2" borderId="3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0" fontId="34" fillId="0" borderId="0" xfId="0" applyFont="1"/>
    <xf numFmtId="0" fontId="6" fillId="2" borderId="12" xfId="0" applyFont="1" applyFill="1" applyBorder="1" applyAlignment="1">
      <alignment horizontal="center"/>
    </xf>
    <xf numFmtId="165" fontId="34" fillId="2" borderId="10" xfId="0" applyNumberFormat="1" applyFont="1" applyFill="1" applyBorder="1" applyAlignment="1">
      <alignment horizontal="center"/>
    </xf>
    <xf numFmtId="0" fontId="21" fillId="2" borderId="3" xfId="0" applyFont="1" applyFill="1" applyBorder="1"/>
    <xf numFmtId="0" fontId="53" fillId="22" borderId="3" xfId="0" applyFont="1" applyFill="1" applyBorder="1" applyAlignment="1">
      <alignment horizontal="center"/>
    </xf>
    <xf numFmtId="0" fontId="21" fillId="2" borderId="3" xfId="0" applyFont="1" applyFill="1" applyBorder="1" applyAlignment="1">
      <alignment wrapText="1"/>
    </xf>
    <xf numFmtId="3" fontId="24" fillId="5" borderId="3" xfId="0" applyNumberFormat="1" applyFont="1" applyFill="1" applyBorder="1" applyAlignment="1">
      <alignment horizontal="center"/>
    </xf>
    <xf numFmtId="9" fontId="0" fillId="8" borderId="3" xfId="0" applyNumberForma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16" fillId="5" borderId="19" xfId="0" applyFont="1" applyFill="1" applyBorder="1" applyAlignment="1">
      <alignment horizontal="center"/>
    </xf>
    <xf numFmtId="0" fontId="24" fillId="2" borderId="19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0" fillId="22" borderId="3" xfId="0" applyFont="1" applyFill="1" applyBorder="1" applyAlignment="1">
      <alignment horizontal="center"/>
    </xf>
    <xf numFmtId="1" fontId="24" fillId="2" borderId="3" xfId="0" applyNumberFormat="1" applyFont="1" applyFill="1" applyBorder="1" applyAlignment="1">
      <alignment horizontal="center"/>
    </xf>
    <xf numFmtId="0" fontId="24" fillId="2" borderId="23" xfId="0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14" fontId="24" fillId="2" borderId="3" xfId="0" applyNumberFormat="1" applyFont="1" applyFill="1" applyBorder="1" applyAlignment="1">
      <alignment horizontal="center"/>
    </xf>
    <xf numFmtId="0" fontId="24" fillId="2" borderId="10" xfId="0" applyFont="1" applyFill="1" applyBorder="1" applyAlignment="1">
      <alignment horizontal="center"/>
    </xf>
    <xf numFmtId="165" fontId="24" fillId="2" borderId="3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 vertical="center"/>
    </xf>
    <xf numFmtId="49" fontId="24" fillId="2" borderId="3" xfId="0" applyNumberFormat="1" applyFont="1" applyFill="1" applyBorder="1" applyAlignment="1">
      <alignment horizontal="center"/>
    </xf>
    <xf numFmtId="0" fontId="24" fillId="0" borderId="0" xfId="0" applyFont="1"/>
    <xf numFmtId="1" fontId="6" fillId="7" borderId="3" xfId="0" applyNumberFormat="1" applyFont="1" applyFill="1" applyBorder="1" applyAlignment="1">
      <alignment horizontal="center"/>
    </xf>
    <xf numFmtId="49" fontId="49" fillId="2" borderId="3" xfId="0" applyNumberFormat="1" applyFont="1" applyFill="1" applyBorder="1" applyAlignment="1">
      <alignment horizontal="center"/>
    </xf>
    <xf numFmtId="49" fontId="50" fillId="2" borderId="3" xfId="0" applyNumberFormat="1" applyFont="1" applyFill="1" applyBorder="1" applyAlignment="1">
      <alignment horizontal="center"/>
    </xf>
    <xf numFmtId="49" fontId="48" fillId="2" borderId="3" xfId="0" applyNumberFormat="1" applyFont="1" applyFill="1" applyBorder="1" applyAlignment="1">
      <alignment horizontal="center"/>
    </xf>
    <xf numFmtId="16" fontId="50" fillId="2" borderId="3" xfId="0" applyNumberFormat="1" applyFont="1" applyFill="1" applyBorder="1" applyAlignment="1">
      <alignment horizontal="center"/>
    </xf>
    <xf numFmtId="0" fontId="16" fillId="8" borderId="3" xfId="0" applyFont="1" applyFill="1" applyBorder="1" applyAlignment="1">
      <alignment horizontal="center"/>
    </xf>
    <xf numFmtId="49" fontId="84" fillId="2" borderId="3" xfId="0" applyNumberFormat="1" applyFont="1" applyFill="1" applyBorder="1" applyAlignment="1">
      <alignment horizontal="center"/>
    </xf>
    <xf numFmtId="49" fontId="22" fillId="8" borderId="9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wrapText="1"/>
    </xf>
    <xf numFmtId="0" fontId="31" fillId="8" borderId="3" xfId="0" applyFont="1" applyFill="1" applyBorder="1" applyAlignment="1">
      <alignment horizontal="center"/>
    </xf>
    <xf numFmtId="0" fontId="34" fillId="2" borderId="19" xfId="0" applyFont="1" applyFill="1" applyBorder="1" applyAlignment="1">
      <alignment horizontal="center"/>
    </xf>
    <xf numFmtId="0" fontId="34" fillId="2" borderId="19" xfId="0" applyFont="1" applyFill="1" applyBorder="1" applyAlignment="1">
      <alignment horizontal="center" vertical="center"/>
    </xf>
    <xf numFmtId="0" fontId="34" fillId="2" borderId="22" xfId="0" applyFont="1" applyFill="1" applyBorder="1" applyAlignment="1">
      <alignment horizontal="center"/>
    </xf>
    <xf numFmtId="3" fontId="64" fillId="5" borderId="3" xfId="0" applyNumberFormat="1" applyFont="1" applyFill="1" applyBorder="1" applyAlignment="1">
      <alignment horizontal="center"/>
    </xf>
    <xf numFmtId="1" fontId="34" fillId="2" borderId="19" xfId="0" applyNumberFormat="1" applyFont="1" applyFill="1" applyBorder="1" applyAlignment="1">
      <alignment horizontal="center"/>
    </xf>
    <xf numFmtId="1" fontId="50" fillId="2" borderId="3" xfId="0" applyNumberFormat="1" applyFont="1" applyFill="1" applyBorder="1" applyAlignment="1">
      <alignment horizontal="center"/>
    </xf>
    <xf numFmtId="49" fontId="0" fillId="19" borderId="3" xfId="0" applyNumberFormat="1" applyFill="1" applyBorder="1" applyAlignment="1">
      <alignment horizontal="center"/>
    </xf>
    <xf numFmtId="0" fontId="39" fillId="0" borderId="2" xfId="0" applyFont="1" applyBorder="1" applyAlignment="1">
      <alignment horizontal="center" vertical="center" wrapText="1"/>
    </xf>
    <xf numFmtId="49" fontId="0" fillId="0" borderId="0" xfId="0" applyNumberFormat="1"/>
    <xf numFmtId="3" fontId="24" fillId="5" borderId="19" xfId="0" applyNumberFormat="1" applyFont="1" applyFill="1" applyBorder="1" applyAlignment="1">
      <alignment horizontal="center"/>
    </xf>
    <xf numFmtId="0" fontId="34" fillId="2" borderId="3" xfId="0" applyFont="1" applyFill="1" applyBorder="1" applyAlignment="1">
      <alignment horizontal="right"/>
    </xf>
    <xf numFmtId="14" fontId="14" fillId="8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6" fillId="0" borderId="3" xfId="0" applyFont="1" applyBorder="1" applyAlignment="1">
      <alignment horizontal="center"/>
    </xf>
    <xf numFmtId="0" fontId="87" fillId="0" borderId="0" xfId="0" applyFont="1" applyAlignment="1">
      <alignment vertical="center"/>
    </xf>
    <xf numFmtId="0" fontId="8" fillId="2" borderId="26" xfId="0" applyFont="1" applyFill="1" applyBorder="1" applyAlignment="1">
      <alignment horizontal="center"/>
    </xf>
    <xf numFmtId="0" fontId="0" fillId="24" borderId="3" xfId="0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1" fillId="2" borderId="0" xfId="3" applyFont="1" applyFill="1" applyAlignment="1">
      <alignment horizontal="center" vertical="center"/>
    </xf>
    <xf numFmtId="0" fontId="50" fillId="2" borderId="3" xfId="0" applyFont="1" applyFill="1" applyBorder="1" applyAlignment="1">
      <alignment horizontal="left"/>
    </xf>
    <xf numFmtId="16" fontId="0" fillId="2" borderId="9" xfId="0" applyNumberFormat="1" applyFill="1" applyBorder="1" applyAlignment="1">
      <alignment horizontal="center"/>
    </xf>
    <xf numFmtId="0" fontId="89" fillId="5" borderId="3" xfId="0" applyFont="1" applyFill="1" applyBorder="1" applyAlignment="1">
      <alignment horizontal="center"/>
    </xf>
    <xf numFmtId="0" fontId="87" fillId="2" borderId="0" xfId="0" applyFont="1" applyFill="1" applyAlignment="1">
      <alignment horizontal="left" vertical="center" indent="1"/>
    </xf>
    <xf numFmtId="0" fontId="87" fillId="2" borderId="0" xfId="0" applyFont="1" applyFill="1" applyAlignment="1">
      <alignment vertical="center"/>
    </xf>
    <xf numFmtId="0" fontId="88" fillId="2" borderId="0" xfId="3" applyFill="1" applyAlignment="1">
      <alignment vertical="center"/>
    </xf>
    <xf numFmtId="16" fontId="0" fillId="2" borderId="3" xfId="0" applyNumberFormat="1" applyFill="1" applyBorder="1" applyAlignment="1">
      <alignment horizontal="center"/>
    </xf>
    <xf numFmtId="0" fontId="39" fillId="5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34" fillId="22" borderId="3" xfId="0" applyFont="1" applyFill="1" applyBorder="1" applyAlignment="1">
      <alignment horizontal="center"/>
    </xf>
    <xf numFmtId="3" fontId="5" fillId="2" borderId="3" xfId="0" applyNumberFormat="1" applyFont="1" applyFill="1" applyBorder="1" applyAlignment="1">
      <alignment horizontal="center"/>
    </xf>
    <xf numFmtId="0" fontId="7" fillId="22" borderId="3" xfId="0" applyFont="1" applyFill="1" applyBorder="1"/>
    <xf numFmtId="0" fontId="34" fillId="8" borderId="3" xfId="0" applyFont="1" applyFill="1" applyBorder="1" applyAlignment="1">
      <alignment horizontal="center"/>
    </xf>
    <xf numFmtId="0" fontId="52" fillId="2" borderId="3" xfId="0" applyFont="1" applyFill="1" applyBorder="1" applyAlignment="1">
      <alignment horizontal="center"/>
    </xf>
    <xf numFmtId="16" fontId="52" fillId="2" borderId="3" xfId="0" applyNumberFormat="1" applyFont="1" applyFill="1" applyBorder="1" applyAlignment="1">
      <alignment horizontal="center"/>
    </xf>
    <xf numFmtId="1" fontId="11" fillId="2" borderId="3" xfId="0" applyNumberFormat="1" applyFont="1" applyFill="1" applyBorder="1" applyAlignment="1">
      <alignment horizontal="center"/>
    </xf>
    <xf numFmtId="0" fontId="6" fillId="2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34" fillId="9" borderId="3" xfId="0" applyFont="1" applyFill="1" applyBorder="1" applyAlignment="1">
      <alignment horizontal="right"/>
    </xf>
    <xf numFmtId="0" fontId="11" fillId="9" borderId="3" xfId="0" applyFont="1" applyFill="1" applyBorder="1" applyAlignment="1">
      <alignment horizontal="right"/>
    </xf>
    <xf numFmtId="0" fontId="34" fillId="9" borderId="3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16" fontId="49" fillId="2" borderId="3" xfId="0" applyNumberFormat="1" applyFont="1" applyFill="1" applyBorder="1" applyAlignment="1">
      <alignment horizontal="center"/>
    </xf>
    <xf numFmtId="0" fontId="34" fillId="22" borderId="3" xfId="0" applyFont="1" applyFill="1" applyBorder="1" applyAlignment="1">
      <alignment horizontal="right"/>
    </xf>
    <xf numFmtId="0" fontId="8" fillId="22" borderId="3" xfId="0" applyFont="1" applyFill="1" applyBorder="1" applyAlignment="1">
      <alignment horizontal="center"/>
    </xf>
    <xf numFmtId="0" fontId="24" fillId="22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right"/>
    </xf>
    <xf numFmtId="0" fontId="8" fillId="22" borderId="3" xfId="0" applyFont="1" applyFill="1" applyBorder="1"/>
    <xf numFmtId="9" fontId="0" fillId="10" borderId="3" xfId="0" applyNumberFormat="1" applyFill="1" applyBorder="1" applyAlignment="1">
      <alignment horizontal="center"/>
    </xf>
    <xf numFmtId="16" fontId="48" fillId="2" borderId="3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9" fillId="8" borderId="2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90" fillId="0" borderId="3" xfId="0" applyFont="1" applyBorder="1" applyAlignment="1">
      <alignment horizontal="center" vertical="center"/>
    </xf>
    <xf numFmtId="14" fontId="31" fillId="2" borderId="3" xfId="0" applyNumberFormat="1" applyFont="1" applyFill="1" applyBorder="1" applyAlignment="1">
      <alignment horizontal="center"/>
    </xf>
    <xf numFmtId="3" fontId="8" fillId="2" borderId="13" xfId="0" applyNumberFormat="1" applyFont="1" applyFill="1" applyBorder="1" applyAlignment="1">
      <alignment horizontal="center"/>
    </xf>
    <xf numFmtId="1" fontId="0" fillId="0" borderId="0" xfId="0" applyNumberFormat="1"/>
    <xf numFmtId="0" fontId="0" fillId="2" borderId="2" xfId="0" applyFill="1" applyBorder="1" applyAlignment="1">
      <alignment horizontal="right"/>
    </xf>
    <xf numFmtId="4" fontId="16" fillId="2" borderId="3" xfId="0" applyNumberFormat="1" applyFont="1" applyFill="1" applyBorder="1" applyAlignment="1">
      <alignment horizontal="center"/>
    </xf>
    <xf numFmtId="14" fontId="16" fillId="2" borderId="3" xfId="0" applyNumberFormat="1" applyFont="1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0" fontId="91" fillId="2" borderId="3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right"/>
    </xf>
    <xf numFmtId="2" fontId="34" fillId="2" borderId="3" xfId="0" applyNumberFormat="1" applyFont="1" applyFill="1" applyBorder="1" applyAlignment="1">
      <alignment horizontal="center"/>
    </xf>
    <xf numFmtId="0" fontId="34" fillId="22" borderId="13" xfId="0" applyFont="1" applyFill="1" applyBorder="1" applyAlignment="1">
      <alignment horizontal="center"/>
    </xf>
    <xf numFmtId="0" fontId="8" fillId="22" borderId="13" xfId="0" applyFont="1" applyFill="1" applyBorder="1" applyAlignment="1">
      <alignment horizontal="center"/>
    </xf>
    <xf numFmtId="14" fontId="59" fillId="2" borderId="3" xfId="0" applyNumberFormat="1" applyFont="1" applyFill="1" applyBorder="1" applyAlignment="1">
      <alignment horizontal="center"/>
    </xf>
    <xf numFmtId="14" fontId="14" fillId="0" borderId="3" xfId="0" applyNumberFormat="1" applyFont="1" applyBorder="1" applyAlignment="1">
      <alignment horizontal="center" vertical="center"/>
    </xf>
    <xf numFmtId="0" fontId="69" fillId="8" borderId="3" xfId="0" applyFont="1" applyFill="1" applyBorder="1" applyAlignment="1">
      <alignment horizontal="center" vertical="center"/>
    </xf>
    <xf numFmtId="1" fontId="34" fillId="2" borderId="1" xfId="0" applyNumberFormat="1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0" fontId="36" fillId="2" borderId="3" xfId="0" applyFont="1" applyFill="1" applyBorder="1" applyAlignment="1">
      <alignment horizontal="center" vertical="center"/>
    </xf>
    <xf numFmtId="9" fontId="34" fillId="2" borderId="2" xfId="0" applyNumberFormat="1" applyFont="1" applyFill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 vertical="center"/>
    </xf>
    <xf numFmtId="4" fontId="7" fillId="2" borderId="3" xfId="0" applyNumberFormat="1" applyFont="1" applyFill="1" applyBorder="1" applyAlignment="1">
      <alignment horizontal="center"/>
    </xf>
    <xf numFmtId="49" fontId="15" fillId="2" borderId="9" xfId="0" applyNumberFormat="1" applyFont="1" applyFill="1" applyBorder="1" applyAlignment="1">
      <alignment horizontal="center" vertical="center" wrapText="1"/>
    </xf>
    <xf numFmtId="0" fontId="36" fillId="5" borderId="3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" fontId="0" fillId="0" borderId="0" xfId="0" applyNumberFormat="1"/>
    <xf numFmtId="4" fontId="34" fillId="2" borderId="3" xfId="0" applyNumberFormat="1" applyFont="1" applyFill="1" applyBorder="1" applyAlignment="1">
      <alignment horizontal="center"/>
    </xf>
    <xf numFmtId="44" fontId="12" fillId="0" borderId="3" xfId="0" applyNumberFormat="1" applyFont="1" applyBorder="1" applyAlignment="1">
      <alignment horizontal="center" vertical="center"/>
    </xf>
    <xf numFmtId="0" fontId="0" fillId="5" borderId="3" xfId="0" applyFill="1" applyBorder="1"/>
    <xf numFmtId="4" fontId="0" fillId="0" borderId="3" xfId="0" applyNumberFormat="1" applyBorder="1" applyAlignment="1">
      <alignment horizontal="center"/>
    </xf>
    <xf numFmtId="0" fontId="34" fillId="2" borderId="12" xfId="0" applyFont="1" applyFill="1" applyBorder="1" applyAlignment="1">
      <alignment horizontal="center"/>
    </xf>
    <xf numFmtId="4" fontId="7" fillId="22" borderId="3" xfId="0" applyNumberFormat="1" applyFont="1" applyFill="1" applyBorder="1" applyAlignment="1">
      <alignment horizontal="center"/>
    </xf>
    <xf numFmtId="14" fontId="1" fillId="8" borderId="3" xfId="0" applyNumberFormat="1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4" fontId="34" fillId="0" borderId="0" xfId="0" applyNumberFormat="1" applyFont="1"/>
    <xf numFmtId="4" fontId="1" fillId="2" borderId="3" xfId="0" applyNumberFormat="1" applyFont="1" applyFill="1" applyBorder="1" applyAlignment="1">
      <alignment horizontal="center"/>
    </xf>
    <xf numFmtId="4" fontId="34" fillId="2" borderId="3" xfId="0" applyNumberFormat="1" applyFont="1" applyFill="1" applyBorder="1" applyAlignment="1">
      <alignment horizontal="right"/>
    </xf>
    <xf numFmtId="0" fontId="94" fillId="2" borderId="3" xfId="0" applyFont="1" applyFill="1" applyBorder="1" applyAlignment="1">
      <alignment horizontal="center"/>
    </xf>
    <xf numFmtId="44" fontId="34" fillId="5" borderId="3" xfId="4" applyFont="1" applyFill="1" applyBorder="1" applyAlignment="1">
      <alignment horizontal="center"/>
    </xf>
    <xf numFmtId="1" fontId="3" fillId="8" borderId="3" xfId="0" applyNumberFormat="1" applyFont="1" applyFill="1" applyBorder="1" applyAlignment="1">
      <alignment horizontal="center"/>
    </xf>
    <xf numFmtId="4" fontId="7" fillId="2" borderId="3" xfId="0" applyNumberFormat="1" applyFont="1" applyFill="1" applyBorder="1"/>
    <xf numFmtId="0" fontId="7" fillId="2" borderId="3" xfId="0" applyFont="1" applyFill="1" applyBorder="1" applyAlignment="1">
      <alignment horizontal="right"/>
    </xf>
    <xf numFmtId="0" fontId="33" fillId="2" borderId="3" xfId="0" applyFont="1" applyFill="1" applyBorder="1" applyAlignment="1">
      <alignment horizontal="right"/>
    </xf>
    <xf numFmtId="4" fontId="0" fillId="2" borderId="3" xfId="0" applyNumberFormat="1" applyFill="1" applyBorder="1" applyAlignment="1">
      <alignment horizontal="right"/>
    </xf>
    <xf numFmtId="0" fontId="33" fillId="2" borderId="3" xfId="0" applyFont="1" applyFill="1" applyBorder="1"/>
    <xf numFmtId="4" fontId="34" fillId="0" borderId="3" xfId="0" applyNumberFormat="1" applyFont="1" applyBorder="1" applyAlignment="1">
      <alignment horizontal="right"/>
    </xf>
    <xf numFmtId="16" fontId="34" fillId="2" borderId="3" xfId="0" applyNumberFormat="1" applyFont="1" applyFill="1" applyBorder="1" applyAlignment="1">
      <alignment horizontal="center"/>
    </xf>
    <xf numFmtId="0" fontId="5" fillId="2" borderId="3" xfId="0" applyFont="1" applyFill="1" applyBorder="1"/>
    <xf numFmtId="4" fontId="33" fillId="2" borderId="3" xfId="0" applyNumberFormat="1" applyFont="1" applyFill="1" applyBorder="1" applyAlignment="1">
      <alignment horizontal="center"/>
    </xf>
    <xf numFmtId="0" fontId="16" fillId="8" borderId="3" xfId="0" applyFont="1" applyFill="1" applyBorder="1"/>
    <xf numFmtId="0" fontId="0" fillId="9" borderId="3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9" fillId="0" borderId="2" xfId="0" applyFont="1" applyBorder="1" applyAlignment="1">
      <alignment horizontal="center" vertical="center"/>
    </xf>
    <xf numFmtId="0" fontId="59" fillId="17" borderId="1" xfId="0" applyFont="1" applyFill="1" applyBorder="1" applyAlignment="1">
      <alignment horizontal="center" vertical="center" wrapText="1"/>
    </xf>
    <xf numFmtId="0" fontId="59" fillId="17" borderId="4" xfId="0" applyFont="1" applyFill="1" applyBorder="1" applyAlignment="1">
      <alignment horizontal="center" vertical="center" wrapText="1"/>
    </xf>
    <xf numFmtId="0" fontId="59" fillId="17" borderId="2" xfId="0" applyFont="1" applyFill="1" applyBorder="1" applyAlignment="1">
      <alignment horizontal="center" vertical="center" wrapText="1"/>
    </xf>
    <xf numFmtId="164" fontId="59" fillId="17" borderId="1" xfId="0" applyNumberFormat="1" applyFont="1" applyFill="1" applyBorder="1" applyAlignment="1">
      <alignment horizontal="center" vertical="center" wrapText="1"/>
    </xf>
  </cellXfs>
  <cellStyles count="5">
    <cellStyle name="Dobro" xfId="2" builtinId="26"/>
    <cellStyle name="Hiperpovezava" xfId="3" builtinId="8"/>
    <cellStyle name="Navadno" xfId="0" builtinId="0"/>
    <cellStyle name="Normale 2" xfId="1" xr:uid="{A06FEF26-BA11-4D3F-A8DD-A8F2164AA077}"/>
    <cellStyle name="Valuta" xfId="4" builtinId="4"/>
  </cellStyles>
  <dxfs count="101"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dd/mm/yyyy;&quot;0.01.1900&quot;;;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dd/mm/yyyy;&quot;0.01.1900&quot;;;@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dd/mm/yyyy;&quot;0.01.1900&quot;;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dd/mm/yyyy;&quot;0.01.1900&quot;;;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dd/mm/yyyy;&quot;0.01.1900&quot;;;@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65" formatCode="dd/mm/yyyy;&quot;0.01.1900&quot;;;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dd/mm/yyyy;&quot;0.01.1900&quot;;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38"/>
        <scheme val="minor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medium">
          <color rgb="FFFF0000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Calibri"/>
        <family val="2"/>
        <charset val="238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FF0000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FFFF"/>
          <bgColor rgb="FF000000"/>
        </patternFill>
      </fill>
    </dxf>
    <dxf>
      <border outline="0">
        <top style="thin">
          <color auto="1"/>
        </top>
        <bottom style="medium">
          <color rgb="FFFF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</dxf>
  </dxfs>
  <tableStyles count="0" defaultTableStyle="TableStyleMedium2" defaultPivotStyle="PivotStyleLight16"/>
  <colors>
    <mruColors>
      <color rgb="FFFFCCFF"/>
      <color rgb="FFFF99CC"/>
      <color rgb="FFFF3399"/>
      <color rgb="FFFF66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ostolgopan.sharepoint.com/sites/Kakovost/Dokumenti%20v%20skupni%20rabi/general/PLAN%20KONTROLE%20KON&#268;ANIH%20STROJEV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04_Proizvodnja\PLAN\02%20Plan%20monta&#382;e\skladi&#353;&#269;e\Plan%20priprave%20materiala%20skladi&#353;&#269;a%202023.xlsx" TargetMode="External"/><Relationship Id="rId1" Type="http://schemas.openxmlformats.org/officeDocument/2006/relationships/externalLinkPath" Target="skladi&#353;&#269;e/Plan%20priprave%20materiala%20skladi&#353;&#269;a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 KONTROLE KONČANIH STROJEV"/>
      <sheetName val="List2"/>
      <sheetName val="PLAN KONTROLE LUKAVAC"/>
      <sheetName val="STATUS DOKONČANJA"/>
      <sheetName val="KONTROLORJI"/>
      <sheetName val="List1"/>
      <sheetName val="PROJEKTI"/>
    </sheetNames>
    <sheetDataSet>
      <sheetData sheetId="0">
        <row r="8">
          <cell r="C8" t="str">
            <v>KOLO-L6-60600</v>
          </cell>
          <cell r="D8" t="str">
            <v>KRAS NC.1_x000D_
DOUGH DIVIDER FAMILY</v>
          </cell>
          <cell r="E8" t="str">
            <v>KOLOMENSKOE L6</v>
          </cell>
          <cell r="F8" t="str">
            <v>DA</v>
          </cell>
          <cell r="G8">
            <v>45223</v>
          </cell>
          <cell r="H8" t="str">
            <v>ALEKSANDER SREBRNIČ</v>
          </cell>
          <cell r="I8">
            <v>15582</v>
          </cell>
          <cell r="J8" t="str">
            <v>DA</v>
          </cell>
          <cell r="K8">
            <v>45226</v>
          </cell>
          <cell r="L8" t="str">
            <v>ZAKLJUČENO</v>
          </cell>
          <cell r="M8"/>
        </row>
        <row r="9">
          <cell r="C9" t="str">
            <v>KOLO-L6-60010</v>
          </cell>
          <cell r="D9" t="str">
            <v>KRAS NC.1_x000D_
DOUGH DIVIDER FAMILY</v>
          </cell>
          <cell r="E9" t="str">
            <v>KOLOMENSKOE L6</v>
          </cell>
          <cell r="F9" t="str">
            <v>DA</v>
          </cell>
          <cell r="G9">
            <v>45202</v>
          </cell>
          <cell r="H9" t="str">
            <v>ALEKSANDER SREBRNIČ</v>
          </cell>
          <cell r="I9">
            <v>15537</v>
          </cell>
          <cell r="J9" t="str">
            <v>DA</v>
          </cell>
          <cell r="K9">
            <v>45222</v>
          </cell>
          <cell r="L9" t="str">
            <v>ZAKLJUČENO</v>
          </cell>
          <cell r="M9"/>
        </row>
        <row r="10">
          <cell r="C10" t="str">
            <v>KOLO-L6-60011</v>
          </cell>
          <cell r="D10" t="str">
            <v>KRAS NC.1_x000D_
DOUGH DIVIDER FAMILY</v>
          </cell>
          <cell r="E10" t="str">
            <v>KOLOMENSKOE L6</v>
          </cell>
          <cell r="F10" t="str">
            <v>DA</v>
          </cell>
          <cell r="G10">
            <v>45211</v>
          </cell>
          <cell r="H10" t="str">
            <v>ALEKSANDER SREBRNIČ</v>
          </cell>
          <cell r="I10">
            <v>15538</v>
          </cell>
          <cell r="J10" t="str">
            <v>DA</v>
          </cell>
          <cell r="K10">
            <v>45222</v>
          </cell>
          <cell r="L10" t="str">
            <v>ZAKLJUČENO</v>
          </cell>
          <cell r="M10"/>
        </row>
        <row r="11">
          <cell r="C11" t="str">
            <v>KOLO-L6-60030</v>
          </cell>
          <cell r="D11" t="str">
            <v>SABOTIN 3.3_x000D_
STOŽČASTI OKROGLILNI STROJ</v>
          </cell>
          <cell r="E11" t="str">
            <v>KOLOMENSKOE L6</v>
          </cell>
          <cell r="F11" t="str">
            <v>DA</v>
          </cell>
          <cell r="G11">
            <v>45181</v>
          </cell>
          <cell r="H11" t="str">
            <v>ALEKSANDER SREBRNIČ</v>
          </cell>
          <cell r="I11">
            <v>15541</v>
          </cell>
          <cell r="J11" t="str">
            <v>DA</v>
          </cell>
          <cell r="K11">
            <v>45194</v>
          </cell>
          <cell r="L11" t="str">
            <v>ZAKLJUČENO</v>
          </cell>
          <cell r="M11"/>
        </row>
        <row r="12">
          <cell r="C12" t="str">
            <v>KOLO-L6-60031</v>
          </cell>
          <cell r="D12" t="str">
            <v>SABOTIN 3.3_x000D_
STOŽČASTI OKROGLILNI STROJ</v>
          </cell>
          <cell r="E12" t="str">
            <v>KOLOMENSKOE L6</v>
          </cell>
          <cell r="F12" t="str">
            <v>DA</v>
          </cell>
          <cell r="G12">
            <v>45181</v>
          </cell>
          <cell r="H12" t="str">
            <v>ALEKSANDER SREBRNIČ</v>
          </cell>
          <cell r="I12">
            <v>15542</v>
          </cell>
          <cell r="J12" t="str">
            <v>DA</v>
          </cell>
          <cell r="K12">
            <v>45194</v>
          </cell>
          <cell r="L12" t="str">
            <v>ZAKLJUČENO</v>
          </cell>
          <cell r="M12"/>
        </row>
        <row r="13">
          <cell r="C13" t="str">
            <v>KOLO-L6-60160</v>
          </cell>
          <cell r="D13" t="str">
            <v>DEP 3x8/2.5 IGL
NAPRAVA ZA PRAZNJENJE
KASET -  IGLE</v>
          </cell>
          <cell r="E13" t="str">
            <v>KOLOMENSKOE L6</v>
          </cell>
          <cell r="F13" t="str">
            <v>DA</v>
          </cell>
          <cell r="G13"/>
          <cell r="H13" t="str">
            <v>ALEKSANDER SREBRNIČ</v>
          </cell>
          <cell r="I13">
            <v>15556</v>
          </cell>
          <cell r="J13" t="str">
            <v>DA</v>
          </cell>
          <cell r="K13">
            <v>45191</v>
          </cell>
          <cell r="L13" t="str">
            <v>ZAKLJUČENO</v>
          </cell>
          <cell r="M13"/>
        </row>
        <row r="14">
          <cell r="C14" t="str">
            <v>KOLO-L6-60130</v>
          </cell>
          <cell r="D14" t="str">
            <v>NABOD - VAL 2.5x0.4
NABADALNIK TESTA VALJČNI</v>
          </cell>
          <cell r="E14" t="str">
            <v>KOLOMENSKOE L6</v>
          </cell>
          <cell r="F14" t="str">
            <v>DA</v>
          </cell>
          <cell r="G14">
            <v>45159</v>
          </cell>
          <cell r="H14" t="str">
            <v>ALEKSANDER SREBRNIČ</v>
          </cell>
          <cell r="I14">
            <v>15553</v>
          </cell>
          <cell r="J14" t="str">
            <v>DA</v>
          </cell>
          <cell r="K14">
            <v>45182</v>
          </cell>
          <cell r="L14" t="str">
            <v>ZAKLJUČENO</v>
          </cell>
          <cell r="M14"/>
        </row>
        <row r="15">
          <cell r="C15" t="str">
            <v>KOLO-L6-60050</v>
          </cell>
          <cell r="D15" t="str">
            <v>APK 250x400x1650 MAG LOP
AVTOMATSKI POLNILNIK KASET</v>
          </cell>
          <cell r="E15" t="str">
            <v>KOLOMENSKOE L6</v>
          </cell>
          <cell r="F15" t="str">
            <v>DA</v>
          </cell>
          <cell r="G15">
            <v>45176</v>
          </cell>
          <cell r="H15" t="str">
            <v>DIMITRIJ MARINIČ RIJAVEC</v>
          </cell>
          <cell r="I15">
            <v>15545</v>
          </cell>
          <cell r="J15" t="str">
            <v>DA</v>
          </cell>
          <cell r="K15">
            <v>45176</v>
          </cell>
          <cell r="L15" t="str">
            <v>ZAKLJUČENO</v>
          </cell>
          <cell r="M15"/>
        </row>
        <row r="16">
          <cell r="C16" t="str">
            <v>KOLO-L6-60250</v>
          </cell>
          <cell r="D16" t="str">
            <v>ČISTILNIK KASET_x000D_
CIS-SCET-SES</v>
          </cell>
          <cell r="E16" t="str">
            <v>KOLOMENSKOE L6</v>
          </cell>
          <cell r="F16" t="str">
            <v>DA</v>
          </cell>
          <cell r="G16"/>
          <cell r="H16" t="str">
            <v>ALEKSANDER SREBRNIČ</v>
          </cell>
          <cell r="I16">
            <v>15565</v>
          </cell>
          <cell r="J16" t="str">
            <v>DA</v>
          </cell>
          <cell r="K16">
            <v>45169</v>
          </cell>
          <cell r="L16" t="str">
            <v>ZAKLJUČENO</v>
          </cell>
          <cell r="M16"/>
        </row>
        <row r="17">
          <cell r="C17" t="str">
            <v>KOLO-L6-60180</v>
          </cell>
          <cell r="D17" t="str">
            <v>TK 0.5x3.35 MD H770
TRANSPORTER KRUHA</v>
          </cell>
          <cell r="E17" t="str">
            <v>KOLOMENSKOE L6</v>
          </cell>
          <cell r="F17" t="str">
            <v>DA</v>
          </cell>
          <cell r="G17">
            <v>45162</v>
          </cell>
          <cell r="H17" t="str">
            <v>DANILO OKRETIČ</v>
          </cell>
          <cell r="I17">
            <v>15558</v>
          </cell>
          <cell r="J17" t="str">
            <v>DA</v>
          </cell>
          <cell r="K17">
            <v>45168</v>
          </cell>
          <cell r="L17" t="str">
            <v>ZAKLJUČENO</v>
          </cell>
          <cell r="M17"/>
        </row>
        <row r="18">
          <cell r="C18" t="str">
            <v>KOLO-L6-60190</v>
          </cell>
          <cell r="D18" t="str">
            <v>TK 0.5x4.0 MD PREV
TRANSPORTER KRUHA PREVOZEN</v>
          </cell>
          <cell r="E18" t="str">
            <v>KOLOMENSKOE L6</v>
          </cell>
          <cell r="F18" t="str">
            <v>DA</v>
          </cell>
          <cell r="G18">
            <v>45159</v>
          </cell>
          <cell r="H18" t="str">
            <v>DANILO OKRETIČ</v>
          </cell>
          <cell r="I18">
            <v>15559</v>
          </cell>
          <cell r="J18" t="str">
            <v>DA</v>
          </cell>
          <cell r="K18">
            <v>45168</v>
          </cell>
          <cell r="L18" t="str">
            <v>ZAKLJUČENO</v>
          </cell>
          <cell r="M18"/>
        </row>
        <row r="19">
          <cell r="C19" t="str">
            <v>KOLO-L6-60380</v>
          </cell>
          <cell r="D19" t="str">
            <v>TRANS-K 0.19x0.4 x 4.0 / R90
TRANSPORTER KASET</v>
          </cell>
          <cell r="E19" t="str">
            <v>KOLOMENSKOE L6</v>
          </cell>
          <cell r="F19" t="str">
            <v>DA</v>
          </cell>
          <cell r="G19"/>
          <cell r="H19" t="str">
            <v>ALEKSANDER SREBRNIČ</v>
          </cell>
          <cell r="I19">
            <v>15578</v>
          </cell>
          <cell r="J19" t="str">
            <v>DA</v>
          </cell>
          <cell r="K19">
            <v>45168</v>
          </cell>
          <cell r="L19" t="str">
            <v>ZAKLJUČENO</v>
          </cell>
          <cell r="M19"/>
        </row>
        <row r="20">
          <cell r="C20" t="str">
            <v>KOLO-L6-60060</v>
          </cell>
          <cell r="D20" t="str">
            <v>TRANS-K 0.19x0.4 x 4.0 / R90
TRANSPORTER KASET</v>
          </cell>
          <cell r="E20" t="str">
            <v>KOLOMENSKOE L6</v>
          </cell>
          <cell r="F20" t="str">
            <v>DA</v>
          </cell>
          <cell r="G20">
            <v>45160</v>
          </cell>
          <cell r="H20" t="str">
            <v>ALEKSANDER SREBRNIČ</v>
          </cell>
          <cell r="I20">
            <v>15546</v>
          </cell>
          <cell r="J20" t="str">
            <v>DA</v>
          </cell>
          <cell r="K20">
            <v>45166</v>
          </cell>
          <cell r="L20" t="str">
            <v>ZAKLJUČENO</v>
          </cell>
          <cell r="M20"/>
        </row>
        <row r="21">
          <cell r="C21" t="str">
            <v>KOLO-L6-60200</v>
          </cell>
          <cell r="D21" t="str">
            <v>TRANS-K 0.19x0.4 x 6.0 / R90 ZA
TRANSPORTER KASET</v>
          </cell>
          <cell r="E21" t="str">
            <v>KOLOMENSKOE L6</v>
          </cell>
          <cell r="F21" t="str">
            <v>DA</v>
          </cell>
          <cell r="G21">
            <v>45159</v>
          </cell>
          <cell r="H21" t="str">
            <v>ALEKSANDER SREBRNIČ</v>
          </cell>
          <cell r="I21">
            <v>15560</v>
          </cell>
          <cell r="J21" t="str">
            <v>DA</v>
          </cell>
          <cell r="K21">
            <v>45166</v>
          </cell>
          <cell r="L21" t="str">
            <v>ZAKLJUČENO</v>
          </cell>
          <cell r="M21"/>
        </row>
        <row r="22">
          <cell r="C22" t="str">
            <v>KOLO-L6-60080</v>
          </cell>
          <cell r="D22" t="str">
            <v>TRANS-K 0.19x0.4 x 5.8 / R90 ZA
TRANSPORTER KASET</v>
          </cell>
          <cell r="E22" t="str">
            <v>KOLOMENSKOE L6</v>
          </cell>
          <cell r="F22" t="str">
            <v>DA</v>
          </cell>
          <cell r="G22">
            <v>45161</v>
          </cell>
          <cell r="H22" t="str">
            <v>DIMITRIJ MARINIČ RIJAVEC</v>
          </cell>
          <cell r="I22">
            <v>15548</v>
          </cell>
          <cell r="J22" t="str">
            <v>DA</v>
          </cell>
          <cell r="K22">
            <v>45163</v>
          </cell>
          <cell r="L22" t="str">
            <v>ZAKLJUČENO</v>
          </cell>
          <cell r="M22"/>
        </row>
        <row r="23">
          <cell r="C23" t="str">
            <v>KOLO-L6-60240</v>
          </cell>
          <cell r="D23" t="str">
            <v>TRANS-K 0.19 x 0.4 x 4.0
TRANSPORTER KASET</v>
          </cell>
          <cell r="E23" t="str">
            <v>KOLOMENSKOE L6</v>
          </cell>
          <cell r="F23" t="str">
            <v>DA</v>
          </cell>
          <cell r="G23">
            <v>45154</v>
          </cell>
          <cell r="H23" t="str">
            <v>DIMITRIJ MARINIČ RIJAVEC</v>
          </cell>
          <cell r="I23">
            <v>15564</v>
          </cell>
          <cell r="J23" t="str">
            <v>DA</v>
          </cell>
          <cell r="K23">
            <v>45163</v>
          </cell>
          <cell r="L23" t="str">
            <v>ZAKLJUČENO</v>
          </cell>
          <cell r="M23"/>
        </row>
        <row r="24">
          <cell r="C24" t="str">
            <v>KOLO-L6-60260</v>
          </cell>
          <cell r="D24" t="str">
            <v>TRANS-K 0.19x0.4 x 9.0 VE
TRANSPORTER KASET Z VENTILATORJI</v>
          </cell>
          <cell r="E24" t="str">
            <v>KOLOMENSKOE L6</v>
          </cell>
          <cell r="F24" t="str">
            <v>DA</v>
          </cell>
          <cell r="G24">
            <v>45154</v>
          </cell>
          <cell r="H24" t="str">
            <v>DIMITRIJ MARINIČ RIJAVEC</v>
          </cell>
          <cell r="I24">
            <v>15566</v>
          </cell>
          <cell r="J24" t="str">
            <v>DA</v>
          </cell>
          <cell r="K24">
            <v>45163</v>
          </cell>
          <cell r="L24" t="str">
            <v>ZAKLJUČENO</v>
          </cell>
          <cell r="M24"/>
        </row>
        <row r="25">
          <cell r="C25" t="str">
            <v>KOLO-L6-60270</v>
          </cell>
          <cell r="D25" t="str">
            <v>TRANS-K 0.19x0.4 x 9.0 VE
TRANSPORTER KASET Z VENTILATORJI</v>
          </cell>
          <cell r="E25" t="str">
            <v>KOLOMENSKOE L6</v>
          </cell>
          <cell r="F25" t="str">
            <v>DA</v>
          </cell>
          <cell r="G25">
            <v>45154</v>
          </cell>
          <cell r="H25" t="str">
            <v>DIMITRIJ MARINIČ RIJAVEC</v>
          </cell>
          <cell r="I25">
            <v>15567</v>
          </cell>
          <cell r="J25" t="str">
            <v>DA</v>
          </cell>
          <cell r="K25">
            <v>45163</v>
          </cell>
          <cell r="L25" t="str">
            <v>ZAKLJUČENO</v>
          </cell>
          <cell r="M25"/>
        </row>
        <row r="26">
          <cell r="C26" t="str">
            <v>KOLO-L6-60280</v>
          </cell>
          <cell r="D26" t="str">
            <v>TRANS-K 0.19x0.4 x 9.0 VE
TRANSPORTER KASET Z VENTILATORJI</v>
          </cell>
          <cell r="E26" t="str">
            <v>KOLOMENSKOE L6</v>
          </cell>
          <cell r="F26" t="str">
            <v>DA</v>
          </cell>
          <cell r="G26">
            <v>45154</v>
          </cell>
          <cell r="H26" t="str">
            <v>DIMITRIJ MARINIČ RIJAVEC</v>
          </cell>
          <cell r="I26">
            <v>15568</v>
          </cell>
          <cell r="J26" t="str">
            <v>DA</v>
          </cell>
          <cell r="K26">
            <v>45163</v>
          </cell>
          <cell r="L26" t="str">
            <v>ZAKLJUČENO</v>
          </cell>
          <cell r="M26"/>
        </row>
        <row r="27">
          <cell r="C27" t="str">
            <v>KOLO-L6-60290</v>
          </cell>
          <cell r="D27" t="str">
            <v>TRANS-K 0.19x0.4 x 9.0 VE
TRANSPORTER KASET Z VENTILATORJI</v>
          </cell>
          <cell r="E27" t="str">
            <v>KOLOMENSKOE L6</v>
          </cell>
          <cell r="F27" t="str">
            <v>DA</v>
          </cell>
          <cell r="G27">
            <v>45154</v>
          </cell>
          <cell r="H27" t="str">
            <v>DIMITRIJ MARINIČ RIJAVEC</v>
          </cell>
          <cell r="I27">
            <v>15569</v>
          </cell>
          <cell r="J27" t="str">
            <v>DA</v>
          </cell>
          <cell r="K27">
            <v>45163</v>
          </cell>
          <cell r="L27" t="str">
            <v>ZAKLJUČENO</v>
          </cell>
          <cell r="M27"/>
        </row>
        <row r="28">
          <cell r="C28" t="str">
            <v>KOLO-L6-60300</v>
          </cell>
          <cell r="D28" t="str">
            <v>TRANS-K 0.19x0.43 x 2.6
TRANSPORTER KASET</v>
          </cell>
          <cell r="E28" t="str">
            <v>KOLOMENSKOE L6</v>
          </cell>
          <cell r="F28" t="str">
            <v>DA</v>
          </cell>
          <cell r="G28">
            <v>45145</v>
          </cell>
          <cell r="H28" t="str">
            <v>DIMITRIJ MARINIČ RIJAVEC</v>
          </cell>
          <cell r="I28">
            <v>15570</v>
          </cell>
          <cell r="J28" t="str">
            <v>DA</v>
          </cell>
          <cell r="K28">
            <v>45163</v>
          </cell>
          <cell r="L28" t="str">
            <v>ZAKLJUČENO</v>
          </cell>
          <cell r="M28"/>
        </row>
        <row r="29">
          <cell r="C29" t="str">
            <v>KOLO-L6-60350</v>
          </cell>
          <cell r="D29" t="str">
            <v>TRANS-K VAL 0.8 x 0.7
TRANSPORTER KASET - REVERZIBILNI</v>
          </cell>
          <cell r="E29" t="str">
            <v>KOLOMENSKOE L6</v>
          </cell>
          <cell r="F29" t="str">
            <v>DA</v>
          </cell>
          <cell r="G29">
            <v>45149</v>
          </cell>
          <cell r="H29" t="str">
            <v>DANILO OKRETIČ</v>
          </cell>
          <cell r="I29">
            <v>15575</v>
          </cell>
          <cell r="J29" t="str">
            <v>DA</v>
          </cell>
          <cell r="K29">
            <v>45155</v>
          </cell>
          <cell r="L29" t="str">
            <v>ZAKLJUČENO</v>
          </cell>
          <cell r="M29"/>
        </row>
        <row r="30">
          <cell r="C30" t="str">
            <v>KOLO-L6-60150</v>
          </cell>
          <cell r="D30" t="str">
            <v>APRAZ TP 2.5 N-La
AVTOMATSKI PRAZNILNIK PEČI</v>
          </cell>
          <cell r="E30" t="str">
            <v>KOLOMENSKOE L6</v>
          </cell>
          <cell r="F30" t="str">
            <v>DA</v>
          </cell>
          <cell r="G30">
            <v>45154</v>
          </cell>
          <cell r="H30" t="str">
            <v>DANILO OKRETIČ</v>
          </cell>
          <cell r="I30">
            <v>15555</v>
          </cell>
          <cell r="J30" t="str">
            <v>DA</v>
          </cell>
          <cell r="K30">
            <v>45154</v>
          </cell>
          <cell r="L30" t="str">
            <v>ZAKLJUČENO</v>
          </cell>
          <cell r="M30"/>
        </row>
        <row r="31">
          <cell r="C31" t="str">
            <v>KOLO-L6-60020</v>
          </cell>
          <cell r="D31" t="str">
            <v>TT P 220x700_x000D_
TRANSPORTER TESTA PREVOZNI</v>
          </cell>
          <cell r="E31" t="str">
            <v>KOLOMENSKOE L6</v>
          </cell>
          <cell r="F31" t="str">
            <v>DA</v>
          </cell>
          <cell r="G31"/>
          <cell r="H31" t="str">
            <v>DANILO OKRETIČ</v>
          </cell>
          <cell r="I31">
            <v>15539</v>
          </cell>
          <cell r="J31" t="str">
            <v>DA</v>
          </cell>
          <cell r="K31">
            <v>45149</v>
          </cell>
          <cell r="L31" t="str">
            <v>ZAKLJUČENO</v>
          </cell>
          <cell r="M31"/>
        </row>
        <row r="32">
          <cell r="C32" t="str">
            <v>KOLO-L6-60021</v>
          </cell>
          <cell r="D32" t="str">
            <v>TT P 220x500_x000D_
TRANSPORTER TESTA PREVOZNI</v>
          </cell>
          <cell r="E32" t="str">
            <v>KOLOMENSKOE L6</v>
          </cell>
          <cell r="F32" t="str">
            <v>DA</v>
          </cell>
          <cell r="G32"/>
          <cell r="H32" t="str">
            <v>DANILO OKRETIČ</v>
          </cell>
          <cell r="I32">
            <v>15540</v>
          </cell>
          <cell r="J32" t="str">
            <v>DA</v>
          </cell>
          <cell r="K32">
            <v>45149</v>
          </cell>
          <cell r="L32" t="str">
            <v>ZAKLJUČENO</v>
          </cell>
          <cell r="M32"/>
        </row>
        <row r="33">
          <cell r="C33" t="str">
            <v>KOLO-L6-60340</v>
          </cell>
          <cell r="D33" t="str">
            <v>VP 1800 KP/VERIŽ.
PROGA VALJČNA</v>
          </cell>
          <cell r="E33" t="str">
            <v>KOLOMENSKOE L6</v>
          </cell>
          <cell r="F33" t="str">
            <v>DA</v>
          </cell>
          <cell r="G33">
            <v>45149</v>
          </cell>
          <cell r="H33" t="str">
            <v>DANILO OKRETIČ</v>
          </cell>
          <cell r="I33">
            <v>15574</v>
          </cell>
          <cell r="J33" t="str">
            <v>DA</v>
          </cell>
          <cell r="K33">
            <v>45149</v>
          </cell>
          <cell r="L33" t="str">
            <v>ZAKLJUČENO</v>
          </cell>
          <cell r="M33"/>
        </row>
        <row r="34">
          <cell r="C34" t="str">
            <v>KOLO-L6-60040</v>
          </cell>
          <cell r="D34" t="str">
            <v>TT P -IDK 6  KOLOM. L6
TRANSPORTER TESTA Z 
IZMETOVALCEM 
DVOJNIH KOSOV</v>
          </cell>
          <cell r="E34" t="str">
            <v>KOLOMENSKOE L6</v>
          </cell>
          <cell r="F34" t="str">
            <v>DA</v>
          </cell>
          <cell r="G34">
            <v>45145</v>
          </cell>
          <cell r="H34" t="str">
            <v>DANILO OKRETIČ</v>
          </cell>
          <cell r="I34">
            <v>15544</v>
          </cell>
          <cell r="J34" t="str">
            <v>DA</v>
          </cell>
          <cell r="K34">
            <v>45147</v>
          </cell>
          <cell r="L34" t="str">
            <v>ZAKLJUČENO</v>
          </cell>
          <cell r="M34"/>
        </row>
        <row r="35">
          <cell r="C35" t="str">
            <v>KOLO-L6-60041</v>
          </cell>
          <cell r="D35" t="str">
            <v>TT P -IDK 6  KOLOM. L6
TRANSPORTER TESTA Z 
IZMETOVALCEM 
DVOJNIH KOSOV</v>
          </cell>
          <cell r="E35" t="str">
            <v>KOLOMENSKOE L6</v>
          </cell>
          <cell r="F35" t="str">
            <v>DA</v>
          </cell>
          <cell r="G35">
            <v>45145</v>
          </cell>
          <cell r="H35" t="str">
            <v>DANILO OKRETIČ</v>
          </cell>
          <cell r="I35">
            <v>15543</v>
          </cell>
          <cell r="J35" t="str">
            <v>DA</v>
          </cell>
          <cell r="K35">
            <v>45147</v>
          </cell>
          <cell r="L35" t="str">
            <v>ZAKLJUČENO</v>
          </cell>
          <cell r="M35"/>
        </row>
        <row r="36">
          <cell r="C36" t="str">
            <v>KOLO-L6-60320</v>
          </cell>
          <cell r="D36" t="str">
            <v>TRANS-K 0.19x0.4 x 2.7 / R90
TRANSPORTER KASET</v>
          </cell>
          <cell r="E36" t="str">
            <v>KOLOMENSKOE L6</v>
          </cell>
          <cell r="F36" t="str">
            <v>DA</v>
          </cell>
          <cell r="G36">
            <v>45145</v>
          </cell>
          <cell r="H36" t="str">
            <v>DANILO OKRETIČ</v>
          </cell>
          <cell r="I36">
            <v>15572</v>
          </cell>
          <cell r="J36" t="str">
            <v>DA</v>
          </cell>
          <cell r="K36">
            <v>45147</v>
          </cell>
          <cell r="L36" t="str">
            <v>ZAKLJUČENO</v>
          </cell>
          <cell r="M36"/>
        </row>
        <row r="37">
          <cell r="C37" t="str">
            <v>KOLO-L6-60070</v>
          </cell>
          <cell r="D37" t="str">
            <v>TRANS-K 0.5x1.2  IZMET
TRANSPORTER KASET Z IZMETOVALCEM</v>
          </cell>
          <cell r="E37" t="str">
            <v>KOLOMENSKOE L6</v>
          </cell>
          <cell r="F37" t="str">
            <v>DA</v>
          </cell>
          <cell r="G37">
            <v>45141</v>
          </cell>
          <cell r="H37" t="str">
            <v>DANILO OKRETIČ</v>
          </cell>
          <cell r="I37">
            <v>15596</v>
          </cell>
          <cell r="J37" t="str">
            <v>DA</v>
          </cell>
          <cell r="K37">
            <v>45146</v>
          </cell>
          <cell r="L37" t="str">
            <v>ZAKLJUČENO</v>
          </cell>
          <cell r="M37"/>
        </row>
        <row r="38">
          <cell r="C38" t="str">
            <v>KOLO-L6-60071</v>
          </cell>
          <cell r="D38" t="str">
            <v>TRANS-K 0.19 / 0.4 x 4.0
TRANSPORTER KASET</v>
          </cell>
          <cell r="E38" t="str">
            <v>KOLOMENSKOE L6</v>
          </cell>
          <cell r="F38" t="str">
            <v>DA</v>
          </cell>
          <cell r="G38">
            <v>45145</v>
          </cell>
          <cell r="H38" t="str">
            <v>DANILO OKRETIČ</v>
          </cell>
          <cell r="I38">
            <v>15547</v>
          </cell>
          <cell r="J38" t="str">
            <v>DA</v>
          </cell>
          <cell r="K38">
            <v>45146</v>
          </cell>
          <cell r="L38" t="str">
            <v>ZAKLJUČENO</v>
          </cell>
          <cell r="M38"/>
        </row>
        <row r="39">
          <cell r="C39" t="str">
            <v>KOLO-L6-60110</v>
          </cell>
          <cell r="D39" t="str">
            <v>NAREZ 2.5 RNh / 3 NOŽ._x000D_
NAREZOVALNIK TESTA</v>
          </cell>
          <cell r="E39" t="str">
            <v>KOLOMENSKOE L6</v>
          </cell>
          <cell r="F39" t="str">
            <v>DA</v>
          </cell>
          <cell r="G39">
            <v>45145</v>
          </cell>
          <cell r="H39" t="str">
            <v>ALEKSANDER SREBRNIČ</v>
          </cell>
          <cell r="I39">
            <v>15551</v>
          </cell>
          <cell r="J39" t="str">
            <v>DA</v>
          </cell>
          <cell r="K39">
            <v>45146</v>
          </cell>
          <cell r="L39" t="str">
            <v>ZAKLJUČENO</v>
          </cell>
          <cell r="M39"/>
        </row>
        <row r="40">
          <cell r="C40" t="str">
            <v>KOLO-L6-60210</v>
          </cell>
          <cell r="D40" t="str">
            <v>TRANS-K 0.5x1.2  IZMET
TRANSPORTER KASET Z IZMETOVALCEM</v>
          </cell>
          <cell r="E40" t="str">
            <v>KOLOMENSKOE L6</v>
          </cell>
          <cell r="F40" t="str">
            <v>DA</v>
          </cell>
          <cell r="G40">
            <v>45141</v>
          </cell>
          <cell r="H40" t="str">
            <v>DANILO OKRETIČ</v>
          </cell>
          <cell r="I40" t="str">
            <v>15561    15596</v>
          </cell>
          <cell r="J40" t="str">
            <v>DA</v>
          </cell>
          <cell r="K40">
            <v>45146</v>
          </cell>
          <cell r="L40" t="str">
            <v>ZAKLJUČENO</v>
          </cell>
          <cell r="M40"/>
        </row>
        <row r="41">
          <cell r="C41" t="str">
            <v>KOLO-L6-60330</v>
          </cell>
          <cell r="D41" t="str">
            <v>TRANS-K 0.19x0.4 x 4.5 DV
TRANSPORTER KASET</v>
          </cell>
          <cell r="E41" t="str">
            <v>KOLOMENSKOE L6</v>
          </cell>
          <cell r="F41" t="str">
            <v>DA</v>
          </cell>
          <cell r="G41">
            <v>45145</v>
          </cell>
          <cell r="H41" t="str">
            <v>DANILO OKRETIČ</v>
          </cell>
          <cell r="I41">
            <v>15573</v>
          </cell>
          <cell r="J41" t="str">
            <v>DA</v>
          </cell>
          <cell r="K41">
            <v>45146</v>
          </cell>
          <cell r="L41" t="str">
            <v>ZAKLJUČENO</v>
          </cell>
          <cell r="M41"/>
        </row>
        <row r="42">
          <cell r="C42" t="str">
            <v>KOLO-L6-60331</v>
          </cell>
          <cell r="D42" t="str">
            <v>TRANS-K 0.19 / 0.4 x 0.85
TRANSPORTER KASET</v>
          </cell>
          <cell r="E42" t="str">
            <v>KOLOMENSKOE L6</v>
          </cell>
          <cell r="F42" t="str">
            <v>DA</v>
          </cell>
          <cell r="G42">
            <v>45145</v>
          </cell>
          <cell r="H42" t="str">
            <v>DANILO OKRETIČ</v>
          </cell>
          <cell r="I42">
            <v>15595</v>
          </cell>
          <cell r="J42" t="str">
            <v>DA</v>
          </cell>
          <cell r="K42">
            <v>45146</v>
          </cell>
          <cell r="L42" t="str">
            <v>ZAKLJUČENO</v>
          </cell>
          <cell r="M42"/>
        </row>
        <row r="43">
          <cell r="C43" t="str">
            <v>KOLO-L6-60100</v>
          </cell>
          <cell r="D43" t="str">
            <v xml:space="preserve">PR PR 2.5x3.5
PROGA PREDAJNA                                                                                     </v>
          </cell>
          <cell r="E43" t="str">
            <v>KOLOMENSKOE L6</v>
          </cell>
          <cell r="F43" t="str">
            <v>DA</v>
          </cell>
          <cell r="G43">
            <v>45135</v>
          </cell>
          <cell r="H43" t="str">
            <v>ALEKSANDER SREBRNIČ</v>
          </cell>
          <cell r="I43">
            <v>15550</v>
          </cell>
          <cell r="J43" t="str">
            <v>DA</v>
          </cell>
          <cell r="K43">
            <v>45142</v>
          </cell>
          <cell r="L43" t="str">
            <v>ZAKLJUČENO</v>
          </cell>
          <cell r="M43"/>
        </row>
        <row r="44">
          <cell r="C44" t="str">
            <v>KOLO-L6-60420</v>
          </cell>
          <cell r="D44" t="str">
            <v>APFK 3.0 MD 0.5x3.2</v>
          </cell>
          <cell r="E44" t="str">
            <v>KOLOMENSKOE L6</v>
          </cell>
          <cell r="F44" t="str">
            <v>DA</v>
          </cell>
          <cell r="G44">
            <v>45141</v>
          </cell>
          <cell r="H44" t="str">
            <v>ALEKSANDER SREBRNIČ</v>
          </cell>
          <cell r="I44"/>
          <cell r="J44" t="str">
            <v>DA</v>
          </cell>
          <cell r="K44">
            <v>45142</v>
          </cell>
          <cell r="L44" t="str">
            <v>ZAKLJUČENO</v>
          </cell>
          <cell r="M44"/>
        </row>
        <row r="45">
          <cell r="C45" t="str">
            <v>KOLO-L6-60220</v>
          </cell>
          <cell r="D45" t="str">
            <v>TRANS-K 0.19 / 0.4 x 8.5
TRANSPORTER KASET</v>
          </cell>
          <cell r="E45" t="str">
            <v>KOLOMENSKOE L6</v>
          </cell>
          <cell r="F45" t="str">
            <v>DA</v>
          </cell>
          <cell r="G45">
            <v>45141</v>
          </cell>
          <cell r="H45" t="str">
            <v>ALEKSANDER SREBRNIČ</v>
          </cell>
          <cell r="I45">
            <v>15562</v>
          </cell>
          <cell r="J45" t="str">
            <v>DA</v>
          </cell>
          <cell r="K45">
            <v>45141</v>
          </cell>
          <cell r="L45" t="str">
            <v>ZAKLJUČENO</v>
          </cell>
          <cell r="M45"/>
        </row>
        <row r="46">
          <cell r="C46" t="str">
            <v>KOLO-L6-60230</v>
          </cell>
          <cell r="D46" t="str">
            <v>TRANS-K 0.19 / 0.4 x 4.0
TRANSPORTER KASET</v>
          </cell>
          <cell r="E46" t="str">
            <v>KOLOMENSKOE L6</v>
          </cell>
          <cell r="F46" t="str">
            <v>DA</v>
          </cell>
          <cell r="G46">
            <v>45141</v>
          </cell>
          <cell r="H46" t="str">
            <v>ALEKSANDER SREBRNIČ</v>
          </cell>
          <cell r="I46">
            <v>15563</v>
          </cell>
          <cell r="J46" t="str">
            <v>DA</v>
          </cell>
          <cell r="K46">
            <v>45141</v>
          </cell>
          <cell r="L46" t="str">
            <v>ZAKLJUČENO</v>
          </cell>
          <cell r="M46"/>
        </row>
        <row r="47">
          <cell r="C47" t="str">
            <v>KOLO-L6-60120</v>
          </cell>
          <cell r="D47" t="str">
            <v>PMV-0.4/2.5-P1-G3POSIPALO MOKE Z VOZIČKOM</v>
          </cell>
          <cell r="E47" t="str">
            <v>KOLOMENSKOE L6</v>
          </cell>
          <cell r="F47" t="str">
            <v>DA</v>
          </cell>
          <cell r="G47">
            <v>45134</v>
          </cell>
          <cell r="H47" t="str">
            <v>DIMITRIJ MARINIČ RIJAVEC</v>
          </cell>
          <cell r="I47">
            <v>15552</v>
          </cell>
          <cell r="J47" t="str">
            <v>DA</v>
          </cell>
          <cell r="K47">
            <v>45135</v>
          </cell>
          <cell r="L47" t="str">
            <v>ZAKLJUČENO</v>
          </cell>
          <cell r="M47"/>
        </row>
        <row r="48">
          <cell r="C48" t="str">
            <v>KOLO-L6-60310</v>
          </cell>
          <cell r="D48" t="str">
            <v>TRANS-K MD 0.5x3.0
TRANSPORTER KASET</v>
          </cell>
          <cell r="E48" t="str">
            <v>KOLOMENSKOE L6</v>
          </cell>
          <cell r="F48" t="str">
            <v>DA</v>
          </cell>
          <cell r="G48">
            <v>45141</v>
          </cell>
          <cell r="H48"/>
          <cell r="I48">
            <v>15571</v>
          </cell>
          <cell r="J48" t="str">
            <v>DA</v>
          </cell>
          <cell r="K48">
            <v>45121</v>
          </cell>
          <cell r="L48" t="str">
            <v>ZAKLJUČENO</v>
          </cell>
          <cell r="M48" t="str">
            <v>?</v>
          </cell>
        </row>
        <row r="49">
          <cell r="C49" t="str">
            <v>KOLO-L6-60360</v>
          </cell>
          <cell r="D49" t="str">
            <v>TRANS-K 2x0.082x4.3 - SKLAD
TRANSPORTER KASET - REVERZIBILNI</v>
          </cell>
          <cell r="E49" t="str">
            <v>KOLOMENSKOE L6</v>
          </cell>
          <cell r="F49" t="str">
            <v>DA</v>
          </cell>
          <cell r="G49">
            <v>45141</v>
          </cell>
          <cell r="H49"/>
          <cell r="I49"/>
          <cell r="J49"/>
          <cell r="K49"/>
          <cell r="L49" t="str">
            <v>V KONTROLI</v>
          </cell>
          <cell r="M49"/>
        </row>
        <row r="50">
          <cell r="C50" t="str">
            <v>HALD-00010-T</v>
          </cell>
          <cell r="D50" t="str">
            <v>LP V_x000D_
LIJAK S PODESTOM</v>
          </cell>
          <cell r="E50" t="str">
            <v>HALDIRAM</v>
          </cell>
          <cell r="F50"/>
          <cell r="G50"/>
          <cell r="H50"/>
          <cell r="I50"/>
          <cell r="J50"/>
          <cell r="K50"/>
          <cell r="L50" t="str">
            <v/>
          </cell>
          <cell r="M50"/>
        </row>
        <row r="51">
          <cell r="C51" t="str">
            <v>HALD-00020-T</v>
          </cell>
          <cell r="D51" t="str">
            <v>MARK VARIANTNI</v>
          </cell>
          <cell r="E51" t="str">
            <v>HALDIRAM</v>
          </cell>
          <cell r="F51"/>
          <cell r="G51"/>
          <cell r="H51"/>
          <cell r="I51"/>
          <cell r="J51"/>
          <cell r="K51"/>
          <cell r="L51" t="str">
            <v/>
          </cell>
          <cell r="M51"/>
        </row>
        <row r="52">
          <cell r="C52" t="str">
            <v>HALD-00030-T</v>
          </cell>
          <cell r="D52" t="str">
            <v>TT P 220x2100/LOP-Sx2-HLR_x000D_
TRANSPORTER TESTA PREVOZNI Z LOPUTAMI</v>
          </cell>
          <cell r="E52" t="str">
            <v>HALDIRAM</v>
          </cell>
          <cell r="F52" t="str">
            <v>DA</v>
          </cell>
          <cell r="G52"/>
          <cell r="H52"/>
          <cell r="I52">
            <v>15141</v>
          </cell>
          <cell r="J52" t="str">
            <v>DA</v>
          </cell>
          <cell r="K52"/>
          <cell r="L52" t="str">
            <v>ZAKLJUČENO</v>
          </cell>
          <cell r="M52"/>
        </row>
        <row r="53">
          <cell r="C53" t="str">
            <v>HALD-00040-T</v>
          </cell>
          <cell r="D53" t="str">
            <v>TT 1000X2900/DES/LOP-HLR_x000D_
TRANSPORTER TESTA Z DESKO DVOJNI</v>
          </cell>
          <cell r="E53" t="str">
            <v>HALDIRAM</v>
          </cell>
          <cell r="F53" t="str">
            <v>DA</v>
          </cell>
          <cell r="G53"/>
          <cell r="H53"/>
          <cell r="I53">
            <v>15142</v>
          </cell>
          <cell r="J53" t="str">
            <v>DA</v>
          </cell>
          <cell r="K53"/>
          <cell r="L53" t="str">
            <v>ZAKLJUČENO</v>
          </cell>
          <cell r="M53"/>
        </row>
        <row r="54">
          <cell r="C54" t="str">
            <v>HALD-00050-T</v>
          </cell>
          <cell r="D54" t="str">
            <v>TT 950x4700/LOP-HLR_x000D_
TRANSPORTER TESTA Z DVIŽNIMI LOPATICAMI</v>
          </cell>
          <cell r="E54" t="str">
            <v>HALDIRAM</v>
          </cell>
          <cell r="F54"/>
          <cell r="G54"/>
          <cell r="H54"/>
          <cell r="I54"/>
          <cell r="J54"/>
          <cell r="K54"/>
          <cell r="L54" t="str">
            <v/>
          </cell>
          <cell r="M54"/>
        </row>
        <row r="55">
          <cell r="C55" t="str">
            <v>HALD-00060-T</v>
          </cell>
          <cell r="D55" t="str">
            <v>IK TT 1000X8000/4-HLR_x000D_
INTERMEDIALNA KOMORA S TRANSPORTERJI</v>
          </cell>
          <cell r="E55" t="str">
            <v>HALDIRAM</v>
          </cell>
          <cell r="F55" t="str">
            <v>DA</v>
          </cell>
          <cell r="G55"/>
          <cell r="H55" t="str">
            <v>ALEKSANDER SREBRNIČ</v>
          </cell>
          <cell r="I55">
            <v>15144</v>
          </cell>
          <cell r="J55" t="str">
            <v>DA</v>
          </cell>
          <cell r="K55">
            <v>45168</v>
          </cell>
          <cell r="L55" t="str">
            <v>ZAKLJUČENO</v>
          </cell>
          <cell r="M55"/>
        </row>
        <row r="56">
          <cell r="C56" t="str">
            <v>HALD-00070-T</v>
          </cell>
          <cell r="D56" t="str">
            <v>POL V 500 - HLR_x000D_
TRANSPORTER POLNILNI V</v>
          </cell>
          <cell r="E56" t="str">
            <v>HALDIRAM</v>
          </cell>
          <cell r="F56"/>
          <cell r="G56"/>
          <cell r="H56"/>
          <cell r="I56"/>
          <cell r="J56"/>
          <cell r="K56"/>
          <cell r="L56" t="str">
            <v/>
          </cell>
          <cell r="M56"/>
        </row>
        <row r="57">
          <cell r="C57" t="str">
            <v>HALD-00080-T</v>
          </cell>
          <cell r="D57" t="str">
            <v>SVO 1000/3x1500_x000D_
STROJ ZA VZDOLŽNO OBLIKOVANJE</v>
          </cell>
          <cell r="E57" t="str">
            <v>HALDIRAM</v>
          </cell>
          <cell r="F57" t="str">
            <v>DA</v>
          </cell>
          <cell r="G57"/>
          <cell r="H57" t="str">
            <v>ALEKSANDER SREBRNIČ</v>
          </cell>
          <cell r="I57" t="str">
            <v>15215       15216</v>
          </cell>
          <cell r="J57" t="str">
            <v>DA</v>
          </cell>
          <cell r="K57">
            <v>45163</v>
          </cell>
          <cell r="L57" t="str">
            <v>ZAKLJUČENO</v>
          </cell>
          <cell r="M57"/>
        </row>
        <row r="58">
          <cell r="C58" t="str">
            <v>HALD-00090-T</v>
          </cell>
          <cell r="D58" t="str">
            <v>POL-KAS-HLR TRANSPORTER POLNILNI V</v>
          </cell>
          <cell r="E58" t="str">
            <v>HALDIRAM</v>
          </cell>
          <cell r="F58"/>
          <cell r="G58"/>
          <cell r="H58"/>
          <cell r="I58"/>
          <cell r="J58"/>
          <cell r="K58"/>
          <cell r="M58"/>
        </row>
        <row r="59">
          <cell r="C59" t="str">
            <v>HALD-00100-T</v>
          </cell>
          <cell r="D59" t="str">
            <v>APK 600x1500 MAG/2V_x000D_
AVTOMATSKI POLNILNIK KASET _x000D_
MAGNETNI Z V TRANSPORTERJEM</v>
          </cell>
          <cell r="E59" t="str">
            <v>HALDIRAM</v>
          </cell>
          <cell r="F59" t="str">
            <v>DA</v>
          </cell>
          <cell r="G59"/>
          <cell r="H59" t="str">
            <v>DANILO OKRETIČ</v>
          </cell>
          <cell r="I59">
            <v>15147</v>
          </cell>
          <cell r="J59" t="str">
            <v>DA</v>
          </cell>
          <cell r="K59">
            <v>45156</v>
          </cell>
          <cell r="L59" t="str">
            <v>ZAKLJUČENO</v>
          </cell>
          <cell r="M59"/>
        </row>
        <row r="60">
          <cell r="C60" t="str">
            <v>HALD-00101-T</v>
          </cell>
          <cell r="D60" t="str">
            <v>APK 600x1500 MAG/2V_x000D_
AVTOMATSKI POLNILNIK KASET _x000D_
MAGNETNI Z V TRANSPORTERJEM</v>
          </cell>
          <cell r="E60" t="str">
            <v>HALDIRAM</v>
          </cell>
          <cell r="F60" t="str">
            <v>DA</v>
          </cell>
          <cell r="G60"/>
          <cell r="H60" t="str">
            <v>DANILO OKRETIČ</v>
          </cell>
          <cell r="I60">
            <v>15148</v>
          </cell>
          <cell r="J60" t="str">
            <v>DA</v>
          </cell>
          <cell r="K60">
            <v>45156</v>
          </cell>
          <cell r="L60" t="str">
            <v>ZAKLJUČENO</v>
          </cell>
          <cell r="M60"/>
        </row>
        <row r="61">
          <cell r="C61" t="str">
            <v>HALD-00110-T</v>
          </cell>
          <cell r="D61" t="str">
            <v>TRANS-K 2x0.304 B1065x13.02/R90 Z_x000D_
TRANSPORTER KASET Z ZAUSTAVLJALNIKOM</v>
          </cell>
          <cell r="E61" t="str">
            <v>HALDIRAM</v>
          </cell>
          <cell r="F61"/>
          <cell r="G61"/>
          <cell r="H61"/>
          <cell r="I61"/>
          <cell r="J61"/>
          <cell r="K61"/>
          <cell r="L61" t="str">
            <v/>
          </cell>
          <cell r="M61"/>
        </row>
        <row r="62">
          <cell r="C62" t="str">
            <v>HALD-00120-T</v>
          </cell>
          <cell r="D62" t="str">
            <v>TLAČ/TEST/KAS_x000D_
NAPRAVA ZA TLAČENJE TESTA V KASETAH (HALDIRAM)</v>
          </cell>
          <cell r="E62" t="str">
            <v>HALDIRAM</v>
          </cell>
          <cell r="F62" t="str">
            <v>DA</v>
          </cell>
          <cell r="G62"/>
          <cell r="H62" t="str">
            <v>DANILO OKRETIČ</v>
          </cell>
          <cell r="I62">
            <v>15150</v>
          </cell>
          <cell r="J62" t="str">
            <v>DA</v>
          </cell>
          <cell r="K62">
            <v>45154</v>
          </cell>
          <cell r="L62" t="str">
            <v>ZAKLJUČENO</v>
          </cell>
          <cell r="M62"/>
        </row>
        <row r="63">
          <cell r="C63" t="str">
            <v>HALD-00130-T</v>
          </cell>
          <cell r="D63" t="str">
            <v>TRANS-K 2x0.082 B670x3.6/R90 ZA TRANSPORTER KASET Z ZAUSTAVLJALNIKOM</v>
          </cell>
          <cell r="E63" t="str">
            <v>HALDIRAM</v>
          </cell>
          <cell r="F63"/>
          <cell r="G63"/>
          <cell r="H63"/>
          <cell r="I63"/>
          <cell r="J63"/>
          <cell r="K63"/>
          <cell r="M63"/>
        </row>
        <row r="64">
          <cell r="C64" t="str">
            <v>HALD-00140-T</v>
          </cell>
          <cell r="D64" t="str">
            <v>TRANS-K 1x0.304 B680x5.34/R90 Z_x000D_
TRANSPORTER KASET Z ZAUSTAVLJALNIKOM</v>
          </cell>
          <cell r="E64" t="str">
            <v>HALDIRAM</v>
          </cell>
          <cell r="F64" t="str">
            <v>DA</v>
          </cell>
          <cell r="G64"/>
          <cell r="H64" t="str">
            <v>DANILO OKRETIČ</v>
          </cell>
          <cell r="I64">
            <v>15152</v>
          </cell>
          <cell r="J64" t="str">
            <v>DA</v>
          </cell>
          <cell r="K64">
            <v>45154</v>
          </cell>
          <cell r="L64" t="str">
            <v>ZAKLJUČENO</v>
          </cell>
          <cell r="M64"/>
        </row>
        <row r="65">
          <cell r="C65" t="str">
            <v>HALD-00150</v>
          </cell>
          <cell r="D65" t="str">
            <v>FKP K 3.0/106 (212) - HALDIRAM_x000D_
FERMENTACIJSKA KOMORA - PRETOČNA</v>
          </cell>
          <cell r="E65" t="str">
            <v>HALDIRAM</v>
          </cell>
          <cell r="F65"/>
          <cell r="G65"/>
          <cell r="H65"/>
          <cell r="I65"/>
          <cell r="J65"/>
          <cell r="K65"/>
          <cell r="L65" t="str">
            <v/>
          </cell>
          <cell r="M65"/>
        </row>
        <row r="66">
          <cell r="C66" t="str">
            <v>HALD-00160</v>
          </cell>
          <cell r="D66" t="str">
            <v>TT PR 3.0x1.5_x000D_
TRANSPORTER TESTA PREDAJNI</v>
          </cell>
          <cell r="E66" t="str">
            <v>HALDIRAM</v>
          </cell>
          <cell r="F66"/>
          <cell r="G66"/>
          <cell r="H66"/>
          <cell r="I66"/>
          <cell r="J66"/>
          <cell r="K66"/>
          <cell r="L66" t="str">
            <v/>
          </cell>
          <cell r="M66"/>
        </row>
        <row r="67">
          <cell r="C67" t="str">
            <v>HALD-00170</v>
          </cell>
          <cell r="D67" t="str">
            <v>TPN 3.0x33.1 V1.1 2K2V-L 6B+POH_x000D_
TUNELSKA PEČ_x000D_
(BREZ VOLNE)</v>
          </cell>
          <cell r="E67" t="str">
            <v>HALDIRAM</v>
          </cell>
          <cell r="F67"/>
          <cell r="G67"/>
          <cell r="H67"/>
          <cell r="I67"/>
          <cell r="J67"/>
          <cell r="K67"/>
          <cell r="L67" t="str">
            <v/>
          </cell>
          <cell r="M67"/>
        </row>
        <row r="68">
          <cell r="C68" t="str">
            <v>HALD-00171</v>
          </cell>
          <cell r="D68" t="str">
            <v>ORODJE_x000D_
GARNITURA ZA MONTAŽO LINIJE_x000D_
mali paket</v>
          </cell>
          <cell r="E68" t="str">
            <v>HALDIRAM</v>
          </cell>
          <cell r="F68"/>
          <cell r="G68"/>
          <cell r="H68"/>
          <cell r="I68"/>
          <cell r="J68"/>
          <cell r="K68"/>
          <cell r="L68" t="str">
            <v/>
          </cell>
          <cell r="M68"/>
        </row>
        <row r="69">
          <cell r="C69" t="str">
            <v>HALD-00180</v>
          </cell>
          <cell r="D69" t="str">
            <v>GORILNIK MODULARNI_x000D_
WM-G10/2-A _x000D_
ZM S PL. PROGO R1'' _x000D_
ZA ZEM. PLIN IN PL. ŠTEVCEM _x000D_
(VZMET 10-30mbar)</v>
          </cell>
          <cell r="E69" t="str">
            <v>HALDIRAM</v>
          </cell>
          <cell r="F69"/>
          <cell r="G69"/>
          <cell r="H69"/>
          <cell r="I69"/>
          <cell r="J69"/>
          <cell r="K69"/>
          <cell r="L69" t="str">
            <v/>
          </cell>
          <cell r="M69"/>
        </row>
        <row r="70">
          <cell r="C70" t="str">
            <v>HALD-00190</v>
          </cell>
          <cell r="D70" t="str">
            <v>APRAZ-TP 3.0 ON D AVTOMATSKI PRAZNILNIK PEČI</v>
          </cell>
          <cell r="E70" t="str">
            <v>HALDIRAM</v>
          </cell>
          <cell r="F70" t="str">
            <v>DA</v>
          </cell>
          <cell r="G70"/>
          <cell r="H70" t="str">
            <v>DIMITRIJ MARINIČ RIJAVEC</v>
          </cell>
          <cell r="I70">
            <v>15156</v>
          </cell>
          <cell r="J70" t="str">
            <v>DA</v>
          </cell>
          <cell r="K70">
            <v>45132</v>
          </cell>
          <cell r="L70" t="str">
            <v>ZAKLJUČENO</v>
          </cell>
          <cell r="M70"/>
        </row>
        <row r="71">
          <cell r="C71" t="str">
            <v>HALD-00200</v>
          </cell>
          <cell r="D71" t="str">
            <v>TRANS-K 2x0.082 B680x7.27/R90 Z_x000D_
TRANSPORTER KASET Z ZAUSTAVLJALNIKOM</v>
          </cell>
          <cell r="E71" t="str">
            <v>HALDIRAM</v>
          </cell>
          <cell r="F71"/>
          <cell r="G71"/>
          <cell r="H71"/>
          <cell r="I71"/>
          <cell r="J71"/>
          <cell r="K71"/>
          <cell r="L71" t="str">
            <v/>
          </cell>
          <cell r="M71"/>
        </row>
        <row r="72">
          <cell r="C72" t="str">
            <v>HALD-00210-T</v>
          </cell>
          <cell r="D72" t="str">
            <v>TRANS-K 2x0.082 B680x3.1/Z_x000D_
TRANSPORTER KASET Z ZAUSTAVLJALNIKOM</v>
          </cell>
          <cell r="E72" t="str">
            <v>HALDIRAM</v>
          </cell>
          <cell r="F72" t="str">
            <v>DA</v>
          </cell>
          <cell r="G72"/>
          <cell r="H72" t="str">
            <v>ALEKSANDER SREBRNIČ</v>
          </cell>
          <cell r="I72">
            <v>15158</v>
          </cell>
          <cell r="J72" t="str">
            <v>DA</v>
          </cell>
          <cell r="K72">
            <v>45161</v>
          </cell>
          <cell r="L72" t="str">
            <v>ZAKLJUČENO</v>
          </cell>
          <cell r="M72"/>
        </row>
        <row r="73">
          <cell r="C73" t="str">
            <v>HALD-00220-T</v>
          </cell>
          <cell r="D73" t="str">
            <v>ODK-K/3P_x000D_
NAPRAVA ZA ODKRIVANJE KASET</v>
          </cell>
          <cell r="E73" t="str">
            <v>HALDIRAM</v>
          </cell>
          <cell r="F73"/>
          <cell r="G73"/>
          <cell r="H73"/>
          <cell r="I73"/>
          <cell r="J73"/>
          <cell r="K73"/>
          <cell r="L73" t="str">
            <v/>
          </cell>
          <cell r="M73"/>
        </row>
        <row r="74">
          <cell r="C74" t="str">
            <v>HALD-00230-T</v>
          </cell>
          <cell r="D74" t="str">
            <v>TRANS-POK 2x0.082x2.8 REV_x000D_
TRANSPORTER POKROVOV REVERZIBILNI</v>
          </cell>
          <cell r="E74" t="str">
            <v>HALDIRAM</v>
          </cell>
          <cell r="F74" t="str">
            <v>DA</v>
          </cell>
          <cell r="G74"/>
          <cell r="H74" t="str">
            <v>ALEKSANDER SREBRNIČ</v>
          </cell>
          <cell r="I74">
            <v>15160</v>
          </cell>
          <cell r="J74" t="str">
            <v>DA</v>
          </cell>
          <cell r="K74">
            <v>45161</v>
          </cell>
          <cell r="L74" t="str">
            <v>ZAKLJUČENO</v>
          </cell>
          <cell r="M74"/>
        </row>
        <row r="75">
          <cell r="C75" t="str">
            <v>HALD-00240-T</v>
          </cell>
          <cell r="D75" t="str">
            <v>TRANS-POK 2x0.082 B654x3.2/Z_x000D_
TRANSPORTER POKROVOV Z ZAUSTAVLJALNIKOM</v>
          </cell>
          <cell r="E75" t="str">
            <v>HALDIRAM</v>
          </cell>
          <cell r="F75" t="str">
            <v>DA</v>
          </cell>
          <cell r="G75">
            <v>45141</v>
          </cell>
          <cell r="H75" t="str">
            <v>ALEKSANDER SREBRNIČ</v>
          </cell>
          <cell r="I75">
            <v>15161</v>
          </cell>
          <cell r="J75" t="str">
            <v>DA</v>
          </cell>
          <cell r="K75">
            <v>45114</v>
          </cell>
          <cell r="L75" t="str">
            <v>ZAKLJUČENO</v>
          </cell>
          <cell r="M75"/>
        </row>
        <row r="76">
          <cell r="C76" t="str">
            <v>HALD-00250-T</v>
          </cell>
          <cell r="D76" t="str">
            <v>POK-K/2P L3600_x000D_
NAPRAVA ZA POKRIVANJE KASET</v>
          </cell>
          <cell r="E76" t="str">
            <v>HALDIRAM</v>
          </cell>
          <cell r="F76"/>
          <cell r="G76"/>
          <cell r="H76"/>
          <cell r="I76"/>
          <cell r="J76"/>
          <cell r="K76"/>
          <cell r="L76" t="str">
            <v/>
          </cell>
          <cell r="M76"/>
        </row>
        <row r="77">
          <cell r="C77" t="str">
            <v>HALD-00260-T</v>
          </cell>
          <cell r="D77" t="str">
            <v>DEP-KIP 2100X650_x000D_
NAPRAVA ZA PRAZNJENJE _x000D_
KASET ZVRAČALNA</v>
          </cell>
          <cell r="E77" t="str">
            <v>HALDIRAM</v>
          </cell>
          <cell r="F77" t="str">
            <v>DA</v>
          </cell>
          <cell r="G77"/>
          <cell r="H77" t="str">
            <v>ALEKSANDER SREBRNIČ</v>
          </cell>
          <cell r="I77">
            <v>15163</v>
          </cell>
          <cell r="J77" t="str">
            <v>DA</v>
          </cell>
          <cell r="K77">
            <v>45161</v>
          </cell>
          <cell r="L77" t="str">
            <v>ZAKLJUČENO</v>
          </cell>
          <cell r="M77"/>
        </row>
        <row r="78">
          <cell r="C78" t="str">
            <v>HALD-00270</v>
          </cell>
          <cell r="D78" t="str">
            <v>TRANS-K VAL 0.7x3.2_x000D_
TRANSPORTER KASET VALJČNI</v>
          </cell>
          <cell r="E78" t="str">
            <v>HALDIRAM</v>
          </cell>
          <cell r="F78"/>
          <cell r="G78"/>
          <cell r="H78"/>
          <cell r="I78"/>
          <cell r="J78"/>
          <cell r="K78"/>
          <cell r="L78" t="str">
            <v/>
          </cell>
          <cell r="M78"/>
        </row>
        <row r="79">
          <cell r="C79" t="str">
            <v>HALD-00280</v>
          </cell>
          <cell r="D79" t="str">
            <v>TRANS-K 1x0.304 B680x1.5/Z_x000D_
TRANSPORTER KASET Z ZAUSTAVLJALNIKOM</v>
          </cell>
          <cell r="E79" t="str">
            <v>HALDIRAM</v>
          </cell>
          <cell r="F79"/>
          <cell r="G79"/>
          <cell r="H79"/>
          <cell r="I79"/>
          <cell r="J79"/>
          <cell r="K79"/>
          <cell r="L79" t="str">
            <v/>
          </cell>
          <cell r="M79"/>
        </row>
        <row r="80">
          <cell r="C80" t="str">
            <v>HALD-00290</v>
          </cell>
          <cell r="D80" t="str">
            <v>TRANS-K VAL 0.9x1.1 KPTRANSPORTER KASET VALJČNI S KRIŽNIM PRENOSOM</v>
          </cell>
          <cell r="E80" t="str">
            <v>HALDIRAM</v>
          </cell>
          <cell r="F80" t="str">
            <v>DA</v>
          </cell>
          <cell r="G80"/>
          <cell r="H80" t="str">
            <v>DIMITRIJ MARINIČ RIJAVEC</v>
          </cell>
          <cell r="I80">
            <v>15166</v>
          </cell>
          <cell r="J80" t="str">
            <v>DA</v>
          </cell>
          <cell r="K80">
            <v>45135</v>
          </cell>
          <cell r="L80" t="str">
            <v>ZAKLJUČENO</v>
          </cell>
          <cell r="M80"/>
        </row>
        <row r="81">
          <cell r="C81" t="str">
            <v>HALD-00300</v>
          </cell>
          <cell r="D81" t="str">
            <v>TRANS-K 2x0.082 B780x3.63/Z_x000D_
TRANSPORTER KASET Z ZAUSTAVLJALNIKOM</v>
          </cell>
          <cell r="E81" t="str">
            <v>HALDIRAM</v>
          </cell>
          <cell r="F81"/>
          <cell r="G81"/>
          <cell r="H81"/>
          <cell r="I81"/>
          <cell r="J81"/>
          <cell r="K81"/>
          <cell r="L81" t="str">
            <v/>
          </cell>
          <cell r="M81"/>
        </row>
        <row r="82">
          <cell r="C82" t="str">
            <v>HALD-00310</v>
          </cell>
          <cell r="D82" t="str">
            <v>TRANS-K VAL 0.9x2.6 KP/2TRANSPORTER KASET VALJČNI S KRIŽNIM PRENOSOM</v>
          </cell>
          <cell r="E82" t="str">
            <v>HALDIRAM</v>
          </cell>
          <cell r="F82" t="str">
            <v>DA</v>
          </cell>
          <cell r="G82">
            <v>45141</v>
          </cell>
          <cell r="H82" t="str">
            <v>DIMITRIJ MARINIČ RIJAVEC</v>
          </cell>
          <cell r="I82">
            <v>15168</v>
          </cell>
          <cell r="J82" t="str">
            <v>DA</v>
          </cell>
          <cell r="K82">
            <v>45138</v>
          </cell>
          <cell r="L82" t="str">
            <v>ZAKLJUČENO</v>
          </cell>
          <cell r="M82"/>
        </row>
        <row r="83">
          <cell r="C83" t="str">
            <v>HALD-00320</v>
          </cell>
          <cell r="D83" t="str">
            <v>TRANS-K 1x0.304 B680x1.5_x000D_
TRANSPORTER KASET</v>
          </cell>
          <cell r="E83" t="str">
            <v>HALDIRAM</v>
          </cell>
          <cell r="F83"/>
          <cell r="G83"/>
          <cell r="H83"/>
          <cell r="I83"/>
          <cell r="J83"/>
          <cell r="K83"/>
          <cell r="L83" t="str">
            <v/>
          </cell>
          <cell r="M83"/>
        </row>
        <row r="84">
          <cell r="C84" t="str">
            <v>HALD-00330-T</v>
          </cell>
          <cell r="D84" t="str">
            <v>MOV-TRO 2300/1_x000D_
NAPRAVA ZA PREMIKANJE IN VPENJANJE VOZIČKOV</v>
          </cell>
          <cell r="E84" t="str">
            <v>HALDIRAM</v>
          </cell>
          <cell r="F84"/>
          <cell r="G84"/>
          <cell r="H84"/>
          <cell r="I84"/>
          <cell r="J84"/>
          <cell r="K84"/>
          <cell r="L84" t="str">
            <v/>
          </cell>
          <cell r="M84"/>
        </row>
        <row r="85">
          <cell r="C85" t="str">
            <v>HALD-00340-T</v>
          </cell>
          <cell r="D85" t="str">
            <v>ELEV POT PL 15_x000D_
ELEVATOR ZA POTISKANJE PLADNJEV</v>
          </cell>
          <cell r="E85" t="str">
            <v>HALDIRAM</v>
          </cell>
          <cell r="F85" t="str">
            <v>DA</v>
          </cell>
          <cell r="G85">
            <v>45145</v>
          </cell>
          <cell r="H85" t="str">
            <v>ALEKSANDER SREBRNIČ</v>
          </cell>
          <cell r="I85">
            <v>15172</v>
          </cell>
          <cell r="J85" t="str">
            <v>DA</v>
          </cell>
          <cell r="K85">
            <v>45147</v>
          </cell>
          <cell r="L85" t="str">
            <v>ZAKLJUČENO</v>
          </cell>
          <cell r="M85"/>
        </row>
        <row r="86">
          <cell r="C86" t="str">
            <v>HALD-00350-T</v>
          </cell>
          <cell r="D86" t="str">
            <v>ELEV PRE PL 15_x000D_
ELEVATOR ZA PREVZEMANJE PLADNJEV</v>
          </cell>
          <cell r="E86" t="str">
            <v>HALDIRAM</v>
          </cell>
          <cell r="F86" t="str">
            <v>DA</v>
          </cell>
          <cell r="G86"/>
          <cell r="H86" t="str">
            <v>ALEKSANDER SREBRNIČ</v>
          </cell>
          <cell r="I86">
            <v>15173</v>
          </cell>
          <cell r="J86" t="str">
            <v>DA</v>
          </cell>
          <cell r="K86">
            <v>45161</v>
          </cell>
          <cell r="L86" t="str">
            <v>ZAKLJUČENO</v>
          </cell>
          <cell r="M86"/>
        </row>
        <row r="87">
          <cell r="C87" t="str">
            <v>HALD-00360-T</v>
          </cell>
          <cell r="D87" t="str">
            <v>TR-PL VAL 0.7x5.8_x000D_
TRANSPORTER PLADNJEV VALJČNI</v>
          </cell>
          <cell r="E87" t="str">
            <v>HALDIRAM</v>
          </cell>
          <cell r="F87" t="str">
            <v>DA</v>
          </cell>
          <cell r="G87"/>
          <cell r="H87" t="str">
            <v>ALEKSANDER SREBRNIČ</v>
          </cell>
          <cell r="I87">
            <v>15174</v>
          </cell>
          <cell r="J87" t="str">
            <v>DA</v>
          </cell>
          <cell r="K87">
            <v>45173</v>
          </cell>
          <cell r="L87" t="str">
            <v>ZAKLJUČENO</v>
          </cell>
          <cell r="M87"/>
        </row>
        <row r="88">
          <cell r="C88" t="str">
            <v>HALD-00370-T</v>
          </cell>
          <cell r="D88" t="str">
            <v>TR-PL VAL 0.7x2.3_x000D_
TRANSPORTER KRUHA</v>
          </cell>
          <cell r="E88" t="str">
            <v>HALDIRAM</v>
          </cell>
          <cell r="F88" t="str">
            <v>DA</v>
          </cell>
          <cell r="G88"/>
          <cell r="H88" t="str">
            <v>ALEKSANDER SREBRNIČ</v>
          </cell>
          <cell r="I88">
            <v>15175</v>
          </cell>
          <cell r="J88" t="str">
            <v>DA</v>
          </cell>
          <cell r="K88">
            <v>45173</v>
          </cell>
          <cell r="L88" t="str">
            <v>ZAKLJUČENO</v>
          </cell>
          <cell r="M88"/>
        </row>
        <row r="89">
          <cell r="C89" t="str">
            <v>HALD-00380-T</v>
          </cell>
          <cell r="D89" t="str">
            <v>TK 0.7x2.4_x000D_
TRANSPORTER KRUHA</v>
          </cell>
          <cell r="E89" t="str">
            <v>HALDIRAM</v>
          </cell>
          <cell r="F89" t="str">
            <v>DA</v>
          </cell>
          <cell r="G89"/>
          <cell r="H89" t="str">
            <v>ALEKSANDER SREBRNIČ</v>
          </cell>
          <cell r="I89">
            <v>15176</v>
          </cell>
          <cell r="J89" t="str">
            <v>DA</v>
          </cell>
          <cell r="K89">
            <v>45177</v>
          </cell>
          <cell r="L89" t="str">
            <v>ZAKLJUČENO</v>
          </cell>
          <cell r="M89"/>
        </row>
        <row r="90">
          <cell r="C90" t="str">
            <v>HALD-00390-T</v>
          </cell>
          <cell r="D90" t="str">
            <v>TR-PL VAL 0.7x2.3_x000D_
TRANSPORTER PLADNJEV VALJČNI</v>
          </cell>
          <cell r="E90" t="str">
            <v>HALDIRAM</v>
          </cell>
          <cell r="F90" t="str">
            <v>DA</v>
          </cell>
          <cell r="G90"/>
          <cell r="H90" t="str">
            <v>ALEKSANDER SREBRNIČ</v>
          </cell>
          <cell r="I90">
            <v>15177</v>
          </cell>
          <cell r="J90" t="str">
            <v>DA</v>
          </cell>
          <cell r="K90">
            <v>45173</v>
          </cell>
          <cell r="L90" t="str">
            <v>ZAKLJUČENO</v>
          </cell>
          <cell r="M90"/>
        </row>
        <row r="91">
          <cell r="C91" t="str">
            <v>HALD-00391-T</v>
          </cell>
          <cell r="D91" t="str">
            <v>TR-PL VAL 0.7x2.3_x000D_
TRANSPORTER PLADNJEV VALJČNI</v>
          </cell>
          <cell r="E91" t="str">
            <v>HALDIRAM</v>
          </cell>
          <cell r="F91" t="str">
            <v>DA</v>
          </cell>
          <cell r="G91"/>
          <cell r="H91" t="str">
            <v>ALEKSANDER SREBRNIČ</v>
          </cell>
          <cell r="I91">
            <v>15178</v>
          </cell>
          <cell r="J91" t="str">
            <v>DA</v>
          </cell>
          <cell r="K91">
            <v>45173</v>
          </cell>
          <cell r="L91" t="str">
            <v>ZAKLJUČENO</v>
          </cell>
          <cell r="M91"/>
        </row>
        <row r="92">
          <cell r="C92" t="str">
            <v>HALD-00400-T</v>
          </cell>
          <cell r="D92" t="str">
            <v>ELEV POL VOZ 15_x000D_
ELEVATOR ZA POLNJENJE VOZIČKOV</v>
          </cell>
          <cell r="E92" t="str">
            <v>HALDIRAM</v>
          </cell>
          <cell r="F92" t="str">
            <v>DA</v>
          </cell>
          <cell r="G92"/>
          <cell r="H92" t="str">
            <v>ALEKSANDER SREBRNIČ</v>
          </cell>
          <cell r="I92">
            <v>15179</v>
          </cell>
          <cell r="J92" t="str">
            <v>DA</v>
          </cell>
          <cell r="K92">
            <v>45162</v>
          </cell>
          <cell r="L92" t="str">
            <v>ZAKLJUČENO</v>
          </cell>
          <cell r="M92"/>
        </row>
        <row r="93">
          <cell r="C93" t="str">
            <v>HALD-00410-T</v>
          </cell>
          <cell r="D93" t="str">
            <v>MOV-TRO 2300/1_x000D_
NAPRAVA ZA PREMIKANJE IN VPENJANJE VOZIČKOV</v>
          </cell>
          <cell r="E93" t="str">
            <v>HALDIRAM</v>
          </cell>
          <cell r="F93"/>
          <cell r="G93"/>
          <cell r="H93"/>
          <cell r="I93"/>
          <cell r="J93"/>
          <cell r="K93"/>
          <cell r="L93" t="str">
            <v/>
          </cell>
          <cell r="M93"/>
        </row>
        <row r="94">
          <cell r="C94" t="str">
            <v>HALD-00420-T</v>
          </cell>
          <cell r="D94" t="str">
            <v>TRAN-VOZ 0.4X29.0_x000D_
PROGA ZA PREMIKANJE VOZIČKOV</v>
          </cell>
          <cell r="E94" t="str">
            <v>HALDIRAM</v>
          </cell>
          <cell r="F94"/>
          <cell r="G94"/>
          <cell r="H94"/>
          <cell r="I94"/>
          <cell r="J94"/>
          <cell r="K94"/>
          <cell r="L94" t="str">
            <v/>
          </cell>
          <cell r="M94"/>
        </row>
        <row r="95">
          <cell r="C95" t="str">
            <v>HALD-00430-T</v>
          </cell>
          <cell r="D95" t="str">
            <v>MOV-TRO 2300/1_x000D_
NAPRAVA ZA PREMIKANJE IN VPENJANJE VOZIČKOV</v>
          </cell>
          <cell r="E95" t="str">
            <v>HALDIRAM</v>
          </cell>
          <cell r="F95"/>
          <cell r="G95"/>
          <cell r="H95"/>
          <cell r="I95"/>
          <cell r="J95"/>
          <cell r="K95"/>
          <cell r="L95" t="str">
            <v/>
          </cell>
          <cell r="M95"/>
        </row>
        <row r="96">
          <cell r="C96" t="str">
            <v>HALD-00440-T</v>
          </cell>
          <cell r="D96" t="str">
            <v>ELEV POT KR 15_x000D_
ELEVATOR ZA POTISKANJE KRUHA</v>
          </cell>
          <cell r="E96" t="str">
            <v>HALDIRAM</v>
          </cell>
          <cell r="F96" t="str">
            <v>DA</v>
          </cell>
          <cell r="G96"/>
          <cell r="H96" t="str">
            <v>ALEKSANDER SREBRNIČ</v>
          </cell>
          <cell r="I96">
            <v>15188</v>
          </cell>
          <cell r="J96" t="str">
            <v>DA</v>
          </cell>
          <cell r="K96">
            <v>45162</v>
          </cell>
          <cell r="L96" t="str">
            <v>ZAKLJUČENO</v>
          </cell>
          <cell r="M96"/>
        </row>
        <row r="97">
          <cell r="C97" t="str">
            <v>HALD-00450-T</v>
          </cell>
          <cell r="D97" t="str">
            <v>ELEV PRAZ VOZ KR 15_x000D_
ELEVATOR ZA PREVZEMANJE KRUHA_x000D_
IZ VOZIČKOV</v>
          </cell>
          <cell r="E97" t="str">
            <v>HALDIRAM</v>
          </cell>
          <cell r="F97" t="str">
            <v>DA</v>
          </cell>
          <cell r="G97">
            <v>45141</v>
          </cell>
          <cell r="H97" t="str">
            <v>ALEKSANDER SREBRNIČ</v>
          </cell>
          <cell r="I97">
            <v>15189</v>
          </cell>
          <cell r="J97" t="str">
            <v>DA</v>
          </cell>
          <cell r="K97">
            <v>45145</v>
          </cell>
          <cell r="L97" t="str">
            <v>ZAKLJUČENO</v>
          </cell>
          <cell r="M97"/>
        </row>
        <row r="98">
          <cell r="C98" t="str">
            <v>HALD-00460-T</v>
          </cell>
          <cell r="D98" t="str">
            <v>TK 0.7x2.2_x000D_
TRANSPORTER KRUHA</v>
          </cell>
          <cell r="E98" t="str">
            <v>HALDIRAM</v>
          </cell>
          <cell r="F98"/>
          <cell r="G98"/>
          <cell r="H98"/>
          <cell r="I98"/>
          <cell r="J98"/>
          <cell r="K98"/>
          <cell r="L98" t="str">
            <v/>
          </cell>
          <cell r="M98"/>
        </row>
        <row r="99">
          <cell r="C99" t="str">
            <v>HALD-00470-T</v>
          </cell>
          <cell r="D99" t="str">
            <v>TK 0.7x2.2_x000D_
TRANSPORTER KRUHA</v>
          </cell>
          <cell r="E99" t="str">
            <v>HALDIRAM</v>
          </cell>
          <cell r="F99"/>
          <cell r="G99"/>
          <cell r="H99"/>
          <cell r="I99"/>
          <cell r="J99"/>
          <cell r="K99"/>
          <cell r="L99" t="str">
            <v/>
          </cell>
          <cell r="M99"/>
        </row>
        <row r="100">
          <cell r="C100" t="str">
            <v>HALD-00480</v>
          </cell>
          <cell r="D100" t="str">
            <v>TPN 3.0x63.1 V1.1 3K3V-D+POH_x000D_
TUNELSKA PEČ_x000D_
PODALJŠAN IZSTOP 3m, BREZ VOLNE</v>
          </cell>
          <cell r="E100" t="str">
            <v>HALDIRAM</v>
          </cell>
          <cell r="F100"/>
          <cell r="G100"/>
          <cell r="H100"/>
          <cell r="I100"/>
          <cell r="J100"/>
          <cell r="K100"/>
          <cell r="L100" t="str">
            <v/>
          </cell>
          <cell r="M100"/>
        </row>
        <row r="101">
          <cell r="C101" t="str">
            <v>TALKH-00010</v>
          </cell>
          <cell r="D101" t="str">
            <v>KRAS NC.1_x000D_
DOUGH DIVIDER FAMILY</v>
          </cell>
          <cell r="E101" t="str">
            <v>TALKH CHIKHER</v>
          </cell>
          <cell r="F101" t="str">
            <v>DA</v>
          </cell>
          <cell r="G101">
            <v>45163</v>
          </cell>
          <cell r="H101" t="str">
            <v>ALEKSANDER SREBRNIČ</v>
          </cell>
          <cell r="I101">
            <v>15603</v>
          </cell>
          <cell r="J101" t="str">
            <v>DA</v>
          </cell>
          <cell r="K101">
            <v>45245</v>
          </cell>
          <cell r="L101" t="str">
            <v>ZAKLJUČENO</v>
          </cell>
          <cell r="M101"/>
        </row>
        <row r="102">
          <cell r="C102" t="str">
            <v>TALKH-00020</v>
          </cell>
          <cell r="D102" t="str">
            <v>TT 220x2100 JSC_x000D_
TRANSPORTER TESTA</v>
          </cell>
          <cell r="E102" t="str">
            <v>TALKH CHIKHER</v>
          </cell>
          <cell r="F102" t="str">
            <v>DA</v>
          </cell>
          <cell r="G102">
            <v>45163</v>
          </cell>
          <cell r="H102" t="str">
            <v>ALEKSANDER SREBRNIČ</v>
          </cell>
          <cell r="I102">
            <v>15604</v>
          </cell>
          <cell r="J102" t="str">
            <v>DA</v>
          </cell>
          <cell r="K102">
            <v>45243</v>
          </cell>
          <cell r="L102" t="str">
            <v>ZAKLJUČENO</v>
          </cell>
          <cell r="M102" t="str">
            <v xml:space="preserve">FAT test </v>
          </cell>
        </row>
        <row r="103">
          <cell r="C103" t="str">
            <v>TALKH-00030</v>
          </cell>
          <cell r="D103" t="str">
            <v>APK 150-250x1650 MAG_x000D_
AVTOMATSKI POLNILNIK KASET_x000D_
MAGNETNI</v>
          </cell>
          <cell r="E103" t="str">
            <v>TALKH CHIKHER</v>
          </cell>
          <cell r="F103" t="str">
            <v>DA</v>
          </cell>
          <cell r="G103">
            <v>45159</v>
          </cell>
          <cell r="H103" t="str">
            <v>ALEKSANDER SREBRNIČ</v>
          </cell>
          <cell r="I103">
            <v>15605</v>
          </cell>
          <cell r="J103" t="str">
            <v>DA</v>
          </cell>
          <cell r="K103">
            <v>45222</v>
          </cell>
          <cell r="L103" t="str">
            <v>ZAKLJUČENO</v>
          </cell>
          <cell r="M103" t="str">
            <v>Fat test</v>
          </cell>
        </row>
        <row r="104">
          <cell r="C104" t="str">
            <v>TALKH-00040</v>
          </cell>
          <cell r="D104" t="str">
            <v>TRANS-K 0.19 (1x0.114) x 2.0 POS S_x000D_
TRANSPORTER KASET Z POSIPALOM SEMEN</v>
          </cell>
          <cell r="E104" t="str">
            <v>TALKH CHIKHER</v>
          </cell>
          <cell r="F104" t="str">
            <v>DA</v>
          </cell>
          <cell r="G104">
            <v>45167</v>
          </cell>
          <cell r="H104" t="str">
            <v>DIMITRIJ MARINIČ RIJAVEC</v>
          </cell>
          <cell r="I104">
            <v>15606</v>
          </cell>
          <cell r="J104" t="str">
            <v>DA</v>
          </cell>
          <cell r="K104">
            <v>45168</v>
          </cell>
          <cell r="L104" t="str">
            <v>ZAKLJUČENO</v>
          </cell>
          <cell r="M104"/>
        </row>
        <row r="105">
          <cell r="C105" t="str">
            <v>TALKH-00050</v>
          </cell>
          <cell r="D105" t="str">
            <v>TRANS-K 0.19 (1x0.114) x 2.2 R25_x000D_
TRANSPORTER KASET</v>
          </cell>
          <cell r="E105" t="str">
            <v>TALKH CHIKHER</v>
          </cell>
          <cell r="F105" t="str">
            <v>DA</v>
          </cell>
          <cell r="G105">
            <v>45167</v>
          </cell>
          <cell r="H105" t="str">
            <v>DIMITRIJ MARINIČ RIJAVEC</v>
          </cell>
          <cell r="I105">
            <v>15607</v>
          </cell>
          <cell r="J105" t="str">
            <v>DA</v>
          </cell>
          <cell r="K105">
            <v>45168</v>
          </cell>
          <cell r="L105" t="str">
            <v>ZAKLJUČENO</v>
          </cell>
          <cell r="M105"/>
        </row>
        <row r="106">
          <cell r="C106" t="str">
            <v>TALKH-00060</v>
          </cell>
          <cell r="D106" t="str">
            <v>TLAČ/TEST/KAS_x000D_
NAPRAVA ZA TLAČENJE TESTA V KASETAH (TALKH CHIKHER)</v>
          </cell>
          <cell r="E106" t="str">
            <v>TALKH CHIKHER</v>
          </cell>
          <cell r="F106" t="str">
            <v>DA</v>
          </cell>
          <cell r="G106">
            <v>45159</v>
          </cell>
          <cell r="H106" t="str">
            <v>ALEKSANDER SREBRNIČ</v>
          </cell>
          <cell r="I106">
            <v>15608</v>
          </cell>
          <cell r="J106" t="str">
            <v>DA</v>
          </cell>
          <cell r="K106">
            <v>45222</v>
          </cell>
          <cell r="L106" t="str">
            <v>ZAKLJUČENO</v>
          </cell>
          <cell r="M106" t="str">
            <v>FAT test</v>
          </cell>
        </row>
        <row r="107">
          <cell r="C107" t="str">
            <v>TALKH-00070</v>
          </cell>
          <cell r="D107" t="str">
            <v>TRANS-K 0.19 (1x0.114) x 2.4 R115_x000D_
TRANSPORTER KASET Z ZAUSTAVLJALNIKOM</v>
          </cell>
          <cell r="E107" t="str">
            <v>TALKH CHIKHER</v>
          </cell>
          <cell r="F107" t="str">
            <v>DA</v>
          </cell>
          <cell r="G107"/>
          <cell r="H107" t="str">
            <v>DIMITRIJ MARINIČ RIJAVEC</v>
          </cell>
          <cell r="I107">
            <v>15609</v>
          </cell>
          <cell r="J107" t="str">
            <v>DA</v>
          </cell>
          <cell r="K107">
            <v>45168</v>
          </cell>
          <cell r="L107" t="str">
            <v>ZAKLJUČENO</v>
          </cell>
          <cell r="M107"/>
        </row>
        <row r="108">
          <cell r="C108" t="str">
            <v>TALKH-00080</v>
          </cell>
          <cell r="D108" t="str">
            <v>FKP K 2.1/115_x000D_
FERMENTACIJSKA KOMORA - PRETOČNA</v>
          </cell>
          <cell r="E108" t="str">
            <v>TALKH CHIKHER</v>
          </cell>
          <cell r="F108"/>
          <cell r="G108"/>
          <cell r="H108"/>
          <cell r="I108"/>
          <cell r="J108"/>
          <cell r="K108"/>
          <cell r="L108" t="str">
            <v/>
          </cell>
          <cell r="M108"/>
        </row>
        <row r="109">
          <cell r="C109" t="str">
            <v>TALKH-00090</v>
          </cell>
          <cell r="D109" t="str">
            <v>TPR 2.0x2.0_x000D_
TRANSPORTER PREDAJNI</v>
          </cell>
          <cell r="E109" t="str">
            <v>TALKH CHIKHER</v>
          </cell>
          <cell r="F109" t="str">
            <v>DA</v>
          </cell>
          <cell r="G109">
            <v>45182</v>
          </cell>
          <cell r="H109" t="str">
            <v>ALEKSANDER SREBRNIČ</v>
          </cell>
          <cell r="I109">
            <v>15611</v>
          </cell>
          <cell r="J109" t="str">
            <v>DA</v>
          </cell>
          <cell r="K109">
            <v>45183</v>
          </cell>
          <cell r="L109" t="str">
            <v>ZAKLJUČENO</v>
          </cell>
          <cell r="M109"/>
        </row>
        <row r="110">
          <cell r="C110" t="str">
            <v>TALKH-00100</v>
          </cell>
          <cell r="D110" t="str">
            <v>APRAZ TP 2.0 ON-D_x000D_
AVTOMATSKI PRAZNILNIK PEČI</v>
          </cell>
          <cell r="E110" t="str">
            <v>TALKH CHIKHER</v>
          </cell>
          <cell r="F110" t="str">
            <v>DA</v>
          </cell>
          <cell r="G110">
            <v>45190</v>
          </cell>
          <cell r="H110" t="str">
            <v>ALEKSANDER SREBRNIČ</v>
          </cell>
          <cell r="I110">
            <v>15612</v>
          </cell>
          <cell r="J110" t="str">
            <v>DA</v>
          </cell>
          <cell r="K110">
            <v>45190</v>
          </cell>
          <cell r="L110" t="str">
            <v>ZAKLJUČENO</v>
          </cell>
          <cell r="M110"/>
        </row>
        <row r="111">
          <cell r="C111" t="str">
            <v>TALKH-00110</v>
          </cell>
          <cell r="D111" t="str">
            <v>TRANS-K 0.19 (1x0.114) x 3.2 R90_x000D_
TRANSPORTER KASET</v>
          </cell>
          <cell r="E111" t="str">
            <v>TALKH CHIKHER</v>
          </cell>
          <cell r="F111" t="str">
            <v>DA</v>
          </cell>
          <cell r="G111"/>
          <cell r="H111" t="str">
            <v>DIMITRIJ MARINIČ RIJAVEC</v>
          </cell>
          <cell r="I111">
            <v>15613</v>
          </cell>
          <cell r="J111" t="str">
            <v>DA</v>
          </cell>
          <cell r="K111">
            <v>45168</v>
          </cell>
          <cell r="L111" t="str">
            <v>ZAKLJUČENO</v>
          </cell>
          <cell r="M111"/>
        </row>
        <row r="112">
          <cell r="C112" t="str">
            <v>TALKH-00120</v>
          </cell>
          <cell r="D112" t="str">
            <v>TRANS-K 0.19 (1x0.114) x 6.0_x000D_
TRANSPORTER KASET</v>
          </cell>
          <cell r="E112" t="str">
            <v>TALKH CHIKHER</v>
          </cell>
          <cell r="F112" t="str">
            <v>DA</v>
          </cell>
          <cell r="G112"/>
          <cell r="H112" t="str">
            <v>DIMITRIJ MARINIČ RIJAVEC</v>
          </cell>
          <cell r="I112">
            <v>15614</v>
          </cell>
          <cell r="J112" t="str">
            <v>DA</v>
          </cell>
          <cell r="K112">
            <v>45163</v>
          </cell>
          <cell r="L112" t="str">
            <v>ZAKLJUČENO</v>
          </cell>
          <cell r="M112"/>
        </row>
        <row r="113">
          <cell r="C113" t="str">
            <v>TALKH-00130</v>
          </cell>
          <cell r="D113" t="str">
            <v>TRANS-K 0.19 (1x0.114) x 2.0 ZA_x000D_
TRANSPORTER KASET ZAUSTAVLJALNIKOM</v>
          </cell>
          <cell r="E113" t="str">
            <v>TALKH CHIKHER</v>
          </cell>
          <cell r="F113" t="str">
            <v>DA</v>
          </cell>
          <cell r="G113">
            <v>45163</v>
          </cell>
          <cell r="H113" t="str">
            <v>DIMITRIJ MARINIČ RIJAVEC</v>
          </cell>
          <cell r="I113">
            <v>15615</v>
          </cell>
          <cell r="J113" t="str">
            <v>DA</v>
          </cell>
          <cell r="K113">
            <v>45167</v>
          </cell>
          <cell r="L113" t="str">
            <v>ZAKLJUČENO</v>
          </cell>
          <cell r="M113"/>
        </row>
        <row r="114">
          <cell r="C114" t="str">
            <v>TALKH-00140</v>
          </cell>
          <cell r="D114" t="str">
            <v>DEP-SM VAC 2x4_x000D_
NAPRAVA ZA PRAZNJENJE _x000D_
KASET</v>
          </cell>
          <cell r="E114" t="str">
            <v>TALKH CHIKHER</v>
          </cell>
          <cell r="F114" t="str">
            <v>DA</v>
          </cell>
          <cell r="G114">
            <v>45175</v>
          </cell>
          <cell r="H114" t="str">
            <v>ALEKSANDER SREBRNIČ</v>
          </cell>
          <cell r="I114">
            <v>15616</v>
          </cell>
          <cell r="J114" t="str">
            <v>DA</v>
          </cell>
          <cell r="K114">
            <v>45195</v>
          </cell>
          <cell r="L114" t="str">
            <v>ZAKLJUČENO</v>
          </cell>
          <cell r="M114"/>
        </row>
        <row r="115">
          <cell r="C115" t="str">
            <v>TALKH-00150</v>
          </cell>
          <cell r="D115" t="str">
            <v>TK 0.19 x 4.75_x000D_
TRANSPORTER KRUHA</v>
          </cell>
          <cell r="E115" t="str">
            <v>TALKH CHIKHER</v>
          </cell>
          <cell r="F115" t="str">
            <v>DA</v>
          </cell>
          <cell r="G115">
            <v>45167</v>
          </cell>
          <cell r="H115" t="str">
            <v>DIMITRIJ MARINIČ RIJAVEC</v>
          </cell>
          <cell r="I115">
            <v>15617</v>
          </cell>
          <cell r="J115" t="str">
            <v>DA</v>
          </cell>
          <cell r="K115">
            <v>45168</v>
          </cell>
          <cell r="L115" t="str">
            <v>ZAKLJUČENO</v>
          </cell>
          <cell r="M115"/>
        </row>
        <row r="116">
          <cell r="C116" t="str">
            <v>TALKH-00160</v>
          </cell>
          <cell r="D116" t="str">
            <v>TRANS-K 0.19 (1x0.114) x 3.0 IZM_x000D_
TRANSPORTER KASET Z IZMETOVALNIKOM KASET</v>
          </cell>
          <cell r="E116" t="str">
            <v>TALKH CHIKHER</v>
          </cell>
          <cell r="F116" t="str">
            <v>DA</v>
          </cell>
          <cell r="G116">
            <v>45166</v>
          </cell>
          <cell r="H116" t="str">
            <v>DIMITRIJ MARINIČ RIJAVEC</v>
          </cell>
          <cell r="I116">
            <v>15618</v>
          </cell>
          <cell r="J116" t="str">
            <v>DA</v>
          </cell>
          <cell r="K116">
            <v>45167</v>
          </cell>
          <cell r="L116" t="str">
            <v>ZAKLJUČENO</v>
          </cell>
          <cell r="M116"/>
        </row>
        <row r="117">
          <cell r="C117" t="str">
            <v>TALKH-00170</v>
          </cell>
          <cell r="D117" t="str">
            <v>TRANS-K 0.19 (1x0.114) x 4.0_x000D_
TRANSPORTER KASET</v>
          </cell>
          <cell r="E117" t="str">
            <v>TALKH CHIKHER</v>
          </cell>
          <cell r="F117" t="str">
            <v>DA</v>
          </cell>
          <cell r="G117"/>
          <cell r="H117" t="str">
            <v>DIMITRIJ MARINIČ RIJAVEC</v>
          </cell>
          <cell r="I117">
            <v>15619</v>
          </cell>
          <cell r="J117" t="str">
            <v>DA</v>
          </cell>
          <cell r="K117">
            <v>45163</v>
          </cell>
          <cell r="L117" t="str">
            <v>ZAKLJUČENO</v>
          </cell>
          <cell r="M117"/>
        </row>
        <row r="118">
          <cell r="C118" t="str">
            <v>TALKH-00180</v>
          </cell>
          <cell r="D118" t="str">
            <v>THK 14.0 HL-C_x000D_
HLADILNI TUNEL</v>
          </cell>
          <cell r="E118" t="str">
            <v>TALKH CHIKHER</v>
          </cell>
          <cell r="F118" t="str">
            <v>DA</v>
          </cell>
          <cell r="G118"/>
          <cell r="H118" t="str">
            <v>ALEKSANDER SREBRNIČ</v>
          </cell>
          <cell r="I118">
            <v>15620</v>
          </cell>
          <cell r="J118" t="str">
            <v>DA</v>
          </cell>
          <cell r="K118">
            <v>45187</v>
          </cell>
          <cell r="L118" t="str">
            <v>ZAKLJUČENO</v>
          </cell>
          <cell r="M118"/>
        </row>
        <row r="119">
          <cell r="C119" t="str">
            <v>TALKH-00200</v>
          </cell>
          <cell r="D119" t="str">
            <v>TRANS-K 0.19 (1x0.25) x 5.5_x000D_
TRANSPORTER KASET</v>
          </cell>
          <cell r="E119" t="str">
            <v>TALKH CHIKHER</v>
          </cell>
          <cell r="F119" t="str">
            <v>DA</v>
          </cell>
          <cell r="G119">
            <v>45156</v>
          </cell>
          <cell r="H119" t="str">
            <v>ALEKSANDER SREBRNIČ</v>
          </cell>
          <cell r="I119">
            <v>15622</v>
          </cell>
          <cell r="J119" t="str">
            <v>DA</v>
          </cell>
          <cell r="K119">
            <v>45196</v>
          </cell>
          <cell r="L119" t="str">
            <v>ZAKLJUČENO</v>
          </cell>
          <cell r="M119"/>
        </row>
        <row r="120">
          <cell r="C120" t="str">
            <v>TALKH-00210</v>
          </cell>
          <cell r="D120" t="str">
            <v>TRANS-K 0.19 (1x0.114) x 2.7 R90_x000D_
TRANSPORTER KASET</v>
          </cell>
          <cell r="E120" t="str">
            <v>TALKH CHIKHER</v>
          </cell>
          <cell r="F120" t="str">
            <v>DA</v>
          </cell>
          <cell r="G120"/>
          <cell r="H120" t="str">
            <v>ALEKSANDER SREBRNIČ</v>
          </cell>
          <cell r="I120">
            <v>15623</v>
          </cell>
          <cell r="J120" t="str">
            <v>DA</v>
          </cell>
          <cell r="K120">
            <v>45222</v>
          </cell>
          <cell r="L120" t="str">
            <v>ZAKLJUČENO</v>
          </cell>
          <cell r="M120" t="str">
            <v>FAT test</v>
          </cell>
        </row>
        <row r="121">
          <cell r="C121" t="str">
            <v>TALKH-00220</v>
          </cell>
          <cell r="D121" t="str">
            <v>TRANS-K 0.19 (1x0.114) x 1.4_x000D_
TRANSPORTER KASET</v>
          </cell>
          <cell r="E121" t="str">
            <v>TALKH CHIKHER</v>
          </cell>
          <cell r="F121" t="str">
            <v>DA</v>
          </cell>
          <cell r="G121"/>
          <cell r="H121" t="str">
            <v>ALEKSANDER SREBRNIČ</v>
          </cell>
          <cell r="I121">
            <v>15624</v>
          </cell>
          <cell r="J121" t="str">
            <v>DA</v>
          </cell>
          <cell r="K121">
            <v>45222</v>
          </cell>
          <cell r="L121" t="str">
            <v>ZAKLJUČENO</v>
          </cell>
          <cell r="M121" t="str">
            <v>FAT test</v>
          </cell>
        </row>
        <row r="122">
          <cell r="C122" t="str">
            <v>TALKH-00240</v>
          </cell>
          <cell r="D122" t="str">
            <v>TRANS-K 0.19 (1x0.114) x 2.8 R90_x000D_
TRANSPORTER KASET</v>
          </cell>
          <cell r="E122" t="str">
            <v>TALKH CHIKHER</v>
          </cell>
          <cell r="F122" t="str">
            <v>DA</v>
          </cell>
          <cell r="G122"/>
          <cell r="H122" t="str">
            <v>ALEKSANDER SREBRNIČ</v>
          </cell>
          <cell r="I122">
            <v>15626</v>
          </cell>
          <cell r="J122" t="str">
            <v>DA</v>
          </cell>
          <cell r="K122">
            <v>45222</v>
          </cell>
          <cell r="L122" t="str">
            <v>ZAKLJUČENO</v>
          </cell>
          <cell r="M122" t="str">
            <v>FAT test</v>
          </cell>
        </row>
        <row r="123">
          <cell r="C123" t="str">
            <v>TALKH-00250</v>
          </cell>
          <cell r="D123" t="str">
            <v>TRANS-K 0.6 x 0.7 / POT_x000D_
TRANSPORTER KASET Z POTISKOVALNIKOM</v>
          </cell>
          <cell r="E123" t="str">
            <v>TALKH CHIKHER</v>
          </cell>
          <cell r="F123" t="str">
            <v>DA</v>
          </cell>
          <cell r="G123">
            <v>45141</v>
          </cell>
          <cell r="H123" t="str">
            <v>ALEKSANDER SREBRNIČ</v>
          </cell>
          <cell r="I123">
            <v>15628</v>
          </cell>
          <cell r="J123" t="str">
            <v>DA</v>
          </cell>
          <cell r="K123">
            <v>45196</v>
          </cell>
          <cell r="L123" t="str">
            <v>ZAKLJUČENO</v>
          </cell>
          <cell r="M123" t="str">
            <v>NE PUSTI KNJIŽIT</v>
          </cell>
        </row>
        <row r="124">
          <cell r="C124" t="str">
            <v>TALKH-00260</v>
          </cell>
          <cell r="D124" t="str">
            <v>TRANS-K 0.3 x 3.2_x000D_
TRANSPORTER KASET POD SKLADIŠČEM</v>
          </cell>
          <cell r="E124" t="str">
            <v>TALKH CHIKHER</v>
          </cell>
          <cell r="F124" t="str">
            <v>DA</v>
          </cell>
          <cell r="G124">
            <v>45148</v>
          </cell>
          <cell r="H124" t="str">
            <v>ALEKSANDER SREBRNIČ</v>
          </cell>
          <cell r="I124">
            <v>15630</v>
          </cell>
          <cell r="J124" t="str">
            <v>DA</v>
          </cell>
          <cell r="K124">
            <v>45226</v>
          </cell>
          <cell r="L124" t="str">
            <v>ZAKLJUČENO</v>
          </cell>
          <cell r="M124" t="str">
            <v xml:space="preserve">FAT test </v>
          </cell>
        </row>
        <row r="125">
          <cell r="C125" t="str">
            <v>TALKH-00270</v>
          </cell>
          <cell r="D125" t="str">
            <v>SKLAD K 2x510 JSC_x000D_
2 x SKLADIŠČE KASET S PODESTOM</v>
          </cell>
          <cell r="E125" t="str">
            <v>TALKH CHIKHER</v>
          </cell>
          <cell r="F125" t="str">
            <v>DA</v>
          </cell>
          <cell r="G125">
            <v>45161</v>
          </cell>
          <cell r="H125" t="str">
            <v>ALEKSANDER SREBRNIČ</v>
          </cell>
          <cell r="I125">
            <v>15631</v>
          </cell>
          <cell r="J125" t="str">
            <v>DA</v>
          </cell>
          <cell r="K125">
            <v>45226</v>
          </cell>
          <cell r="L125" t="str">
            <v>ZAKLJUČENO</v>
          </cell>
          <cell r="M125" t="str">
            <v>FAT test</v>
          </cell>
        </row>
        <row r="126">
          <cell r="C126" t="str">
            <v>AJUT-L1-10010</v>
          </cell>
          <cell r="D126" t="str">
            <v>LP V 1200-3950-L-ST-P_x000D_
LIJAK S PODESTOM</v>
          </cell>
          <cell r="E126" t="str">
            <v>AJUTINSKI L1</v>
          </cell>
          <cell r="F126"/>
          <cell r="G126"/>
          <cell r="H126"/>
          <cell r="I126"/>
          <cell r="J126"/>
          <cell r="K126"/>
          <cell r="L126" t="str">
            <v/>
          </cell>
          <cell r="M126"/>
        </row>
        <row r="127">
          <cell r="C127" t="str">
            <v>AJUT-L1-10011</v>
          </cell>
          <cell r="D127" t="str">
            <v>TT 700x3200-AJU-B_x000D_
TRANSPORTER TESTA</v>
          </cell>
          <cell r="E127" t="str">
            <v>AJUTINSKI L1</v>
          </cell>
          <cell r="F127"/>
          <cell r="G127"/>
          <cell r="H127"/>
          <cell r="I127"/>
          <cell r="J127"/>
          <cell r="K127"/>
          <cell r="L127" t="str">
            <v/>
          </cell>
          <cell r="M127"/>
        </row>
        <row r="128">
          <cell r="C128" t="str">
            <v>AJUT-L1-10020</v>
          </cell>
          <cell r="D128" t="str">
            <v>MARK VARIANTNI</v>
          </cell>
          <cell r="E128" t="str">
            <v>AJUTINSKI L1</v>
          </cell>
          <cell r="F128" t="str">
            <v>DA</v>
          </cell>
          <cell r="G128">
            <v>45170</v>
          </cell>
          <cell r="H128" t="str">
            <v>ALEKSANDER SREBRNIČ</v>
          </cell>
          <cell r="I128">
            <v>15429</v>
          </cell>
          <cell r="J128" t="str">
            <v>DA</v>
          </cell>
          <cell r="K128">
            <v>45170</v>
          </cell>
          <cell r="L128" t="str">
            <v>ZAKLJUČENO</v>
          </cell>
          <cell r="M128"/>
        </row>
        <row r="129">
          <cell r="C129" t="str">
            <v>AJUT-L1-10030</v>
          </cell>
          <cell r="D129" t="str">
            <v>TTP 220x1000 300xR390/90_x000D_
TRANSPORTERJA TESTA PREVOZNA</v>
          </cell>
          <cell r="E129" t="str">
            <v>AJUTINSKI L1</v>
          </cell>
          <cell r="F129"/>
          <cell r="G129"/>
          <cell r="H129"/>
          <cell r="I129"/>
          <cell r="J129"/>
          <cell r="K129"/>
          <cell r="L129" t="str">
            <v/>
          </cell>
          <cell r="M129"/>
        </row>
        <row r="130">
          <cell r="C130" t="str">
            <v>AJUT-L1-10040</v>
          </cell>
          <cell r="D130" t="str">
            <v>TTP 220x1000 300xL390/90_x000D_
TRANSPORTERJA TESTA PREVOZNA</v>
          </cell>
          <cell r="E130" t="str">
            <v>AJUTINSKI L1</v>
          </cell>
          <cell r="F130"/>
          <cell r="G130"/>
          <cell r="H130"/>
          <cell r="I130"/>
          <cell r="J130"/>
          <cell r="K130"/>
          <cell r="L130" t="str">
            <v/>
          </cell>
          <cell r="M130"/>
        </row>
        <row r="131">
          <cell r="C131" t="str">
            <v>AJUT-L1-10050</v>
          </cell>
          <cell r="D131" t="str">
            <v>SABOTIN 3.3_x000D_
STOŽČASTI OKROGLILNI STROJ</v>
          </cell>
          <cell r="E131" t="str">
            <v>AJUTINSKI L1</v>
          </cell>
          <cell r="F131" t="str">
            <v>DA</v>
          </cell>
          <cell r="G131">
            <v>45134</v>
          </cell>
          <cell r="H131" t="str">
            <v>ALEKSANDER SREBRNIČ</v>
          </cell>
          <cell r="I131">
            <v>15432</v>
          </cell>
          <cell r="J131" t="str">
            <v>DA</v>
          </cell>
          <cell r="K131">
            <v>45147</v>
          </cell>
          <cell r="L131" t="str">
            <v>ZAKLJUČENO</v>
          </cell>
          <cell r="M131"/>
        </row>
        <row r="132">
          <cell r="C132" t="str">
            <v>AJUT-L1-10060</v>
          </cell>
          <cell r="D132" t="str">
            <v>SABOTIN 3.3_x000D_
STOŽČASTI OKROGLILNI STROJ</v>
          </cell>
          <cell r="E132" t="str">
            <v>AJUTINSKI L1</v>
          </cell>
          <cell r="F132" t="str">
            <v>DA</v>
          </cell>
          <cell r="G132">
            <v>45145</v>
          </cell>
          <cell r="H132" t="str">
            <v>ALEKSANDER SREBRNIČ</v>
          </cell>
          <cell r="I132">
            <v>15433</v>
          </cell>
          <cell r="J132" t="str">
            <v>DA</v>
          </cell>
          <cell r="K132">
            <v>45147</v>
          </cell>
          <cell r="L132" t="str">
            <v>ZAKLJUČENO</v>
          </cell>
          <cell r="M132"/>
        </row>
        <row r="133">
          <cell r="C133" t="str">
            <v>AJUT-L1-10070</v>
          </cell>
          <cell r="D133" t="str">
            <v>IK(V) 1100-12-2x2-inox 8iz_x000D_
INTERMEDIALNA KOMORA</v>
          </cell>
          <cell r="E133" t="str">
            <v>AJUTINSKI L1</v>
          </cell>
          <cell r="F133"/>
          <cell r="G133"/>
          <cell r="H133"/>
          <cell r="I133"/>
          <cell r="J133"/>
          <cell r="K133"/>
          <cell r="L133" t="str">
            <v/>
          </cell>
          <cell r="M133"/>
        </row>
        <row r="134">
          <cell r="C134" t="str">
            <v>AJUT-L1-10080</v>
          </cell>
          <cell r="D134" t="str">
            <v>TT IK -IDK 6 AJUT. L1_x000D_
TRANSPORTERJI TESTA Z_x000D_
IZMETOVALCEM DVOJNIH KOSOV</v>
          </cell>
          <cell r="E134" t="str">
            <v>AJUTINSKI L1</v>
          </cell>
          <cell r="F134"/>
          <cell r="G134"/>
          <cell r="H134"/>
          <cell r="I134"/>
          <cell r="J134"/>
          <cell r="K134"/>
          <cell r="L134" t="str">
            <v/>
          </cell>
          <cell r="M134"/>
        </row>
        <row r="135">
          <cell r="C135" t="str">
            <v>AJUT-L1-10090</v>
          </cell>
          <cell r="D135" t="str">
            <v>VIPAVA 3000/500G VT-TO-DO_x000D_
STROJ ZA VZDOLŽNO _x000D_
OBLIKOVANJE</v>
          </cell>
          <cell r="E135" t="str">
            <v>AJUTINSKI L1</v>
          </cell>
          <cell r="F135" t="str">
            <v>DA</v>
          </cell>
          <cell r="G135">
            <v>45143</v>
          </cell>
          <cell r="H135" t="str">
            <v>ALEKSANDER SREBRNIČ</v>
          </cell>
          <cell r="I135">
            <v>15436</v>
          </cell>
          <cell r="J135" t="str">
            <v>DA</v>
          </cell>
          <cell r="K135">
            <v>45148</v>
          </cell>
          <cell r="L135" t="str">
            <v>ZAKLJUČENO</v>
          </cell>
          <cell r="M135"/>
        </row>
        <row r="136">
          <cell r="C136" t="str">
            <v>AJUT-L1-10100</v>
          </cell>
          <cell r="D136" t="str">
            <v>VIPAVA 3000/500G VT-TO-DO_x000D_
STROJ ZA VZDOLŽNO _x000D_
OBLIKOVANJE</v>
          </cell>
          <cell r="E136" t="str">
            <v>AJUTINSKI L1</v>
          </cell>
          <cell r="F136" t="str">
            <v>DA</v>
          </cell>
          <cell r="G136">
            <v>45141</v>
          </cell>
          <cell r="H136" t="str">
            <v>ALEKSANDER SREBRNIČ</v>
          </cell>
          <cell r="I136">
            <v>15437</v>
          </cell>
          <cell r="J136" t="str">
            <v>DA</v>
          </cell>
          <cell r="K136">
            <v>45168</v>
          </cell>
          <cell r="L136" t="str">
            <v>ZAKLJUČENO</v>
          </cell>
          <cell r="M136"/>
        </row>
        <row r="137">
          <cell r="C137" t="str">
            <v>AJUT-L1-10110</v>
          </cell>
          <cell r="D137" t="str">
            <v>APFK 3.75-VTa-O/E AVTOMATSKI POLNILNIK FERM. KOMORE</v>
          </cell>
          <cell r="E137" t="str">
            <v>AJUTINSKI L1</v>
          </cell>
          <cell r="F137" t="str">
            <v>DA</v>
          </cell>
          <cell r="G137"/>
          <cell r="H137" t="str">
            <v>DIMITRIJ MARINIČ RIJAVEC</v>
          </cell>
          <cell r="I137">
            <v>15438</v>
          </cell>
          <cell r="J137" t="str">
            <v>DA</v>
          </cell>
          <cell r="K137">
            <v>45131</v>
          </cell>
          <cell r="L137" t="str">
            <v>ZAKLJUČENO</v>
          </cell>
          <cell r="M137" t="str">
            <v>Stroj  ni bil priklopljen</v>
          </cell>
        </row>
        <row r="138">
          <cell r="C138" t="str">
            <v>AJUT-L1-10120</v>
          </cell>
          <cell r="D138" t="str">
            <v>APFK 3.75-VTa-O/E AVTOMATSKI POLNILNIK FERM. KOMORE</v>
          </cell>
          <cell r="E138" t="str">
            <v>AJUTINSKI L1</v>
          </cell>
          <cell r="F138" t="str">
            <v>DA</v>
          </cell>
          <cell r="G138"/>
          <cell r="H138" t="str">
            <v>DIMITRIJ MARINIČ RIJAVEC</v>
          </cell>
          <cell r="I138">
            <v>15439</v>
          </cell>
          <cell r="J138" t="str">
            <v>DA</v>
          </cell>
          <cell r="K138">
            <v>45131</v>
          </cell>
          <cell r="L138" t="str">
            <v>ZAKLJUČENO</v>
          </cell>
          <cell r="M138" t="str">
            <v>Stroj  ni bil priklopljen</v>
          </cell>
        </row>
        <row r="139">
          <cell r="C139" t="str">
            <v>AJUT-L1-10130</v>
          </cell>
          <cell r="D139" t="str">
            <v>FKP B 3.75/600/400_x000D_
FERMENTACIJSKA KOMORA - _x000D_
PRETOČNA (Ajutinsk L1)</v>
          </cell>
          <cell r="E139" t="str">
            <v>AJUTINSKI L1</v>
          </cell>
          <cell r="F139"/>
          <cell r="G139"/>
          <cell r="H139"/>
          <cell r="I139"/>
          <cell r="J139"/>
          <cell r="K139"/>
          <cell r="L139" t="str">
            <v/>
          </cell>
          <cell r="M139"/>
        </row>
        <row r="140">
          <cell r="C140" t="str">
            <v>AJUT-L1-10140</v>
          </cell>
          <cell r="D140" t="str">
            <v>NAREZ 3.75 NAREZOVALNIK TESTA</v>
          </cell>
          <cell r="E140" t="str">
            <v>AJUTINSKI L1</v>
          </cell>
          <cell r="F140" t="str">
            <v>DA</v>
          </cell>
          <cell r="G140"/>
          <cell r="H140" t="str">
            <v>DIMITRIJ MARINIČ RIJAVEC</v>
          </cell>
          <cell r="I140">
            <v>15441</v>
          </cell>
          <cell r="J140" t="str">
            <v>DA</v>
          </cell>
          <cell r="K140">
            <v>45134</v>
          </cell>
          <cell r="L140" t="str">
            <v>ZAKLJUČENO</v>
          </cell>
          <cell r="M140"/>
        </row>
        <row r="141">
          <cell r="C141" t="str">
            <v>AJUT-L1-10150</v>
          </cell>
          <cell r="D141" t="str">
            <v xml:space="preserve">NAREZ 3.75 NAREZOVALNIK TESTA </v>
          </cell>
          <cell r="E141" t="str">
            <v>AJUTINSKI L1</v>
          </cell>
          <cell r="F141" t="str">
            <v>DA</v>
          </cell>
          <cell r="G141"/>
          <cell r="H141" t="str">
            <v>DIMITRIJ MARINIČ RIJAVEC</v>
          </cell>
          <cell r="I141">
            <v>15442</v>
          </cell>
          <cell r="J141" t="str">
            <v>DA</v>
          </cell>
          <cell r="K141">
            <v>45139</v>
          </cell>
          <cell r="L141" t="str">
            <v>ZAKLJUČENO</v>
          </cell>
          <cell r="M141"/>
        </row>
        <row r="142">
          <cell r="C142" t="str">
            <v>AJUT-L1-10151</v>
          </cell>
          <cell r="D142" t="str">
            <v>ZAŠČITA NAREZ DODATNA_x000D_
PROJEKT KOLOMENSKOJE</v>
          </cell>
          <cell r="E142" t="str">
            <v>AJUTINSKI L1</v>
          </cell>
          <cell r="F142"/>
          <cell r="G142"/>
          <cell r="H142"/>
          <cell r="I142"/>
          <cell r="J142"/>
          <cell r="K142"/>
          <cell r="L142" t="str">
            <v/>
          </cell>
          <cell r="M142"/>
        </row>
        <row r="143">
          <cell r="C143" t="str">
            <v>AJUT-L1-10160</v>
          </cell>
          <cell r="D143" t="str">
            <v>TPN 3.75x37.6-EV3.5-2K2V-L+2B+POH_x000D_
TUNELSKA PEČ</v>
          </cell>
          <cell r="E143" t="str">
            <v>AJUTINSKI L1</v>
          </cell>
          <cell r="F143"/>
          <cell r="G143"/>
          <cell r="H143"/>
          <cell r="I143"/>
          <cell r="J143"/>
          <cell r="K143"/>
          <cell r="L143" t="str">
            <v/>
          </cell>
          <cell r="M143"/>
        </row>
        <row r="144">
          <cell r="C144" t="str">
            <v>AJUT-L1-10170</v>
          </cell>
          <cell r="D144" t="str">
            <v>TK 0.5x5.5 MD H600_x000D_
TRANSPORTER KRUHA</v>
          </cell>
          <cell r="E144" t="str">
            <v>AJUTINSKI L1</v>
          </cell>
          <cell r="F144"/>
          <cell r="G144"/>
          <cell r="H144"/>
          <cell r="I144"/>
          <cell r="J144"/>
          <cell r="K144"/>
          <cell r="L144" t="str">
            <v/>
          </cell>
          <cell r="M144"/>
        </row>
        <row r="145">
          <cell r="C145" t="str">
            <v>AJUT-L1-10180</v>
          </cell>
          <cell r="D145" t="str">
            <v>TK 0.5x5.5 MD PREV_x000D_
TRANSPORTER KRUHA_x000D_
PREVOZEN</v>
          </cell>
          <cell r="E145" t="str">
            <v>AJUTINSKI L1</v>
          </cell>
          <cell r="F145"/>
          <cell r="G145"/>
          <cell r="H145"/>
          <cell r="I145"/>
          <cell r="J145"/>
          <cell r="K145"/>
          <cell r="L145" t="str">
            <v/>
          </cell>
          <cell r="M145"/>
        </row>
        <row r="146">
          <cell r="C146" t="str">
            <v>AJUT-L1-10190</v>
          </cell>
          <cell r="D146" t="str">
            <v>POTIS 3.75_x000D_
POTISKOVALNIK KRUHA</v>
          </cell>
          <cell r="E146" t="str">
            <v>AJUTINSKI L1</v>
          </cell>
          <cell r="F146"/>
          <cell r="G146"/>
          <cell r="H146"/>
          <cell r="I146"/>
          <cell r="J146"/>
          <cell r="K146"/>
          <cell r="L146" t="str">
            <v/>
          </cell>
          <cell r="M146"/>
        </row>
        <row r="147">
          <cell r="C147" t="str">
            <v>AJUT-L1-10200</v>
          </cell>
          <cell r="D147" t="str">
            <v>MIZA PREDAJNA 3.0x1.9/M</v>
          </cell>
          <cell r="E147" t="str">
            <v>AJUTINSKI L1</v>
          </cell>
          <cell r="F147"/>
          <cell r="G147"/>
          <cell r="H147"/>
          <cell r="I147"/>
          <cell r="J147"/>
          <cell r="K147"/>
          <cell r="L147" t="str">
            <v/>
          </cell>
          <cell r="M147"/>
        </row>
        <row r="148">
          <cell r="C148" t="str">
            <v>AJUT-L1-10210</v>
          </cell>
          <cell r="D148" t="str">
            <v>HKP 3.75 / 450  HLADILNA KOMORA (Ajutinsk L1)</v>
          </cell>
          <cell r="E148" t="str">
            <v>AJUTINSKI L1</v>
          </cell>
          <cell r="F148" t="str">
            <v>DA</v>
          </cell>
          <cell r="G148"/>
          <cell r="H148" t="str">
            <v>DIMITRIJ MARINIČ RIJAVEC</v>
          </cell>
          <cell r="I148">
            <v>15448</v>
          </cell>
          <cell r="J148" t="str">
            <v>DA</v>
          </cell>
          <cell r="K148">
            <v>45132</v>
          </cell>
          <cell r="L148" t="str">
            <v>ZAKLJUČENO</v>
          </cell>
          <cell r="M148" t="str">
            <v>Stroj  ni bil priklopljen</v>
          </cell>
        </row>
        <row r="149">
          <cell r="C149" t="str">
            <v>AJUT-L1-10220</v>
          </cell>
          <cell r="D149" t="str">
            <v>TK 0.15x5.0/1 TRANSPORTER KRUHA DVOJNI</v>
          </cell>
          <cell r="E149" t="str">
            <v>AJUTINSKI L1</v>
          </cell>
          <cell r="F149" t="str">
            <v>DA</v>
          </cell>
          <cell r="G149"/>
          <cell r="H149" t="str">
            <v>DIMITRIJ MARINIČ RIJAVEC</v>
          </cell>
          <cell r="I149">
            <v>15449</v>
          </cell>
          <cell r="J149" t="str">
            <v>DA</v>
          </cell>
          <cell r="K149">
            <v>45134</v>
          </cell>
          <cell r="L149" t="str">
            <v>ZAKLJUČENO</v>
          </cell>
          <cell r="M149"/>
        </row>
        <row r="150">
          <cell r="C150" t="str">
            <v>AJUT-L2-20010</v>
          </cell>
          <cell r="D150" t="str">
            <v>PMV-1.1/3.0/P1-G3_x000D_
POSIPALO MOKE Z VOZIČKOM</v>
          </cell>
          <cell r="E150" t="str">
            <v>AJUTINSKI L2</v>
          </cell>
          <cell r="F150" t="str">
            <v>DA</v>
          </cell>
          <cell r="G150">
            <v>45194</v>
          </cell>
          <cell r="H150" t="str">
            <v>DIMITRIJ MARINIČ RIJAVEC</v>
          </cell>
          <cell r="I150">
            <v>15457</v>
          </cell>
          <cell r="J150" t="str">
            <v>DA</v>
          </cell>
          <cell r="K150">
            <v>45204</v>
          </cell>
          <cell r="L150" t="str">
            <v>ZAKLJUČENO</v>
          </cell>
          <cell r="M150"/>
        </row>
        <row r="151">
          <cell r="C151" t="str">
            <v>AJUT-L2-20011</v>
          </cell>
          <cell r="D151" t="str">
            <v>MARK 4/2x24+56-120-170_x000D_
STROJ DELILNI (rezervni stroj za projekt P01506 Ajutinski, brez tehtnice)</v>
          </cell>
          <cell r="E151" t="str">
            <v>AJUTINSKI L2</v>
          </cell>
          <cell r="F151" t="str">
            <v>DA</v>
          </cell>
          <cell r="G151">
            <v>45254</v>
          </cell>
          <cell r="H151" t="str">
            <v>ALEKSANDER SREBRNIČ</v>
          </cell>
          <cell r="I151">
            <v>15699</v>
          </cell>
          <cell r="J151" t="str">
            <v>DA</v>
          </cell>
          <cell r="K151">
            <v>45254</v>
          </cell>
          <cell r="L151" t="str">
            <v>ZAKLJUČENO</v>
          </cell>
          <cell r="M151"/>
        </row>
        <row r="152">
          <cell r="C152" t="str">
            <v>AJUT-L2-20020</v>
          </cell>
          <cell r="D152" t="str">
            <v>FKP P 3.0/144/1.0_x000D_
FERMENTACIJSKA KOMORA - PRETOČNA_x000D_
AJUTINSK L2</v>
          </cell>
          <cell r="E152" t="str">
            <v>AJUTINSKI L2</v>
          </cell>
          <cell r="F152"/>
          <cell r="G152"/>
          <cell r="H152"/>
          <cell r="I152"/>
          <cell r="J152"/>
          <cell r="K152"/>
          <cell r="L152" t="str">
            <v/>
          </cell>
          <cell r="M152"/>
        </row>
        <row r="153">
          <cell r="C153" t="str">
            <v>AJUT-L2-20030</v>
          </cell>
          <cell r="D153" t="str">
            <v>APRAZ-PL-3.0x1.35/1.5-6.0_x000D_
AVTOMATSKI PRAZNILNIK _x000D_
PLADNJEV</v>
          </cell>
          <cell r="E153" t="str">
            <v>AJUTINSKI L2</v>
          </cell>
          <cell r="F153" t="str">
            <v>DA</v>
          </cell>
          <cell r="G153">
            <v>45240</v>
          </cell>
          <cell r="H153" t="str">
            <v>ALEKSANDER SREBRNIČ</v>
          </cell>
          <cell r="I153">
            <v>15459</v>
          </cell>
          <cell r="J153" t="str">
            <v>DA</v>
          </cell>
          <cell r="K153">
            <v>45246</v>
          </cell>
          <cell r="L153" t="str">
            <v>ZAKLJUČENO</v>
          </cell>
          <cell r="M153"/>
        </row>
        <row r="154">
          <cell r="C154" t="str">
            <v>AJUT-L2-20040</v>
          </cell>
          <cell r="D154" t="str">
            <v>TT 3.0 x 4.6_x000D_
TRANSPORTER TESTA ZBIRNI</v>
          </cell>
          <cell r="E154" t="str">
            <v>AJUTINSKI L2</v>
          </cell>
          <cell r="F154" t="str">
            <v>DA</v>
          </cell>
          <cell r="G154"/>
          <cell r="H154" t="str">
            <v>ALEKSANDER SREBRNIČ</v>
          </cell>
          <cell r="I154">
            <v>15460</v>
          </cell>
          <cell r="J154" t="str">
            <v>DA</v>
          </cell>
          <cell r="K154">
            <v>45191</v>
          </cell>
          <cell r="L154" t="str">
            <v>ZAKLJUČENO</v>
          </cell>
          <cell r="M154"/>
        </row>
        <row r="155">
          <cell r="C155" t="str">
            <v>AJUT-L2-20050</v>
          </cell>
          <cell r="D155" t="str">
            <v>TT 3.0 x 0.8_x000D_
TRANSPORTER TESTA PREDAJNI</v>
          </cell>
          <cell r="E155" t="str">
            <v>AJUTINSKI L2</v>
          </cell>
          <cell r="F155" t="str">
            <v>DA</v>
          </cell>
          <cell r="G155"/>
          <cell r="H155" t="str">
            <v>ALEKSANDER SREBRNIČ</v>
          </cell>
          <cell r="I155">
            <v>15462</v>
          </cell>
          <cell r="J155" t="str">
            <v>DA</v>
          </cell>
          <cell r="K155">
            <v>45191</v>
          </cell>
          <cell r="L155" t="str">
            <v>ZAKLJUČENO</v>
          </cell>
          <cell r="M155"/>
        </row>
        <row r="156">
          <cell r="C156" t="str">
            <v>AJUT-L2-20061</v>
          </cell>
          <cell r="D156" t="str">
            <v>TPN 3.0x33.1 EV3.5 2K2V-D+2B_x000D_
+IZ2.5+POH_x000D_
TUNELSKA PEČ</v>
          </cell>
          <cell r="E156" t="str">
            <v>AJUTINSKI L2</v>
          </cell>
          <cell r="F156"/>
          <cell r="G156"/>
          <cell r="H156"/>
          <cell r="I156"/>
          <cell r="J156"/>
          <cell r="K156"/>
          <cell r="L156" t="str">
            <v/>
          </cell>
          <cell r="M156"/>
        </row>
        <row r="157">
          <cell r="C157" t="str">
            <v>AJUT-L2-20070</v>
          </cell>
          <cell r="D157" t="str">
            <v>TK 0.5x5.5 MD H600_x000D_
TRANSPORTER KRUHA</v>
          </cell>
          <cell r="E157" t="str">
            <v>AJUTINSKI L2</v>
          </cell>
          <cell r="F157" t="str">
            <v>DA</v>
          </cell>
          <cell r="G157"/>
          <cell r="H157" t="str">
            <v>ALEKSANDER SREBRNIČ</v>
          </cell>
          <cell r="I157">
            <v>15656</v>
          </cell>
          <cell r="J157" t="str">
            <v>DA</v>
          </cell>
          <cell r="K157">
            <v>45187</v>
          </cell>
          <cell r="L157" t="str">
            <v>ZAKLJUČENO</v>
          </cell>
          <cell r="M157"/>
        </row>
        <row r="158">
          <cell r="C158" t="str">
            <v>AJUT-L2-20080</v>
          </cell>
          <cell r="D158" t="str">
            <v>TK 0.5x5.5 MD PREV_x000D_
TRANSPORTER KRUHA_x000D_
PREVOZEN</v>
          </cell>
          <cell r="E158" t="str">
            <v>AJUTINSKI L2</v>
          </cell>
          <cell r="F158" t="str">
            <v>DA</v>
          </cell>
          <cell r="G158"/>
          <cell r="H158" t="str">
            <v>ALEKSANDER SREBRNIČ</v>
          </cell>
          <cell r="I158">
            <v>15657</v>
          </cell>
          <cell r="J158" t="str">
            <v>DA</v>
          </cell>
          <cell r="K158">
            <v>45182</v>
          </cell>
          <cell r="L158" t="str">
            <v>ZAKLJUČENO</v>
          </cell>
          <cell r="M158"/>
        </row>
        <row r="159">
          <cell r="C159" t="str">
            <v>AJUT-L2-20090</v>
          </cell>
          <cell r="D159" t="str">
            <v>MIZA PREDAJNA 3.0x1.3/M</v>
          </cell>
          <cell r="E159" t="str">
            <v>AJUTINSKI L2</v>
          </cell>
          <cell r="F159" t="str">
            <v>DA</v>
          </cell>
          <cell r="G159"/>
          <cell r="H159" t="str">
            <v>ALEKSANDER SREBRNIČ</v>
          </cell>
          <cell r="I159">
            <v>15465</v>
          </cell>
          <cell r="J159" t="str">
            <v>DA</v>
          </cell>
          <cell r="K159">
            <v>45181</v>
          </cell>
          <cell r="L159" t="str">
            <v>ZAKLJUČENO</v>
          </cell>
          <cell r="M159"/>
        </row>
        <row r="160">
          <cell r="C160" t="str">
            <v>AJUT-L2-20100</v>
          </cell>
          <cell r="D160" t="str">
            <v>POTIS TLV 3.0/PL1x3/B2.8_x000D_
POTISKOVALNIK KRUHA - VSTOP</v>
          </cell>
          <cell r="E160" t="str">
            <v>AJUTINSKI L2</v>
          </cell>
          <cell r="F160" t="str">
            <v>DA</v>
          </cell>
          <cell r="G160">
            <v>45245</v>
          </cell>
          <cell r="H160" t="str">
            <v>ALEKSANDER SREBRNIČ</v>
          </cell>
          <cell r="I160">
            <v>15464</v>
          </cell>
          <cell r="J160" t="str">
            <v>DA</v>
          </cell>
          <cell r="K160">
            <v>45246</v>
          </cell>
          <cell r="L160" t="str">
            <v>ZAKLJUČENO</v>
          </cell>
          <cell r="M160" t="str">
            <v>Fat test</v>
          </cell>
        </row>
        <row r="161">
          <cell r="C161" t="str">
            <v>AJUT-L2-20101</v>
          </cell>
          <cell r="D161" t="str">
            <v>POTIS TLI 3.0/PL1x3/B2.8_x000D_
POTISKOVALNIK KRUHA - IZSTOP</v>
          </cell>
          <cell r="E161" t="str">
            <v>AJUTINSKI L2</v>
          </cell>
          <cell r="F161" t="str">
            <v>DA</v>
          </cell>
          <cell r="G161">
            <v>45245</v>
          </cell>
          <cell r="H161" t="str">
            <v>ALEKSANDER SREBRNIČ</v>
          </cell>
          <cell r="I161">
            <v>15700</v>
          </cell>
          <cell r="J161" t="str">
            <v>DA</v>
          </cell>
          <cell r="K161">
            <v>45252</v>
          </cell>
          <cell r="L161" t="str">
            <v>ZAKLJUČENO</v>
          </cell>
          <cell r="M161"/>
        </row>
        <row r="162">
          <cell r="C162" t="str">
            <v>AJUT-L2-20110</v>
          </cell>
          <cell r="D162" t="str">
            <v>HKP P 3.0/160/1.0_x000D_
HLADILNA KOMORA/PLADNJI</v>
          </cell>
          <cell r="E162" t="str">
            <v>AJUTINSKI L2</v>
          </cell>
          <cell r="F162"/>
          <cell r="G162"/>
          <cell r="H162"/>
          <cell r="I162"/>
          <cell r="J162"/>
          <cell r="K162"/>
          <cell r="L162" t="str">
            <v/>
          </cell>
          <cell r="M162"/>
        </row>
        <row r="163">
          <cell r="C163" t="str">
            <v>AJUT-L2-20120</v>
          </cell>
          <cell r="D163" t="str">
            <v>TRANSPORTER 1.2x5.0_x000D_
Trak modulni</v>
          </cell>
          <cell r="E163" t="str">
            <v>AJUTINSKI L2</v>
          </cell>
          <cell r="F163" t="str">
            <v>DA</v>
          </cell>
          <cell r="G163"/>
          <cell r="H163" t="str">
            <v>ALEKSANDER SREBRNIČ</v>
          </cell>
          <cell r="I163">
            <v>15467</v>
          </cell>
          <cell r="J163" t="str">
            <v>DA</v>
          </cell>
          <cell r="K163">
            <v>45210</v>
          </cell>
          <cell r="L163" t="str">
            <v>ZAKLJUČENO</v>
          </cell>
          <cell r="M163"/>
        </row>
        <row r="164">
          <cell r="C164" t="str">
            <v>YARR-00010</v>
          </cell>
          <cell r="D164" t="str">
            <v>TPN 2.1x13.6 V1.1 1K1V-L+AP+2B+POH_x000D_
TUNELSKA PEČ</v>
          </cell>
          <cell r="E164" t="str">
            <v>YARROWS</v>
          </cell>
          <cell r="F164"/>
          <cell r="G164"/>
          <cell r="H164"/>
          <cell r="I164"/>
          <cell r="J164"/>
          <cell r="K164"/>
          <cell r="L164" t="str">
            <v/>
          </cell>
          <cell r="M164"/>
        </row>
        <row r="165">
          <cell r="C165" t="str">
            <v>YARR-00020</v>
          </cell>
          <cell r="D165" t="str">
            <v>OP 180/6000/45_x000D_
ODVOD PARE</v>
          </cell>
          <cell r="E165" t="str">
            <v>YARROWS</v>
          </cell>
          <cell r="F165"/>
          <cell r="G165"/>
          <cell r="H165"/>
          <cell r="I165"/>
          <cell r="J165"/>
          <cell r="K165"/>
          <cell r="L165" t="str">
            <v/>
          </cell>
          <cell r="M165"/>
        </row>
        <row r="166">
          <cell r="C166" t="str">
            <v>YARR-00030</v>
          </cell>
          <cell r="D166" t="str">
            <v>OD 300/6500/45_x000D_
ODVOD DIMA</v>
          </cell>
          <cell r="E166" t="str">
            <v>YARROWS</v>
          </cell>
          <cell r="F166"/>
          <cell r="G166"/>
          <cell r="H166"/>
          <cell r="I166"/>
          <cell r="J166"/>
          <cell r="K166"/>
          <cell r="L166" t="str">
            <v/>
          </cell>
          <cell r="M166"/>
        </row>
        <row r="167">
          <cell r="C167" t="str">
            <v>YARR-00040</v>
          </cell>
          <cell r="D167" t="str">
            <v>OP 180/5000/1x45/90_x000D_
ODVOD PARE</v>
          </cell>
          <cell r="E167" t="str">
            <v>YARROWS</v>
          </cell>
          <cell r="F167"/>
          <cell r="G167"/>
          <cell r="H167"/>
          <cell r="I167"/>
          <cell r="J167"/>
          <cell r="K167"/>
          <cell r="L167" t="str">
            <v/>
          </cell>
          <cell r="M167"/>
        </row>
        <row r="168">
          <cell r="C168" t="str">
            <v>YARR-00050</v>
          </cell>
          <cell r="D168" t="str">
            <v>GORILNIK MODULARNI
WM-G10/2-A 
ZM S PL. PROGO R1'' 
ZA ZEM. PLIN IN PL. ŠTEVCEM 
(VZMET 10-30mbar)</v>
          </cell>
          <cell r="E168" t="str">
            <v>YARROWS</v>
          </cell>
          <cell r="F168"/>
          <cell r="G168"/>
          <cell r="H168"/>
          <cell r="I168"/>
          <cell r="J168"/>
          <cell r="K168"/>
          <cell r="L168" t="str">
            <v/>
          </cell>
          <cell r="M168"/>
        </row>
        <row r="169">
          <cell r="C169" t="str">
            <v>YARR-00060</v>
          </cell>
          <cell r="D169" t="str">
            <v>LOP-ZAD-N/TR/GR 2.1 LOPUTA ZADRŽ.</v>
          </cell>
          <cell r="E169" t="str">
            <v>YARROWS</v>
          </cell>
          <cell r="F169"/>
          <cell r="G169"/>
          <cell r="H169"/>
          <cell r="I169"/>
          <cell r="J169"/>
          <cell r="K169"/>
          <cell r="L169" t="str">
            <v/>
          </cell>
          <cell r="M169"/>
        </row>
        <row r="170">
          <cell r="C170" t="str">
            <v>KRAS-00060</v>
          </cell>
          <cell r="D170" t="str">
            <v>VIPAVA 3000/500G VT-ZTF-VPIH</v>
          </cell>
          <cell r="E170" t="str">
            <v>KRASNODAR L3</v>
          </cell>
          <cell r="F170" t="str">
            <v>DA</v>
          </cell>
          <cell r="G170">
            <v>45141</v>
          </cell>
          <cell r="H170" t="str">
            <v>ALEKSANDER SREBRNIČ</v>
          </cell>
          <cell r="I170">
            <v>15383</v>
          </cell>
          <cell r="J170" t="str">
            <v>DA</v>
          </cell>
          <cell r="K170">
            <v>45145</v>
          </cell>
          <cell r="L170" t="str">
            <v>ZAKLJUČENO</v>
          </cell>
          <cell r="M170"/>
        </row>
        <row r="171">
          <cell r="C171" t="str">
            <v>KUROB-00010</v>
          </cell>
          <cell r="D171" t="str">
            <v>KRAS NC.1_x000D_
DOUGH DIVIDER FAMILY</v>
          </cell>
          <cell r="E171" t="str">
            <v>KURSK 2</v>
          </cell>
          <cell r="F171" t="str">
            <v>DA</v>
          </cell>
          <cell r="G171">
            <v>45142</v>
          </cell>
          <cell r="H171" t="str">
            <v>ALEKSANDER SREBRNIČ</v>
          </cell>
          <cell r="I171">
            <v>15369</v>
          </cell>
          <cell r="J171" t="str">
            <v>DA</v>
          </cell>
          <cell r="K171">
            <v>45145</v>
          </cell>
          <cell r="L171" t="str">
            <v>ZAKLJUČENO</v>
          </cell>
          <cell r="M171"/>
        </row>
        <row r="172">
          <cell r="C172" t="str">
            <v>KUROB-00020</v>
          </cell>
          <cell r="D172" t="str">
            <v>SABOTIN 2 AB 10</v>
          </cell>
          <cell r="E172" t="str">
            <v>KURSK 2</v>
          </cell>
          <cell r="F172" t="str">
            <v>DA</v>
          </cell>
          <cell r="G172">
            <v>45146</v>
          </cell>
          <cell r="H172" t="str">
            <v>ALEKSANDER SREBRNIČ</v>
          </cell>
          <cell r="I172">
            <v>15371</v>
          </cell>
          <cell r="J172" t="str">
            <v>DA</v>
          </cell>
          <cell r="K172">
            <v>45148</v>
          </cell>
          <cell r="L172" t="str">
            <v>ZAKLJUČENO</v>
          </cell>
          <cell r="M172"/>
        </row>
        <row r="173">
          <cell r="C173" t="str">
            <v>OREL-00010</v>
          </cell>
          <cell r="D173" t="str">
            <v>KRAS NC.1 048</v>
          </cell>
          <cell r="E173" t="str">
            <v>OREL 1</v>
          </cell>
          <cell r="F173" t="str">
            <v>DA</v>
          </cell>
          <cell r="G173">
            <v>45155</v>
          </cell>
          <cell r="H173" t="str">
            <v>ALEKSANDER SREBRNIČ</v>
          </cell>
          <cell r="I173">
            <v>15485</v>
          </cell>
          <cell r="J173" t="str">
            <v>DA</v>
          </cell>
          <cell r="K173">
            <v>45176</v>
          </cell>
          <cell r="L173" t="str">
            <v>ZAKLJUČENO</v>
          </cell>
          <cell r="M173"/>
        </row>
        <row r="174">
          <cell r="C174" t="str">
            <v>OREL-00020</v>
          </cell>
          <cell r="D174" t="str">
            <v>SABOTIN 1 AB 10</v>
          </cell>
          <cell r="E174" t="str">
            <v>OREL 1</v>
          </cell>
          <cell r="F174" t="str">
            <v>DA</v>
          </cell>
          <cell r="G174">
            <v>45168</v>
          </cell>
          <cell r="H174" t="str">
            <v>ALEKSANDER SREBRNIČ</v>
          </cell>
          <cell r="I174">
            <v>15486</v>
          </cell>
          <cell r="J174" t="str">
            <v>DA</v>
          </cell>
          <cell r="K174">
            <v>45173</v>
          </cell>
          <cell r="L174" t="str">
            <v>ZAKLJUČENO</v>
          </cell>
          <cell r="M174"/>
        </row>
        <row r="175">
          <cell r="C175" t="str">
            <v>OREL-00060</v>
          </cell>
          <cell r="D175" t="str">
            <v>VIPAVA 2400/470</v>
          </cell>
          <cell r="E175" t="str">
            <v>OREL 1</v>
          </cell>
          <cell r="F175" t="str">
            <v>DA</v>
          </cell>
          <cell r="G175">
            <v>45155</v>
          </cell>
          <cell r="H175" t="str">
            <v>ALEKSANDER SREBRNIČ</v>
          </cell>
          <cell r="I175">
            <v>15490</v>
          </cell>
          <cell r="J175" t="str">
            <v>DA</v>
          </cell>
          <cell r="K175">
            <v>45174</v>
          </cell>
          <cell r="L175" t="str">
            <v>ZAKLJUČENO</v>
          </cell>
          <cell r="M175"/>
        </row>
        <row r="176">
          <cell r="C176" t="str">
            <v>SMAK-00010</v>
          </cell>
          <cell r="D176" t="str">
            <v>LP V 1200-3600-L-ST-P LIJAK S PODESTOM</v>
          </cell>
          <cell r="E176" t="str">
            <v>SMAK</v>
          </cell>
          <cell r="F176" t="str">
            <v>DA</v>
          </cell>
          <cell r="G176">
            <v>45215</v>
          </cell>
          <cell r="H176" t="str">
            <v>DIMITRIJ MARINIČ RIJAVEC</v>
          </cell>
          <cell r="I176">
            <v>15632</v>
          </cell>
          <cell r="J176" t="str">
            <v>DA</v>
          </cell>
          <cell r="K176">
            <v>45225</v>
          </cell>
          <cell r="L176" t="str">
            <v>ZAKLJUČENO</v>
          </cell>
          <cell r="M176"/>
        </row>
        <row r="177">
          <cell r="C177" t="str">
            <v>SMAK-00020</v>
          </cell>
          <cell r="D177" t="str">
            <v>TTP 220x1000 300xR390/90 H850 TRANSPORTER TESTA S KRIVINO SM</v>
          </cell>
          <cell r="E177" t="str">
            <v>SMAK</v>
          </cell>
          <cell r="F177" t="str">
            <v>DA</v>
          </cell>
          <cell r="G177"/>
          <cell r="H177" t="str">
            <v>DIMITRIJ MARINIČ RIJAVEC</v>
          </cell>
          <cell r="I177">
            <v>15633</v>
          </cell>
          <cell r="J177" t="str">
            <v>DA</v>
          </cell>
          <cell r="K177">
            <v>45204</v>
          </cell>
          <cell r="L177" t="str">
            <v>ZAKLJUČENO</v>
          </cell>
          <cell r="M177"/>
        </row>
        <row r="178">
          <cell r="C178" t="str">
            <v>SMAK-00030</v>
          </cell>
          <cell r="D178" t="str">
            <v>TTP 220x1000 300xL390/90 H850 TRANSPORTER TESTA S KRIVINO SM</v>
          </cell>
          <cell r="E178" t="str">
            <v>SMAK</v>
          </cell>
          <cell r="F178" t="str">
            <v>DA</v>
          </cell>
          <cell r="G178"/>
          <cell r="H178" t="str">
            <v>DIMITRIJ MARINIČ RIJAVEC</v>
          </cell>
          <cell r="I178">
            <v>15634</v>
          </cell>
          <cell r="J178" t="str">
            <v>DA</v>
          </cell>
          <cell r="K178">
            <v>45204</v>
          </cell>
          <cell r="L178" t="str">
            <v>ZAKLJUČENO</v>
          </cell>
          <cell r="M178"/>
        </row>
        <row r="179">
          <cell r="C179" t="str">
            <v>SMAK-00040</v>
          </cell>
          <cell r="D179" t="str">
            <v>SABOTIN 3.3 P4-U4-RC3-VTO6-ITM-ZG-POM-100-BON STOŽČASTI OKROGLILNI STROJ</v>
          </cell>
          <cell r="E179" t="str">
            <v>SMAK</v>
          </cell>
          <cell r="F179" t="str">
            <v>DA</v>
          </cell>
          <cell r="G179">
            <v>45211</v>
          </cell>
          <cell r="H179" t="str">
            <v>ALEKSANDER SREBRNIČ</v>
          </cell>
          <cell r="I179">
            <v>15635</v>
          </cell>
          <cell r="J179" t="str">
            <v>DA</v>
          </cell>
          <cell r="K179">
            <v>45217</v>
          </cell>
          <cell r="L179" t="str">
            <v>ZAKLJUČENO</v>
          </cell>
          <cell r="M179"/>
        </row>
        <row r="180">
          <cell r="C180" t="str">
            <v>SMAK-00050</v>
          </cell>
          <cell r="D180" t="str">
            <v>SABOTIN 3.3 P6-U4-RC9-VTO6-ITM-ZG-POM-100-BON STOŽČASTI OKROGLILNI STROJ</v>
          </cell>
          <cell r="E180" t="str">
            <v>SMAK</v>
          </cell>
          <cell r="F180" t="str">
            <v>DA</v>
          </cell>
          <cell r="G180">
            <v>45211</v>
          </cell>
          <cell r="H180" t="str">
            <v>ALEKSANDER SREBRNIČ</v>
          </cell>
          <cell r="I180">
            <v>15636</v>
          </cell>
          <cell r="J180" t="str">
            <v>DA</v>
          </cell>
          <cell r="K180">
            <v>45217</v>
          </cell>
          <cell r="L180" t="str">
            <v>ZAKLJUČENO</v>
          </cell>
          <cell r="M180"/>
        </row>
        <row r="181">
          <cell r="C181" t="str">
            <v>SMAK-00060</v>
          </cell>
          <cell r="D181" t="str">
            <v xml:space="preserve">IK(V) 1100-12-2x2-inox 8iz INTERMEDIALNA KOMORA; </v>
          </cell>
          <cell r="E181" t="str">
            <v>SMAK</v>
          </cell>
          <cell r="F181"/>
          <cell r="G181"/>
          <cell r="H181"/>
          <cell r="I181"/>
          <cell r="J181"/>
          <cell r="K181"/>
          <cell r="L181" t="str">
            <v/>
          </cell>
          <cell r="M181"/>
        </row>
        <row r="182">
          <cell r="C182" t="str">
            <v>SMAK-00070</v>
          </cell>
          <cell r="D182" t="str">
            <v>VPIH ZRAKA 2/2 IK</v>
          </cell>
          <cell r="E182" t="str">
            <v>SMAK</v>
          </cell>
          <cell r="F182"/>
          <cell r="G182"/>
          <cell r="H182"/>
          <cell r="I182"/>
          <cell r="J182"/>
          <cell r="K182"/>
          <cell r="L182" t="str">
            <v/>
          </cell>
          <cell r="M182"/>
        </row>
        <row r="183">
          <cell r="C183" t="str">
            <v>SMAK-00080</v>
          </cell>
          <cell r="D183" t="str">
            <v>TT IK-IDK6  SMAK TRANSPORTERJI TESTA Z IZMETOVALCEM DVOJNIH KOSOV</v>
          </cell>
          <cell r="E183" t="str">
            <v>SMAK</v>
          </cell>
          <cell r="F183" t="str">
            <v>DA</v>
          </cell>
          <cell r="G183"/>
          <cell r="H183" t="str">
            <v>DIMITRIJ MARINIČ RIJAVEC</v>
          </cell>
          <cell r="I183">
            <v>15639</v>
          </cell>
          <cell r="J183" t="str">
            <v>DA</v>
          </cell>
          <cell r="K183">
            <v>45201</v>
          </cell>
          <cell r="L183" t="str">
            <v>ZAKLJUČENO</v>
          </cell>
          <cell r="M183"/>
        </row>
        <row r="184">
          <cell r="C184" t="str">
            <v>SMAK-00090</v>
          </cell>
          <cell r="D184" t="str">
            <v xml:space="preserve">VIPAVA 3000/500G VT-TO-DO-VPIH STROJ ZA VZDOLŽNO ; OBLIKOVANJE; </v>
          </cell>
          <cell r="E184" t="str">
            <v>SMAK</v>
          </cell>
          <cell r="F184" t="str">
            <v>DA</v>
          </cell>
          <cell r="G184">
            <v>45243</v>
          </cell>
          <cell r="H184" t="str">
            <v>ALEKSANDER SREBRNIČ</v>
          </cell>
          <cell r="I184">
            <v>15640</v>
          </cell>
          <cell r="J184" t="str">
            <v>DA</v>
          </cell>
          <cell r="K184">
            <v>45248</v>
          </cell>
          <cell r="L184" t="str">
            <v>ZAKLJUČENO</v>
          </cell>
          <cell r="M184"/>
        </row>
        <row r="185">
          <cell r="C185" t="str">
            <v>SMAK-00100</v>
          </cell>
          <cell r="D185" t="str">
            <v xml:space="preserve">VIPAVA 3000/500G VT-TO-DO-VPIH STROJ ZA VZDOLŽNO ; OBLIKOVANJE; </v>
          </cell>
          <cell r="E185" t="str">
            <v>SMAK</v>
          </cell>
          <cell r="F185" t="str">
            <v>DA</v>
          </cell>
          <cell r="G185">
            <v>45244</v>
          </cell>
          <cell r="H185" t="str">
            <v>ALEKSANDER SREBRNIČ</v>
          </cell>
          <cell r="I185">
            <v>15641</v>
          </cell>
          <cell r="J185" t="str">
            <v>DA</v>
          </cell>
          <cell r="K185">
            <v>45248</v>
          </cell>
          <cell r="L185" t="str">
            <v>ZAKLJUČENO</v>
          </cell>
          <cell r="M185"/>
        </row>
        <row r="186">
          <cell r="C186" t="str">
            <v>SMAK-00110</v>
          </cell>
          <cell r="D186" t="str">
            <v>APFK 3.75-VTa-O/E ser/P1 AVTOMATSKI POLNILNIK FERM. KOMORE; h=650</v>
          </cell>
          <cell r="E186" t="str">
            <v>SMAK</v>
          </cell>
          <cell r="F186" t="str">
            <v>DA</v>
          </cell>
          <cell r="G186">
            <v>45222</v>
          </cell>
          <cell r="H186" t="str">
            <v>ALEKSANDER SREBRNIČ</v>
          </cell>
          <cell r="I186">
            <v>15642</v>
          </cell>
          <cell r="J186" t="str">
            <v>DA</v>
          </cell>
          <cell r="K186">
            <v>45250</v>
          </cell>
          <cell r="L186" t="str">
            <v>ZAKLJUČENO</v>
          </cell>
          <cell r="M186" t="str">
            <v>??? popravilo napak pri montaži</v>
          </cell>
        </row>
        <row r="187">
          <cell r="C187" t="str">
            <v>SMAK-00120</v>
          </cell>
          <cell r="D187" t="str">
            <v>APFK 3.75-VTa-O/E ser AVTOMATSKI POLNILNIK FERM. KOMORE; h=650</v>
          </cell>
          <cell r="E187" t="str">
            <v>SMAK</v>
          </cell>
          <cell r="F187" t="str">
            <v>DA</v>
          </cell>
          <cell r="G187">
            <v>45223</v>
          </cell>
          <cell r="H187" t="str">
            <v>ALEKSANDER SREBRNIČ</v>
          </cell>
          <cell r="I187">
            <v>15643</v>
          </cell>
          <cell r="J187" t="str">
            <v>DA</v>
          </cell>
          <cell r="K187">
            <v>45250</v>
          </cell>
          <cell r="L187" t="str">
            <v>ZAKLJUČENO</v>
          </cell>
          <cell r="M187" t="str">
            <v>??? popravilo napak pri montaži</v>
          </cell>
        </row>
        <row r="188">
          <cell r="C188" t="str">
            <v>SMAK-00130</v>
          </cell>
          <cell r="D188" t="str">
            <v xml:space="preserve">FKP B 3.75/500/350 FERMENTACIJSKA KOMORA - ; PRETOČNA (Smak)); </v>
          </cell>
          <cell r="E188" t="str">
            <v>SMAK</v>
          </cell>
          <cell r="F188"/>
          <cell r="G188"/>
          <cell r="H188"/>
          <cell r="I188"/>
          <cell r="J188"/>
          <cell r="K188"/>
          <cell r="L188" t="str">
            <v/>
          </cell>
          <cell r="M188"/>
        </row>
        <row r="189">
          <cell r="C189" t="str">
            <v>SMAK-00140</v>
          </cell>
          <cell r="D189" t="str">
            <v>NAREZ 3.75 RNh NAREZOVALNIK TESTA</v>
          </cell>
          <cell r="E189" t="str">
            <v>SMAK</v>
          </cell>
          <cell r="F189" t="str">
            <v>DA</v>
          </cell>
          <cell r="G189">
            <v>45244</v>
          </cell>
          <cell r="H189" t="str">
            <v>DIMITRIJ MARINIČ RIJAVEC</v>
          </cell>
          <cell r="I189">
            <v>15645</v>
          </cell>
          <cell r="J189" t="str">
            <v>DA</v>
          </cell>
          <cell r="K189">
            <v>45245</v>
          </cell>
          <cell r="L189" t="str">
            <v>ZAKLJUČENO</v>
          </cell>
          <cell r="M189"/>
        </row>
        <row r="190">
          <cell r="C190" t="str">
            <v>SMAK-00150</v>
          </cell>
          <cell r="D190" t="str">
            <v>NAREZ 3.75 RNh NAREZOVALNIK TESTA</v>
          </cell>
          <cell r="E190" t="str">
            <v>SMAK</v>
          </cell>
          <cell r="F190" t="str">
            <v>DA</v>
          </cell>
          <cell r="G190">
            <v>45243</v>
          </cell>
          <cell r="H190" t="str">
            <v>DIMITRIJ MARINIČ RIJAVEC</v>
          </cell>
          <cell r="I190">
            <v>15646</v>
          </cell>
          <cell r="J190" t="str">
            <v>DA</v>
          </cell>
          <cell r="K190">
            <v>45245</v>
          </cell>
          <cell r="L190" t="str">
            <v>ZAKLJUČENO</v>
          </cell>
          <cell r="M190"/>
        </row>
        <row r="191">
          <cell r="C191" t="str">
            <v>SMAK-00151</v>
          </cell>
          <cell r="D191" t="str">
            <v>ZAŠČITA NAREZ DODATNA PROJEKT KOLOMENSKOJE</v>
          </cell>
          <cell r="E191" t="str">
            <v>SMAK</v>
          </cell>
          <cell r="F191"/>
          <cell r="G191"/>
          <cell r="H191"/>
          <cell r="I191"/>
          <cell r="J191"/>
          <cell r="K191"/>
          <cell r="L191" t="str">
            <v/>
          </cell>
          <cell r="M191"/>
        </row>
        <row r="192">
          <cell r="C192" t="str">
            <v>SMAK-00160</v>
          </cell>
          <cell r="D192" t="str">
            <v xml:space="preserve">TPN 3.75x33.1-EV3.5-2K2V-D-2B-POH TUNELSKA PEČ; </v>
          </cell>
          <cell r="E192" t="str">
            <v>SMAK</v>
          </cell>
          <cell r="F192" t="str">
            <v>DA</v>
          </cell>
          <cell r="G192">
            <v>45203</v>
          </cell>
          <cell r="H192"/>
          <cell r="I192"/>
          <cell r="J192"/>
          <cell r="K192"/>
          <cell r="L192" t="str">
            <v>V KONTROLI</v>
          </cell>
          <cell r="M192" t="str">
            <v>ni DN hm</v>
          </cell>
        </row>
        <row r="193">
          <cell r="C193" t="str">
            <v>SMAK-00170</v>
          </cell>
          <cell r="D193" t="str">
            <v>BV 3.75 TPNGP  v02 X BRIZGALKA VODE INOX</v>
          </cell>
          <cell r="E193" t="str">
            <v>SMAK</v>
          </cell>
          <cell r="F193" t="str">
            <v>DA</v>
          </cell>
          <cell r="G193"/>
          <cell r="H193" t="str">
            <v>ALEKSANDER SREBRNIČ</v>
          </cell>
          <cell r="I193">
            <v>15648</v>
          </cell>
          <cell r="J193" t="str">
            <v>DA</v>
          </cell>
          <cell r="K193">
            <v>45210</v>
          </cell>
          <cell r="L193" t="str">
            <v>ZAKLJUČENO</v>
          </cell>
          <cell r="M193"/>
        </row>
        <row r="194">
          <cell r="C194" t="str">
            <v>SMAK-00180</v>
          </cell>
          <cell r="D194" t="str">
            <v>TK 0.5x5.5 MD H600 TRANSPORTER KRUHA</v>
          </cell>
          <cell r="E194" t="str">
            <v>SMAK</v>
          </cell>
          <cell r="F194" t="str">
            <v>DA</v>
          </cell>
          <cell r="G194"/>
          <cell r="H194" t="str">
            <v>ALEKSANDER SREBRNIČ</v>
          </cell>
          <cell r="I194">
            <v>15649</v>
          </cell>
          <cell r="J194" t="str">
            <v>DA</v>
          </cell>
          <cell r="K194">
            <v>45226</v>
          </cell>
          <cell r="L194" t="str">
            <v>ZAKLJUČENO</v>
          </cell>
          <cell r="M194"/>
        </row>
        <row r="195">
          <cell r="C195" t="str">
            <v>SMAK-00190</v>
          </cell>
          <cell r="D195" t="str">
            <v>TK 0.5x5.5 MD PREV TRANSPORTER KRUHA; PREVOZEN</v>
          </cell>
          <cell r="E195" t="str">
            <v>SMAK</v>
          </cell>
          <cell r="F195" t="str">
            <v>DA</v>
          </cell>
          <cell r="G195"/>
          <cell r="H195" t="str">
            <v>ALEKSANDER SREBRNIČ</v>
          </cell>
          <cell r="I195">
            <v>15650</v>
          </cell>
          <cell r="J195" t="str">
            <v>DA</v>
          </cell>
          <cell r="K195">
            <v>45215</v>
          </cell>
          <cell r="L195" t="str">
            <v>ZAKLJUČENO</v>
          </cell>
          <cell r="M195"/>
        </row>
        <row r="196">
          <cell r="C196" t="str">
            <v>SMAK-00200</v>
          </cell>
          <cell r="D196" t="str">
            <v xml:space="preserve">POTIS 3.75 POTISKOVALNIK KRUHA ; </v>
          </cell>
          <cell r="E196" t="str">
            <v>SMAK</v>
          </cell>
          <cell r="F196" t="str">
            <v>DA</v>
          </cell>
          <cell r="G196">
            <v>45212</v>
          </cell>
          <cell r="H196" t="str">
            <v>ALEKSANDER SREBRNIČ</v>
          </cell>
          <cell r="I196">
            <v>15651</v>
          </cell>
          <cell r="J196" t="str">
            <v>DA</v>
          </cell>
          <cell r="K196">
            <v>45215</v>
          </cell>
          <cell r="L196" t="str">
            <v>ZAKLJUČENO</v>
          </cell>
          <cell r="M196"/>
        </row>
        <row r="197">
          <cell r="C197" t="str">
            <v>SMAK-00210</v>
          </cell>
          <cell r="D197" t="str">
            <v xml:space="preserve"> MIZA PREDAJNA 3.0x1.9/M</v>
          </cell>
          <cell r="E197" t="str">
            <v>SMAK</v>
          </cell>
          <cell r="F197" t="str">
            <v>DA</v>
          </cell>
          <cell r="G197"/>
          <cell r="H197" t="str">
            <v>ALEKSANDER SREBRNIČ</v>
          </cell>
          <cell r="I197">
            <v>15652</v>
          </cell>
          <cell r="J197" t="str">
            <v>DA</v>
          </cell>
          <cell r="K197">
            <v>45237</v>
          </cell>
          <cell r="L197" t="str">
            <v>ZAKLJUČENO</v>
          </cell>
          <cell r="M197" t="str">
            <v>elektrifikacija na terenu</v>
          </cell>
        </row>
        <row r="198">
          <cell r="C198" t="str">
            <v>SMAK-00220</v>
          </cell>
          <cell r="D198" t="str">
            <v xml:space="preserve">HKP 3.75 / 440 HLADILNA KOMORA (Smak); </v>
          </cell>
          <cell r="E198" t="str">
            <v>SMAK</v>
          </cell>
          <cell r="F198"/>
          <cell r="G198"/>
          <cell r="H198"/>
          <cell r="I198"/>
          <cell r="J198"/>
          <cell r="K198"/>
          <cell r="L198" t="str">
            <v/>
          </cell>
          <cell r="M198"/>
        </row>
        <row r="199">
          <cell r="C199" t="str">
            <v>RIFEL-00010</v>
          </cell>
          <cell r="D199" t="str">
            <v>SIST TRANS-K 0.3 (1x0.19) x 2.7/ Z TRANSPORTER KASET ; Z ZAUSTAVLJALCEM</v>
          </cell>
          <cell r="E199" t="str">
            <v>RIFEL</v>
          </cell>
          <cell r="F199" t="str">
            <v>DA</v>
          </cell>
          <cell r="G199">
            <v>45253</v>
          </cell>
          <cell r="H199" t="str">
            <v>ALEKSANDER SREBRNIČ</v>
          </cell>
          <cell r="I199">
            <v>15701</v>
          </cell>
          <cell r="J199" t="str">
            <v>DA</v>
          </cell>
          <cell r="K199">
            <v>45258</v>
          </cell>
          <cell r="L199" t="str">
            <v>ZAKLJUČENO</v>
          </cell>
          <cell r="M199"/>
        </row>
        <row r="200">
          <cell r="C200" t="str">
            <v>RIFEL-00020</v>
          </cell>
          <cell r="D200" t="str">
            <v>TRANS-K 0.8 (2x0.082) x 1.0/K TRANSPORTER KASET ; S KOTNIM PREHODOM</v>
          </cell>
          <cell r="E200" t="str">
            <v>RIFEL</v>
          </cell>
          <cell r="F200" t="str">
            <v>DA</v>
          </cell>
          <cell r="G200">
            <v>45257</v>
          </cell>
          <cell r="H200" t="str">
            <v>ALEKSANDER SREBRNIČ</v>
          </cell>
          <cell r="I200">
            <v>15702</v>
          </cell>
          <cell r="J200" t="str">
            <v>DA</v>
          </cell>
          <cell r="K200">
            <v>45257</v>
          </cell>
          <cell r="L200" t="str">
            <v>ZAKLJUČENO</v>
          </cell>
          <cell r="M200"/>
        </row>
        <row r="201">
          <cell r="C201" t="str">
            <v>RIFEL-00030</v>
          </cell>
          <cell r="D201" t="str">
            <v xml:space="preserve">TRANS-K 0.8 (2x0.082) x 4.8 TRANSPORTER KASET ; </v>
          </cell>
          <cell r="E201" t="str">
            <v>RIFEL</v>
          </cell>
          <cell r="F201" t="str">
            <v>DA</v>
          </cell>
          <cell r="G201"/>
          <cell r="H201" t="str">
            <v>ALEKSANDER SREBRNIČ</v>
          </cell>
          <cell r="I201">
            <v>15703</v>
          </cell>
          <cell r="J201" t="str">
            <v>DA</v>
          </cell>
          <cell r="K201">
            <v>45279</v>
          </cell>
          <cell r="L201" t="str">
            <v>ZAKLJUČENO</v>
          </cell>
          <cell r="M201"/>
        </row>
        <row r="202">
          <cell r="C202" t="str">
            <v>RIFEL-00040</v>
          </cell>
          <cell r="D202" t="str">
            <v xml:space="preserve">TRANS-K 0.8 (2x0.082) x 4.5/R90 TRANSPORTER KASET; </v>
          </cell>
          <cell r="E202" t="str">
            <v>RIFEL</v>
          </cell>
          <cell r="F202" t="str">
            <v>DA</v>
          </cell>
          <cell r="G202"/>
          <cell r="H202" t="str">
            <v>ALEKSANDER SREBRNIČ</v>
          </cell>
          <cell r="I202">
            <v>15704</v>
          </cell>
          <cell r="J202" t="str">
            <v>DA</v>
          </cell>
          <cell r="K202">
            <v>45265</v>
          </cell>
          <cell r="L202" t="str">
            <v>ZAKLJUČENO</v>
          </cell>
          <cell r="M202" t="str">
            <v>manjka sidro id.302401  8kos</v>
          </cell>
        </row>
        <row r="203">
          <cell r="C203" t="str">
            <v>RIFEL-00050</v>
          </cell>
          <cell r="D203" t="str">
            <v xml:space="preserve">TRANS-K 0.8 (2x0.082) x 3.0 DV TRANSPORTER KASET DVIŽNI; </v>
          </cell>
          <cell r="E203" t="str">
            <v>RIFEL</v>
          </cell>
          <cell r="F203" t="str">
            <v>DA</v>
          </cell>
          <cell r="G203">
            <v>45244</v>
          </cell>
          <cell r="H203" t="str">
            <v>ALEKSANDER SREBRNIČ</v>
          </cell>
          <cell r="I203">
            <v>15705</v>
          </cell>
          <cell r="J203" t="str">
            <v>DA</v>
          </cell>
          <cell r="K203">
            <v>45250</v>
          </cell>
          <cell r="L203" t="str">
            <v>ZAKLJUČENO</v>
          </cell>
          <cell r="M203"/>
        </row>
        <row r="204">
          <cell r="C204" t="str">
            <v>RIFEL-00060</v>
          </cell>
          <cell r="D204" t="str">
            <v xml:space="preserve">TRANS-K 0.8 (2x0.082) x 5.7 TRANSPORTER KASET; </v>
          </cell>
          <cell r="E204" t="str">
            <v>RIFEL</v>
          </cell>
          <cell r="F204" t="str">
            <v>DA</v>
          </cell>
          <cell r="G204"/>
          <cell r="H204" t="str">
            <v>ALEKSANDER SREBRNIČ</v>
          </cell>
          <cell r="I204">
            <v>15706</v>
          </cell>
          <cell r="J204" t="str">
            <v>DA</v>
          </cell>
          <cell r="K204">
            <v>45259</v>
          </cell>
          <cell r="L204" t="str">
            <v>ZAKLJUČENO</v>
          </cell>
          <cell r="M204"/>
        </row>
        <row r="205">
          <cell r="C205" t="str">
            <v>RIFEL-00070</v>
          </cell>
          <cell r="D205" t="str">
            <v xml:space="preserve">TRANS-K 0.8 (2x0.082) x 3.7 / R90 TRANSPORTER KASET; </v>
          </cell>
          <cell r="E205" t="str">
            <v>RIFEL</v>
          </cell>
          <cell r="F205" t="str">
            <v>DA</v>
          </cell>
          <cell r="G205">
            <v>45258</v>
          </cell>
          <cell r="H205" t="str">
            <v>ALEKSANDER SREBRNIČ</v>
          </cell>
          <cell r="I205">
            <v>15707</v>
          </cell>
          <cell r="J205" t="str">
            <v>DA</v>
          </cell>
          <cell r="K205">
            <v>45259</v>
          </cell>
          <cell r="L205" t="str">
            <v>ZAKLJUČENO</v>
          </cell>
          <cell r="M205"/>
        </row>
        <row r="206">
          <cell r="C206" t="str">
            <v>RIFEL-00080</v>
          </cell>
          <cell r="D206" t="str">
            <v xml:space="preserve">TRANS-K 0.8 (2x0.082) x 3.1 TRANSPORTER KASET; </v>
          </cell>
          <cell r="E206" t="str">
            <v>RIFEL</v>
          </cell>
          <cell r="F206" t="str">
            <v>DA</v>
          </cell>
          <cell r="G206">
            <v>45250</v>
          </cell>
          <cell r="H206" t="str">
            <v>ALEKSANDER SREBRNIČ</v>
          </cell>
          <cell r="I206">
            <v>15708</v>
          </cell>
          <cell r="J206" t="str">
            <v>DA</v>
          </cell>
          <cell r="K206">
            <v>45259</v>
          </cell>
          <cell r="L206" t="str">
            <v>ZAKLJUČENO</v>
          </cell>
          <cell r="M206"/>
        </row>
        <row r="207">
          <cell r="C207" t="str">
            <v>RIFEL-00090</v>
          </cell>
          <cell r="D207" t="str">
            <v xml:space="preserve">TRANS-K 0.8 (2x0.082) x 3.2 / R90 TRANSPORTER KASET; </v>
          </cell>
          <cell r="E207" t="str">
            <v>RIFEL</v>
          </cell>
          <cell r="F207" t="str">
            <v>DA</v>
          </cell>
          <cell r="G207">
            <v>45258</v>
          </cell>
          <cell r="H207" t="str">
            <v>ALEKSANDER SREBRNIČ</v>
          </cell>
          <cell r="I207">
            <v>15709</v>
          </cell>
          <cell r="J207" t="str">
            <v>DA</v>
          </cell>
          <cell r="K207">
            <v>45259</v>
          </cell>
          <cell r="L207" t="str">
            <v>ZAKLJUČENO</v>
          </cell>
          <cell r="M207"/>
        </row>
        <row r="208">
          <cell r="C208" t="str">
            <v>RIFEL-00100</v>
          </cell>
          <cell r="D208" t="str">
            <v>FKP K 3.0/80 (160) FERMENTACIJSKA KOMORA (RIFEL)</v>
          </cell>
          <cell r="E208" t="str">
            <v>RIFEL</v>
          </cell>
          <cell r="F208" t="str">
            <v>DA</v>
          </cell>
          <cell r="G208">
            <v>45250</v>
          </cell>
          <cell r="H208" t="str">
            <v>ALEKSANDER SREBRNIČ</v>
          </cell>
          <cell r="I208">
            <v>15710</v>
          </cell>
          <cell r="J208" t="str">
            <v>DA</v>
          </cell>
          <cell r="K208">
            <v>45250</v>
          </cell>
          <cell r="L208" t="str">
            <v>ZAKLJUČENO</v>
          </cell>
          <cell r="M208" t="str">
            <v>hm</v>
          </cell>
        </row>
        <row r="209">
          <cell r="C209" t="str">
            <v>RIFEL-00110</v>
          </cell>
          <cell r="D209" t="str">
            <v xml:space="preserve">TRANS-K 0.8 (2x0.082) x 4.0 / R90 TRANSPORTER KASET; </v>
          </cell>
          <cell r="E209" t="str">
            <v>RIFEL</v>
          </cell>
          <cell r="F209" t="str">
            <v>DA</v>
          </cell>
          <cell r="G209">
            <v>45257</v>
          </cell>
          <cell r="H209" t="str">
            <v>ALEKSANDER SREBRNIČ</v>
          </cell>
          <cell r="I209">
            <v>15712</v>
          </cell>
          <cell r="J209" t="str">
            <v>DA</v>
          </cell>
          <cell r="K209">
            <v>45259</v>
          </cell>
          <cell r="L209" t="str">
            <v>ZAKLJUČENO</v>
          </cell>
          <cell r="M209"/>
        </row>
        <row r="210">
          <cell r="C210" t="str">
            <v>RIFEL-00120</v>
          </cell>
          <cell r="D210" t="str">
            <v xml:space="preserve">TRANS-K 0.8 (2x0.082) x2.7 VLAZ-POS NAPRAVA ZA VLAŽENJE IN POSIPANJE SEMEN ; </v>
          </cell>
          <cell r="E210" t="str">
            <v>RIFEL</v>
          </cell>
          <cell r="F210" t="str">
            <v>DA</v>
          </cell>
          <cell r="G210"/>
          <cell r="H210" t="str">
            <v>ALEKSANDER SREBRNIČ</v>
          </cell>
          <cell r="I210">
            <v>15713</v>
          </cell>
          <cell r="J210" t="str">
            <v>DA</v>
          </cell>
          <cell r="K210">
            <v>45278</v>
          </cell>
          <cell r="L210" t="str">
            <v>ZAKLJUČENO</v>
          </cell>
          <cell r="M210"/>
        </row>
        <row r="211">
          <cell r="C211" t="str">
            <v>RIFEL-00130</v>
          </cell>
          <cell r="D211" t="str">
            <v xml:space="preserve">TRANS-K 0.8 (2x0.082) x 1.5 / Z TRANSPORTER KASET; </v>
          </cell>
          <cell r="E211" t="str">
            <v>RIFEL</v>
          </cell>
          <cell r="F211" t="str">
            <v>DA</v>
          </cell>
          <cell r="G211">
            <v>45245</v>
          </cell>
          <cell r="H211" t="str">
            <v>ALEKSANDER SREBRNIČ</v>
          </cell>
          <cell r="I211">
            <v>15714</v>
          </cell>
          <cell r="J211" t="str">
            <v>DA</v>
          </cell>
          <cell r="K211">
            <v>45250</v>
          </cell>
          <cell r="L211" t="str">
            <v>ZAKLJUČENO</v>
          </cell>
          <cell r="M211" t="str">
            <v>delno testiran</v>
          </cell>
        </row>
        <row r="212">
          <cell r="C212" t="str">
            <v>RIFEL-00140</v>
          </cell>
          <cell r="D212" t="str">
            <v>POK-K/3P NAPRAVA ZA POKRIVANJE KASET</v>
          </cell>
          <cell r="E212" t="str">
            <v>RIFEL</v>
          </cell>
          <cell r="F212" t="str">
            <v>DA</v>
          </cell>
          <cell r="G212">
            <v>45272</v>
          </cell>
          <cell r="H212" t="str">
            <v>ALEKSANDER SREBRNIČ</v>
          </cell>
          <cell r="I212">
            <v>15715</v>
          </cell>
          <cell r="J212" t="str">
            <v>DA</v>
          </cell>
          <cell r="K212">
            <v>45279</v>
          </cell>
          <cell r="L212" t="str">
            <v>ZAKLJUČENO</v>
          </cell>
          <cell r="M212"/>
        </row>
        <row r="213">
          <cell r="C213" t="str">
            <v>RIFEL-00150</v>
          </cell>
          <cell r="D213" t="str">
            <v xml:space="preserve">TRANS-K 0.8 (2x0.082) x 3.5 / R90 TRANSPORTER KASET Z ; ZAUSTAVLJALNIKOM; </v>
          </cell>
          <cell r="E213" t="str">
            <v>RIFEL</v>
          </cell>
          <cell r="F213" t="str">
            <v>DA</v>
          </cell>
          <cell r="G213">
            <v>45245</v>
          </cell>
          <cell r="H213" t="str">
            <v>ALEKSANDER SREBRNIČ</v>
          </cell>
          <cell r="I213">
            <v>15716</v>
          </cell>
          <cell r="J213" t="str">
            <v>DA</v>
          </cell>
          <cell r="K213">
            <v>45250</v>
          </cell>
          <cell r="L213" t="str">
            <v>ZAKLJUČENO</v>
          </cell>
          <cell r="M213"/>
        </row>
        <row r="214">
          <cell r="C214" t="str">
            <v>RIFEL-00160</v>
          </cell>
          <cell r="D214" t="str">
            <v>AP TP 3.0/FR2/FO4 POLNILNIK PEČI</v>
          </cell>
          <cell r="E214" t="str">
            <v>RIFEL</v>
          </cell>
          <cell r="F214" t="str">
            <v>DA</v>
          </cell>
          <cell r="G214">
            <v>45261</v>
          </cell>
          <cell r="H214" t="str">
            <v>ALEKSANDER SREBRNIČ</v>
          </cell>
          <cell r="I214">
            <v>15717</v>
          </cell>
          <cell r="J214" t="str">
            <v>DA</v>
          </cell>
          <cell r="K214">
            <v>45264</v>
          </cell>
          <cell r="L214" t="str">
            <v>ZAKLJUČENO</v>
          </cell>
          <cell r="M214" t="str">
            <v>manjka nosilec omare id.468176</v>
          </cell>
        </row>
        <row r="215">
          <cell r="C215" t="str">
            <v>RIFEL-00170</v>
          </cell>
          <cell r="D215" t="str">
            <v xml:space="preserve">TPN 3.0x21.1 V1.1 2K2V-L+4B TUNELSKA PEČ; </v>
          </cell>
          <cell r="E215" t="str">
            <v>RIFEL</v>
          </cell>
          <cell r="F215"/>
          <cell r="G215"/>
          <cell r="H215"/>
          <cell r="I215"/>
          <cell r="J215"/>
          <cell r="K215"/>
          <cell r="L215" t="str">
            <v/>
          </cell>
          <cell r="M215"/>
        </row>
        <row r="216">
          <cell r="C216" t="str">
            <v>RIFEL-00180</v>
          </cell>
          <cell r="D216" t="str">
            <v>GORILNIK RS 50/E LMV37 460/3/60; S PL. PROGO R1" IN PL. ŠTEVCEM; (3X440V/60Hz)+UL certifikat</v>
          </cell>
          <cell r="E216" t="str">
            <v>RIFEL</v>
          </cell>
          <cell r="F216"/>
          <cell r="G216"/>
          <cell r="H216"/>
          <cell r="I216"/>
          <cell r="J216"/>
          <cell r="K216"/>
          <cell r="L216" t="str">
            <v/>
          </cell>
          <cell r="M216"/>
        </row>
        <row r="217">
          <cell r="C217" t="str">
            <v>RIFEL-00190</v>
          </cell>
          <cell r="D217" t="str">
            <v>APRAZ TP 3.0 ON D AVTOMATSKI PRAZNILNIK PEČI</v>
          </cell>
          <cell r="E217" t="str">
            <v>RIFEL</v>
          </cell>
          <cell r="F217" t="str">
            <v>DA</v>
          </cell>
          <cell r="G217">
            <v>45253</v>
          </cell>
          <cell r="H217" t="str">
            <v>ALEKSANDER SREBRNIČ</v>
          </cell>
          <cell r="I217">
            <v>15719</v>
          </cell>
          <cell r="J217" t="str">
            <v>DA</v>
          </cell>
          <cell r="K217">
            <v>45257</v>
          </cell>
          <cell r="L217" t="str">
            <v>ZAKLJUČENO</v>
          </cell>
          <cell r="M217"/>
        </row>
        <row r="218">
          <cell r="C218" t="str">
            <v>RIFEL-00200</v>
          </cell>
          <cell r="D218" t="str">
            <v xml:space="preserve">TRANS-K 0.95 (2x0.19) x 2.2 TRANSPORTER KASET ; ; </v>
          </cell>
          <cell r="E218" t="str">
            <v>RIFEL</v>
          </cell>
          <cell r="F218" t="str">
            <v>DA</v>
          </cell>
          <cell r="G218"/>
          <cell r="H218" t="str">
            <v>DIMITRIJ MARINIČ RIJAVEC</v>
          </cell>
          <cell r="I218">
            <v>15720</v>
          </cell>
          <cell r="J218" t="str">
            <v>DA</v>
          </cell>
          <cell r="K218">
            <v>45273</v>
          </cell>
          <cell r="L218" t="str">
            <v>ZAKLJUČENO</v>
          </cell>
          <cell r="M218" t="str">
            <v>fat test</v>
          </cell>
        </row>
        <row r="219">
          <cell r="C219" t="str">
            <v>RIFEL-00210</v>
          </cell>
          <cell r="D219" t="str">
            <v xml:space="preserve">TRANS-K 0.8 (2x0.082) x 3.9 / R90 TRANSPORTER KASET; ; </v>
          </cell>
          <cell r="E219" t="str">
            <v>RIFEL</v>
          </cell>
          <cell r="F219" t="str">
            <v>DA</v>
          </cell>
          <cell r="G219"/>
          <cell r="H219" t="str">
            <v>DIMITRIJ MARINIČ RIJAVEC</v>
          </cell>
          <cell r="I219">
            <v>15721</v>
          </cell>
          <cell r="J219" t="str">
            <v>DA</v>
          </cell>
          <cell r="K219">
            <v>45273</v>
          </cell>
          <cell r="L219" t="str">
            <v>ZAKLJUČENO</v>
          </cell>
          <cell r="M219" t="str">
            <v>fat test</v>
          </cell>
        </row>
        <row r="220">
          <cell r="C220" t="str">
            <v>RIFEL-00220</v>
          </cell>
          <cell r="D220" t="str">
            <v xml:space="preserve">TRANS-K 0.8 (2x0.082) x 4.0 TRANSPORTER KASET ; </v>
          </cell>
          <cell r="E220" t="str">
            <v>RIFEL</v>
          </cell>
          <cell r="F220" t="str">
            <v>DA</v>
          </cell>
          <cell r="G220"/>
          <cell r="H220" t="str">
            <v>DIMITRIJ MARINIČ RIJAVEC</v>
          </cell>
          <cell r="I220">
            <v>15722</v>
          </cell>
          <cell r="J220" t="str">
            <v>DA</v>
          </cell>
          <cell r="K220">
            <v>45273</v>
          </cell>
          <cell r="L220" t="str">
            <v>ZAKLJUČENO</v>
          </cell>
          <cell r="M220" t="str">
            <v>fat test</v>
          </cell>
        </row>
        <row r="221">
          <cell r="C221" t="str">
            <v>RIFEL-00230</v>
          </cell>
          <cell r="D221" t="str">
            <v>ODK-KON NAPRAVA ZA ODKRIVANJE KASET - KONTINUIR.</v>
          </cell>
          <cell r="E221" t="str">
            <v>RIFEL</v>
          </cell>
          <cell r="F221" t="str">
            <v>DA</v>
          </cell>
          <cell r="G221"/>
          <cell r="H221" t="str">
            <v>ALEKSANDER SREBRNIČ</v>
          </cell>
          <cell r="I221">
            <v>15723</v>
          </cell>
          <cell r="J221" t="str">
            <v>DA</v>
          </cell>
          <cell r="K221">
            <v>45274</v>
          </cell>
          <cell r="L221" t="str">
            <v>ZAKLJUČENO</v>
          </cell>
          <cell r="M221" t="str">
            <v>fat test</v>
          </cell>
        </row>
        <row r="222">
          <cell r="C222" t="str">
            <v>RIFEL-00240</v>
          </cell>
          <cell r="D222" t="str">
            <v xml:space="preserve">TRANS-P 1.0 x 12.0 / 2xR45 /M TRANSPORTER POKROVOV ; ; </v>
          </cell>
          <cell r="E222" t="str">
            <v>RIFEL</v>
          </cell>
          <cell r="F222" t="str">
            <v>DA</v>
          </cell>
          <cell r="G222"/>
          <cell r="H222" t="str">
            <v>ALEKSANDER SREBRNIČ</v>
          </cell>
          <cell r="I222">
            <v>15724</v>
          </cell>
          <cell r="J222" t="str">
            <v>DA</v>
          </cell>
          <cell r="K222">
            <v>45278</v>
          </cell>
          <cell r="L222" t="str">
            <v>ZAKLJUČENO</v>
          </cell>
          <cell r="M222" t="str">
            <v>fat test</v>
          </cell>
        </row>
        <row r="223">
          <cell r="C223" t="str">
            <v>RIFEL-00250</v>
          </cell>
          <cell r="D223" t="str">
            <v xml:space="preserve">TRANS-P 0.8 (2x0.082) x 8.0 TRANSPORTER POKROVOV ; </v>
          </cell>
          <cell r="E223" t="str">
            <v>RIFEL</v>
          </cell>
          <cell r="F223" t="str">
            <v>DA</v>
          </cell>
          <cell r="G223"/>
          <cell r="H223" t="str">
            <v>ALEKSANDER SREBRNIČ</v>
          </cell>
          <cell r="I223">
            <v>15725</v>
          </cell>
          <cell r="J223" t="str">
            <v>DA</v>
          </cell>
          <cell r="K223">
            <v>45252</v>
          </cell>
          <cell r="L223" t="str">
            <v>ZAKLJUČENO</v>
          </cell>
          <cell r="M223"/>
        </row>
        <row r="224">
          <cell r="C224" t="str">
            <v>RIFEL-00260</v>
          </cell>
          <cell r="D224" t="str">
            <v xml:space="preserve">TRANS-P 0.8 (2x0.082) x 4.5 TRANSPORTER POKROVOV ; </v>
          </cell>
          <cell r="E224" t="str">
            <v>RIFEL</v>
          </cell>
          <cell r="F224" t="str">
            <v>DA</v>
          </cell>
          <cell r="G224"/>
          <cell r="H224" t="str">
            <v>DIMITRIJ MARINIČ RIJAVEC</v>
          </cell>
          <cell r="I224">
            <v>15726</v>
          </cell>
          <cell r="J224" t="str">
            <v>DA</v>
          </cell>
          <cell r="K224">
            <v>45250</v>
          </cell>
          <cell r="L224" t="str">
            <v>ZAKLJUČENO</v>
          </cell>
          <cell r="M224"/>
        </row>
        <row r="225">
          <cell r="C225" t="str">
            <v>RIFEL-00270</v>
          </cell>
          <cell r="D225" t="str">
            <v>TRANS-P 0.8 (2x0.082) x 1.8 DR TRANSPORTER POKROVOV ; Z ZAUST. IN DRČO</v>
          </cell>
          <cell r="E225" t="str">
            <v>RIFEL</v>
          </cell>
          <cell r="F225" t="str">
            <v>DA</v>
          </cell>
          <cell r="G225">
            <v>45258</v>
          </cell>
          <cell r="H225" t="str">
            <v>ALEKSANDER SREBRNIČ</v>
          </cell>
          <cell r="I225">
            <v>15727</v>
          </cell>
          <cell r="J225" t="str">
            <v>DA</v>
          </cell>
          <cell r="K225">
            <v>45258</v>
          </cell>
          <cell r="L225" t="str">
            <v>ZAKLJUČENO</v>
          </cell>
          <cell r="M225"/>
        </row>
        <row r="226">
          <cell r="C226" t="str">
            <v>RIFEL-00280</v>
          </cell>
          <cell r="D226" t="str">
            <v xml:space="preserve">TRANS-P 0.8 (2x0.082) x 4.1 TRANSPORTER POKROVOV ; </v>
          </cell>
          <cell r="E226" t="str">
            <v>RIFEL</v>
          </cell>
          <cell r="F226"/>
          <cell r="G226"/>
          <cell r="H226"/>
          <cell r="I226"/>
          <cell r="J226"/>
          <cell r="K226"/>
          <cell r="L226" t="str">
            <v/>
          </cell>
          <cell r="M226"/>
        </row>
        <row r="227">
          <cell r="C227" t="str">
            <v>RIFEL-00290</v>
          </cell>
          <cell r="D227" t="str">
            <v xml:space="preserve">DEP - V K 800 / TK DV-P INOX NAPRAVA ZA PRAZNJENJE ; KASET - VAKUMSKA ; KONTINUIRANA; </v>
          </cell>
          <cell r="E227" t="str">
            <v>RIFEL</v>
          </cell>
          <cell r="F227" t="str">
            <v>DA</v>
          </cell>
          <cell r="G227"/>
          <cell r="H227" t="str">
            <v>ALEKSANDER SREBRNIČ</v>
          </cell>
          <cell r="I227">
            <v>15729</v>
          </cell>
          <cell r="J227" t="str">
            <v>DA</v>
          </cell>
          <cell r="K227">
            <v>45274</v>
          </cell>
          <cell r="L227" t="str">
            <v>ZAKLJUČENO</v>
          </cell>
          <cell r="M227" t="str">
            <v>fat test</v>
          </cell>
        </row>
        <row r="228">
          <cell r="C228" t="str">
            <v>RIFEL-00300</v>
          </cell>
          <cell r="D228" t="str">
            <v>SIST TK 0.8 x 55 SISTEM TRANSPORTERJEV KRUHA; (3X440V/60Hz)</v>
          </cell>
          <cell r="E228" t="str">
            <v>RIFEL</v>
          </cell>
          <cell r="F228"/>
          <cell r="G228"/>
          <cell r="H228"/>
          <cell r="I228"/>
          <cell r="J228"/>
          <cell r="K228"/>
          <cell r="L228" t="str">
            <v/>
          </cell>
          <cell r="M228"/>
        </row>
        <row r="229">
          <cell r="C229" t="str">
            <v>RIFEL-00310</v>
          </cell>
          <cell r="D229" t="str">
            <v>SPIRALA HLADILNA TW 800 / ...; (3X440V/60Hz)</v>
          </cell>
          <cell r="E229" t="str">
            <v>RIFEL</v>
          </cell>
          <cell r="F229"/>
          <cell r="G229"/>
          <cell r="H229"/>
          <cell r="I229"/>
          <cell r="J229"/>
          <cell r="K229"/>
          <cell r="L229" t="str">
            <v/>
          </cell>
          <cell r="M229"/>
        </row>
        <row r="230">
          <cell r="C230" t="str">
            <v>RIFEL-00320</v>
          </cell>
          <cell r="D230" t="str">
            <v>TRANS-K 0.95 (2x0.19) x 4.6 OBR TRANSPORTER KASET OBRAČALNI</v>
          </cell>
          <cell r="E230" t="str">
            <v>RIFEL</v>
          </cell>
          <cell r="F230" t="str">
            <v>DA</v>
          </cell>
          <cell r="G230"/>
          <cell r="H230" t="str">
            <v>ALEKSANDER SREBRNIČ</v>
          </cell>
          <cell r="I230">
            <v>15731</v>
          </cell>
          <cell r="J230" t="str">
            <v>DA</v>
          </cell>
          <cell r="K230">
            <v>45274</v>
          </cell>
          <cell r="L230" t="str">
            <v>ZAKLJUČENO</v>
          </cell>
          <cell r="M230" t="str">
            <v>fat test</v>
          </cell>
        </row>
        <row r="231">
          <cell r="C231" t="str">
            <v>RIFEL-00330</v>
          </cell>
          <cell r="D231" t="str">
            <v>TRANS-K 0.8 (2x0.082) x 9.2 VE TRANSPORTER KASET Z VENTILATORJI</v>
          </cell>
          <cell r="E231" t="str">
            <v>RIFEL</v>
          </cell>
          <cell r="F231" t="str">
            <v>DA</v>
          </cell>
          <cell r="G231"/>
          <cell r="H231" t="str">
            <v>ALEKSANDER SREBRNIČ</v>
          </cell>
          <cell r="I231">
            <v>15732</v>
          </cell>
          <cell r="J231" t="str">
            <v>DA</v>
          </cell>
          <cell r="K231">
            <v>45251</v>
          </cell>
          <cell r="L231" t="str">
            <v>ZAKLJUČENO</v>
          </cell>
          <cell r="M231" t="str">
            <v>Manjka ventilator id. 435890   4 kos</v>
          </cell>
        </row>
        <row r="232">
          <cell r="C232" t="str">
            <v>RIFEL-00340</v>
          </cell>
          <cell r="D232" t="str">
            <v>TRANS-K 0.8 (2x0.082) x 9.2 VE TRANSPORTER KASET Z VENTILATORJI</v>
          </cell>
          <cell r="E232" t="str">
            <v>RIFEL</v>
          </cell>
          <cell r="F232" t="str">
            <v>DA</v>
          </cell>
          <cell r="G232"/>
          <cell r="H232" t="str">
            <v>DIMITRIJ MARINIČ RIJAVEC</v>
          </cell>
          <cell r="I232">
            <v>15733</v>
          </cell>
          <cell r="J232" t="str">
            <v>DA</v>
          </cell>
          <cell r="K232">
            <v>45250</v>
          </cell>
          <cell r="L232" t="str">
            <v>ZAKLJUČENO</v>
          </cell>
          <cell r="M232"/>
        </row>
        <row r="233">
          <cell r="C233" t="str">
            <v>RIFEL-00350</v>
          </cell>
          <cell r="D233" t="str">
            <v xml:space="preserve">TRANS-K 0.8 (2x0.082) x 6.1 / R90 TRANSPORTER KASET; ; </v>
          </cell>
          <cell r="E233" t="str">
            <v>RIFEL</v>
          </cell>
          <cell r="F233" t="str">
            <v>DA</v>
          </cell>
          <cell r="G233"/>
          <cell r="H233" t="str">
            <v>ALEKSANDER SREBRNIČ</v>
          </cell>
          <cell r="I233">
            <v>15734</v>
          </cell>
          <cell r="J233" t="str">
            <v>DA</v>
          </cell>
          <cell r="K233">
            <v>45258</v>
          </cell>
          <cell r="L233" t="str">
            <v>ZAKLJUČENO</v>
          </cell>
          <cell r="M233"/>
        </row>
        <row r="234">
          <cell r="C234" t="str">
            <v>RIFEL-00360</v>
          </cell>
          <cell r="D234" t="str">
            <v xml:space="preserve">TRANS-K 0.8 (2x0.082) x 9.0 / R90 TRANSPORTER KASET; ; </v>
          </cell>
          <cell r="E234" t="str">
            <v>RIFEL</v>
          </cell>
          <cell r="F234" t="str">
            <v>DA</v>
          </cell>
          <cell r="G234">
            <v>45258</v>
          </cell>
          <cell r="H234" t="str">
            <v>ALEKSANDER SREBRNIČ</v>
          </cell>
          <cell r="I234">
            <v>15735</v>
          </cell>
          <cell r="J234" t="str">
            <v>DA</v>
          </cell>
          <cell r="K234">
            <v>45259</v>
          </cell>
          <cell r="L234" t="str">
            <v>ZAKLJUČENO</v>
          </cell>
          <cell r="M234"/>
        </row>
        <row r="235">
          <cell r="C235" t="str">
            <v>RIFEL-X00170</v>
          </cell>
          <cell r="D235" t="str">
            <v xml:space="preserve">TPN 3.0x21.1 V1.1 2K2V-L+4B TUNELSKA PEČ; </v>
          </cell>
          <cell r="E235" t="str">
            <v>RIFEL</v>
          </cell>
          <cell r="F235"/>
          <cell r="G235"/>
          <cell r="H235"/>
          <cell r="I235"/>
          <cell r="J235"/>
          <cell r="K235"/>
          <cell r="L235" t="str">
            <v/>
          </cell>
          <cell r="M235"/>
        </row>
        <row r="236">
          <cell r="C236" t="str">
            <v>PERV-00010</v>
          </cell>
          <cell r="D236" t="str">
            <v>IK(S)-258/262-8-2x1-plast INTERMEDIALNA KOMORA</v>
          </cell>
          <cell r="E236" t="str">
            <v>PERVIJ STOLIČNIJ L2</v>
          </cell>
          <cell r="F236" t="str">
            <v>DA</v>
          </cell>
          <cell r="G236"/>
          <cell r="H236"/>
          <cell r="I236"/>
          <cell r="J236"/>
          <cell r="K236"/>
          <cell r="L236" t="str">
            <v>V KONTROLI</v>
          </cell>
          <cell r="M236" t="str">
            <v>izdelava v Bosni</v>
          </cell>
        </row>
        <row r="237">
          <cell r="C237" t="str">
            <v>PERV-00020</v>
          </cell>
          <cell r="D237" t="str">
            <v>VPIH ZRAKA 2/1 IK</v>
          </cell>
          <cell r="E237" t="str">
            <v>PERVIJ STOLIČNIJ L2</v>
          </cell>
          <cell r="F237"/>
          <cell r="G237"/>
          <cell r="H237"/>
          <cell r="I237"/>
          <cell r="J237"/>
          <cell r="K237"/>
          <cell r="L237" t="str">
            <v/>
          </cell>
          <cell r="M237"/>
        </row>
        <row r="238">
          <cell r="C238" t="str">
            <v>PERV-00030</v>
          </cell>
          <cell r="D238" t="str">
            <v>TT IK PER_TOAST TRANSPORTERJI TESTA Z IZMETOVALCEM DVOJNIH KOSOV</v>
          </cell>
          <cell r="E238" t="str">
            <v>PERVIJ STOLIČNIJ L2</v>
          </cell>
          <cell r="F238" t="str">
            <v>DA</v>
          </cell>
          <cell r="G238">
            <v>45273</v>
          </cell>
          <cell r="H238" t="str">
            <v>DIMITRIJ MARINIČ RIJAVEC</v>
          </cell>
          <cell r="I238">
            <v>15662</v>
          </cell>
          <cell r="J238" t="str">
            <v>DA</v>
          </cell>
          <cell r="K238">
            <v>45274</v>
          </cell>
          <cell r="L238" t="str">
            <v>ZAKLJUČENO</v>
          </cell>
          <cell r="M238"/>
        </row>
        <row r="239">
          <cell r="C239" t="str">
            <v>PERV-00040</v>
          </cell>
          <cell r="D239" t="str">
            <v>VIPAVA 3000/500_ G  VT-TF 4K/flex_D STROJ ZA VZDOLŽNO OBLIKOVANJE</v>
          </cell>
          <cell r="E239" t="str">
            <v>PERVIJ STOLIČNIJ L2</v>
          </cell>
          <cell r="F239" t="str">
            <v>DA</v>
          </cell>
          <cell r="G239">
            <v>45282</v>
          </cell>
          <cell r="H239" t="str">
            <v>ALEKSANDER SREBRNIČ</v>
          </cell>
          <cell r="I239">
            <v>15663</v>
          </cell>
          <cell r="J239" t="str">
            <v>DA</v>
          </cell>
          <cell r="K239">
            <v>45302</v>
          </cell>
          <cell r="L239" t="str">
            <v>ZAKLJUČENO</v>
          </cell>
          <cell r="M239"/>
        </row>
        <row r="240">
          <cell r="C240" t="str">
            <v>PERV-00050</v>
          </cell>
          <cell r="D240" t="str">
            <v>APK 250-400x1650 MAG AVTOMATSKI POLNILNIK KASET</v>
          </cell>
          <cell r="E240" t="str">
            <v>PERVIJ STOLIČNIJ L2</v>
          </cell>
          <cell r="F240" t="str">
            <v>DA</v>
          </cell>
          <cell r="G240">
            <v>45268</v>
          </cell>
          <cell r="H240" t="str">
            <v>ALEKSANDER SREBRNIČ</v>
          </cell>
          <cell r="I240">
            <v>15664</v>
          </cell>
          <cell r="J240" t="str">
            <v>DA</v>
          </cell>
          <cell r="K240">
            <v>45271</v>
          </cell>
          <cell r="L240" t="str">
            <v>ZAKLJUČENO</v>
          </cell>
          <cell r="M240"/>
        </row>
        <row r="241">
          <cell r="C241" t="str">
            <v>PERV-00060</v>
          </cell>
          <cell r="D241" t="str">
            <v xml:space="preserve">TRANS-K 0.19-0.41 x 4.0/R90 TRANSPORTER KASET; ; </v>
          </cell>
          <cell r="E241" t="str">
            <v>PERVIJ STOLIČNIJ L2</v>
          </cell>
          <cell r="F241" t="str">
            <v>DA</v>
          </cell>
          <cell r="G241">
            <v>45267</v>
          </cell>
          <cell r="H241" t="str">
            <v>ALEKSANDER SREBRNIČ</v>
          </cell>
          <cell r="I241">
            <v>15665</v>
          </cell>
          <cell r="J241" t="str">
            <v>DA</v>
          </cell>
          <cell r="K241">
            <v>45271</v>
          </cell>
          <cell r="L241" t="str">
            <v>ZAKLJUČENO</v>
          </cell>
          <cell r="M241"/>
        </row>
        <row r="242">
          <cell r="C242" t="str">
            <v>PERV-00070</v>
          </cell>
          <cell r="D242" t="str">
            <v xml:space="preserve">TRANS-K 0.19-0.41 x 2.3 TRANSPORTER KASET; ; </v>
          </cell>
          <cell r="E242" t="str">
            <v>PERVIJ STOLIČNIJ L2</v>
          </cell>
          <cell r="F242" t="str">
            <v>DA</v>
          </cell>
          <cell r="G242">
            <v>45264</v>
          </cell>
          <cell r="H242" t="str">
            <v>ALEKSANDER SREBRNIČ</v>
          </cell>
          <cell r="I242">
            <v>15666</v>
          </cell>
          <cell r="J242" t="str">
            <v>DA</v>
          </cell>
          <cell r="K242">
            <v>45268</v>
          </cell>
          <cell r="L242" t="str">
            <v>ZAKLJUČENO</v>
          </cell>
          <cell r="M242"/>
        </row>
        <row r="243">
          <cell r="C243" t="str">
            <v>PERV-00080</v>
          </cell>
          <cell r="D243" t="str">
            <v xml:space="preserve">TRANS-K 0.19-0.41 x 1.4 Z TRANSPORTER KASET; ; </v>
          </cell>
          <cell r="E243" t="str">
            <v>PERVIJ STOLIČNIJ L2</v>
          </cell>
          <cell r="F243" t="str">
            <v>DA</v>
          </cell>
          <cell r="G243">
            <v>45274</v>
          </cell>
          <cell r="H243" t="str">
            <v>DIMITRIJ MARINIČ RIJAVEC</v>
          </cell>
          <cell r="I243">
            <v>15667</v>
          </cell>
          <cell r="J243" t="str">
            <v>DA</v>
          </cell>
          <cell r="K243">
            <v>45279</v>
          </cell>
          <cell r="L243" t="str">
            <v>ZAKLJUČENO</v>
          </cell>
          <cell r="M243"/>
        </row>
        <row r="244">
          <cell r="C244" t="str">
            <v>PERV-00090</v>
          </cell>
          <cell r="D244" t="str">
            <v xml:space="preserve">TRANS-K 0.19-0.41 x 1.5/R90 TRANSPORTER KASET; ; </v>
          </cell>
          <cell r="E244" t="str">
            <v>PERVIJ STOLIČNIJ L2</v>
          </cell>
          <cell r="F244" t="str">
            <v>DA</v>
          </cell>
          <cell r="G244">
            <v>45267</v>
          </cell>
          <cell r="H244" t="str">
            <v>ALEKSANDER SREBRNIČ</v>
          </cell>
          <cell r="I244">
            <v>15668</v>
          </cell>
          <cell r="J244" t="str">
            <v>DA</v>
          </cell>
          <cell r="K244">
            <v>45275</v>
          </cell>
          <cell r="L244" t="str">
            <v>ZAKLJUČENO</v>
          </cell>
          <cell r="M244"/>
        </row>
        <row r="245">
          <cell r="C245" t="str">
            <v>PERV-00100</v>
          </cell>
          <cell r="D245" t="str">
            <v>FKP K 2.5/70 FERMENTACIJSKA KOMORA - PRETOČNA</v>
          </cell>
          <cell r="E245" t="str">
            <v>PERVIJ STOLIČNIJ L2</v>
          </cell>
          <cell r="F245"/>
          <cell r="G245"/>
          <cell r="H245"/>
          <cell r="I245"/>
          <cell r="J245"/>
          <cell r="K245"/>
          <cell r="L245" t="str">
            <v/>
          </cell>
          <cell r="M245"/>
        </row>
        <row r="246">
          <cell r="C246" t="str">
            <v>PERV-00110</v>
          </cell>
          <cell r="D246" t="str">
            <v xml:space="preserve">TRANS-K 0.19-0.41 x 2.2/R90 TRANSPORTER KASET; ; </v>
          </cell>
          <cell r="E246" t="str">
            <v>PERVIJ STOLIČNIJ L2</v>
          </cell>
          <cell r="F246" t="str">
            <v>DA</v>
          </cell>
          <cell r="G246">
            <v>45267</v>
          </cell>
          <cell r="H246" t="str">
            <v>ALEKSANDER SREBRNIČ</v>
          </cell>
          <cell r="I246">
            <v>15670</v>
          </cell>
          <cell r="J246" t="str">
            <v>DA</v>
          </cell>
          <cell r="K246">
            <v>45272</v>
          </cell>
          <cell r="L246" t="str">
            <v>ZAKLJUČENO</v>
          </cell>
          <cell r="M246"/>
        </row>
        <row r="247">
          <cell r="C247" t="str">
            <v>PERV-00120</v>
          </cell>
          <cell r="D247" t="str">
            <v xml:space="preserve">TRANS-K 0.19-0.41x2.3 VLAZ-POS NAPRAVA ZA VLAŽENJE IN POSIPANJE SEMEN ; </v>
          </cell>
          <cell r="E247" t="str">
            <v>PERVIJ STOLIČNIJ L2</v>
          </cell>
          <cell r="F247" t="str">
            <v>DA</v>
          </cell>
          <cell r="G247">
            <v>45272</v>
          </cell>
          <cell r="H247" t="str">
            <v>ALEKSANDER SREBRNIČ</v>
          </cell>
          <cell r="I247">
            <v>15671</v>
          </cell>
          <cell r="J247" t="str">
            <v>DA</v>
          </cell>
          <cell r="K247">
            <v>45280</v>
          </cell>
          <cell r="L247" t="str">
            <v>ZAKLJUČENO</v>
          </cell>
          <cell r="M247"/>
        </row>
        <row r="248">
          <cell r="C248" t="str">
            <v>PERV-00130</v>
          </cell>
          <cell r="D248" t="str">
            <v xml:space="preserve">TRANS-K 0.19-0.41 x 4.0 /R90/Z TRANSPORTER KASET ; </v>
          </cell>
          <cell r="E248" t="str">
            <v>PERVIJ STOLIČNIJ L2</v>
          </cell>
          <cell r="F248" t="str">
            <v>DA</v>
          </cell>
          <cell r="G248"/>
          <cell r="H248" t="str">
            <v>DIMITRIJ MARINIČ RIJAVEC</v>
          </cell>
          <cell r="I248">
            <v>15760</v>
          </cell>
          <cell r="J248" t="str">
            <v>DA</v>
          </cell>
          <cell r="K248">
            <v>45279</v>
          </cell>
          <cell r="L248" t="str">
            <v>ZAKLJUČENO</v>
          </cell>
          <cell r="M248"/>
        </row>
        <row r="249">
          <cell r="C249" t="str">
            <v>PERV-00140</v>
          </cell>
          <cell r="D249" t="str">
            <v>POK-K/1P NAPRAVA ZA POKRIVANJE KASET; (Pervij - Toast L2)</v>
          </cell>
          <cell r="E249" t="str">
            <v>PERVIJ STOLIČNIJ L2</v>
          </cell>
          <cell r="F249" t="str">
            <v>DA</v>
          </cell>
          <cell r="G249">
            <v>45282</v>
          </cell>
          <cell r="H249" t="str">
            <v>DIMITRIJ MARINIČ RIJAVEC</v>
          </cell>
          <cell r="I249">
            <v>15672</v>
          </cell>
          <cell r="J249" t="str">
            <v>DA</v>
          </cell>
          <cell r="K249">
            <v>45307</v>
          </cell>
          <cell r="L249" t="str">
            <v>ZAKLJUČENO</v>
          </cell>
          <cell r="M249"/>
        </row>
        <row r="250">
          <cell r="C250" t="str">
            <v>PERV-00150</v>
          </cell>
          <cell r="D250" t="str">
            <v xml:space="preserve">AP TP 2.5/FR2/FO4 AVTOMATSKI POLNILNIK PEČI; </v>
          </cell>
          <cell r="E250" t="str">
            <v>PERVIJ STOLIČNIJ L2</v>
          </cell>
          <cell r="F250" t="str">
            <v>DA</v>
          </cell>
          <cell r="G250"/>
          <cell r="H250" t="str">
            <v>ALEKSANDER SREBRNIČ</v>
          </cell>
          <cell r="I250">
            <v>15673</v>
          </cell>
          <cell r="J250" t="str">
            <v>DA</v>
          </cell>
          <cell r="K250">
            <v>45272</v>
          </cell>
          <cell r="L250" t="str">
            <v>ZAKLJUČENO</v>
          </cell>
          <cell r="M250"/>
        </row>
        <row r="251">
          <cell r="C251" t="str">
            <v>PERV-00160</v>
          </cell>
          <cell r="D251" t="str">
            <v xml:space="preserve">APRAZ TP 2.5 N-La AVTOMATSKI PRAZNILNIK PEČI; </v>
          </cell>
          <cell r="E251" t="str">
            <v>PERVIJ STOLIČNIJ L2</v>
          </cell>
          <cell r="F251" t="str">
            <v>DA</v>
          </cell>
          <cell r="G251">
            <v>45282</v>
          </cell>
          <cell r="H251" t="str">
            <v>ALEKSANDER SREBRNIČ</v>
          </cell>
          <cell r="I251">
            <v>15674</v>
          </cell>
          <cell r="J251" t="str">
            <v>DA</v>
          </cell>
          <cell r="K251">
            <v>45302</v>
          </cell>
          <cell r="L251" t="str">
            <v>ZAKLJUČENO</v>
          </cell>
          <cell r="M251"/>
        </row>
        <row r="252">
          <cell r="C252" t="str">
            <v>PERV-00170</v>
          </cell>
          <cell r="D252" t="str">
            <v xml:space="preserve">TRANS-K 0.19-0.41 x 5.2/R90/Z TRANSPORTER KASET ; </v>
          </cell>
          <cell r="E252" t="str">
            <v>PERVIJ STOLIČNIJ L2</v>
          </cell>
          <cell r="F252" t="str">
            <v>DA</v>
          </cell>
          <cell r="G252">
            <v>45266</v>
          </cell>
          <cell r="H252" t="str">
            <v>DIMITRIJ MARINIČ RIJAVEC</v>
          </cell>
          <cell r="I252">
            <v>15761</v>
          </cell>
          <cell r="J252" t="str">
            <v>DA</v>
          </cell>
          <cell r="K252">
            <v>45274</v>
          </cell>
          <cell r="L252" t="str">
            <v>ZAKLJUČENO</v>
          </cell>
          <cell r="M252"/>
        </row>
        <row r="253">
          <cell r="C253" t="str">
            <v>PERV-00180</v>
          </cell>
          <cell r="D253" t="str">
            <v>ODK-K/1P NAPRAVA ZA ODKRIVANJE KASET; (Pervij - Toast L2)</v>
          </cell>
          <cell r="E253" t="str">
            <v>PERVIJ STOLIČNIJ L2</v>
          </cell>
          <cell r="F253" t="str">
            <v>DA</v>
          </cell>
          <cell r="G253">
            <v>45281</v>
          </cell>
          <cell r="H253" t="str">
            <v>DIMITRIJ MARINIČ RIJAVEC</v>
          </cell>
          <cell r="I253">
            <v>15675</v>
          </cell>
          <cell r="J253" t="str">
            <v>DA</v>
          </cell>
          <cell r="K253">
            <v>45308</v>
          </cell>
          <cell r="L253" t="str">
            <v>ZAKLJUČENO</v>
          </cell>
          <cell r="M253"/>
        </row>
        <row r="254">
          <cell r="C254" t="str">
            <v>PERV-00190</v>
          </cell>
          <cell r="D254" t="str">
            <v xml:space="preserve">TRANS-POK 2x0.082x5.8 VE TRANSPORTER POKROVOV Z ; VENTILATORJEM; </v>
          </cell>
          <cell r="E254" t="str">
            <v>PERVIJ STOLIČNIJ L2</v>
          </cell>
          <cell r="F254" t="str">
            <v>DA</v>
          </cell>
          <cell r="G254">
            <v>45274</v>
          </cell>
          <cell r="H254" t="str">
            <v>ALEKSANDER SREBRNIČ</v>
          </cell>
          <cell r="I254">
            <v>15762</v>
          </cell>
          <cell r="J254" t="str">
            <v>DA</v>
          </cell>
          <cell r="K254">
            <v>45281</v>
          </cell>
          <cell r="L254" t="str">
            <v>ZAKLJUČENO</v>
          </cell>
          <cell r="M254"/>
        </row>
        <row r="255">
          <cell r="C255" t="str">
            <v>PERV-00200</v>
          </cell>
          <cell r="D255" t="str">
            <v>TRANS-P 0.35x4.8/1500/MT/REV/ST Transporter pokrovov pod skladiščem</v>
          </cell>
          <cell r="E255" t="str">
            <v>PERVIJ STOLIČNIJ L2</v>
          </cell>
          <cell r="F255" t="str">
            <v>DA</v>
          </cell>
          <cell r="G255"/>
          <cell r="H255" t="str">
            <v>ALEKSANDER SREBRNIČ</v>
          </cell>
          <cell r="I255">
            <v>15676</v>
          </cell>
          <cell r="J255" t="str">
            <v>DA</v>
          </cell>
          <cell r="K255">
            <v>45303</v>
          </cell>
          <cell r="L255" t="str">
            <v>ZAKLJUČENO</v>
          </cell>
          <cell r="M255" t="str">
            <v>Pri kontroli pokliči tudi konstrukterja - Anže Pižent</v>
          </cell>
        </row>
        <row r="256">
          <cell r="C256" t="str">
            <v>PERV-00210</v>
          </cell>
          <cell r="D256" t="str">
            <v xml:space="preserve">SKLAD P EVROP 260 SKLADIŠČE POKROVOV; </v>
          </cell>
          <cell r="E256" t="str">
            <v>PERVIJ STOLIČNIJ L2</v>
          </cell>
          <cell r="F256" t="str">
            <v>DA</v>
          </cell>
          <cell r="G256"/>
          <cell r="H256" t="str">
            <v>DIMITRIJ MARINIČ RIJAVEC</v>
          </cell>
          <cell r="I256">
            <v>15677</v>
          </cell>
          <cell r="J256" t="str">
            <v>DA</v>
          </cell>
          <cell r="K256">
            <v>45275</v>
          </cell>
          <cell r="L256" t="str">
            <v>ZAKLJUČENO</v>
          </cell>
          <cell r="M256"/>
        </row>
        <row r="257">
          <cell r="C257" t="str">
            <v>PERV-00220</v>
          </cell>
          <cell r="D257" t="str">
            <v>TRANS-P 0.35x4.8/1500/MT/REV/ST Transporter pokrovov pod skladiščem</v>
          </cell>
          <cell r="E257" t="str">
            <v>PERVIJ STOLIČNIJ L2</v>
          </cell>
          <cell r="F257" t="str">
            <v>DA</v>
          </cell>
          <cell r="G257"/>
          <cell r="H257" t="str">
            <v>ALEKSANDER SREBRNIČ</v>
          </cell>
          <cell r="I257">
            <v>15782</v>
          </cell>
          <cell r="J257" t="str">
            <v>DA</v>
          </cell>
          <cell r="K257">
            <v>45303</v>
          </cell>
          <cell r="L257" t="str">
            <v>ZAKLJUČENO</v>
          </cell>
          <cell r="M257"/>
        </row>
        <row r="258">
          <cell r="C258" t="str">
            <v>PERV-00230</v>
          </cell>
          <cell r="D258" t="str">
            <v xml:space="preserve">SKLAD P AMER 260 SKLADIŠČE POKROVOV; </v>
          </cell>
          <cell r="E258" t="str">
            <v>PERVIJ STOLIČNIJ L2</v>
          </cell>
          <cell r="F258" t="str">
            <v>DA</v>
          </cell>
          <cell r="G258"/>
          <cell r="H258" t="str">
            <v>DIMITRIJ MARINIČ RIJAVEC</v>
          </cell>
          <cell r="I258">
            <v>15679</v>
          </cell>
          <cell r="J258" t="str">
            <v>DA</v>
          </cell>
          <cell r="K258">
            <v>45275</v>
          </cell>
          <cell r="L258" t="str">
            <v>ZAKLJUČENO</v>
          </cell>
          <cell r="M258"/>
        </row>
        <row r="259">
          <cell r="C259" t="str">
            <v>PERV-00240</v>
          </cell>
          <cell r="D259" t="str">
            <v>POD PERV PODEST ZA DOSTOP NA SKLADIŠČI POKROVOV</v>
          </cell>
          <cell r="E259" t="str">
            <v>PERVIJ STOLIČNIJ L2</v>
          </cell>
          <cell r="F259" t="str">
            <v>DA</v>
          </cell>
          <cell r="G259"/>
          <cell r="H259" t="str">
            <v>DIMITRIJ MARINIČ RIJAVEC</v>
          </cell>
          <cell r="I259">
            <v>15680</v>
          </cell>
          <cell r="J259" t="str">
            <v>DA</v>
          </cell>
          <cell r="K259">
            <v>45275</v>
          </cell>
          <cell r="L259" t="str">
            <v>ZAKLJUČENO</v>
          </cell>
          <cell r="M259"/>
        </row>
        <row r="260">
          <cell r="C260" t="str">
            <v>PERV-00250</v>
          </cell>
          <cell r="D260" t="str">
            <v>TRANS-POK 0.7 x (2x 0.082) x 2.4 TRANSPORTER POKROVOV</v>
          </cell>
          <cell r="E260" t="str">
            <v>PERVIJ STOLIČNIJ L2</v>
          </cell>
          <cell r="F260" t="str">
            <v>DA</v>
          </cell>
          <cell r="G260"/>
          <cell r="H260" t="str">
            <v>ALEKSANDER SREBRNIČ</v>
          </cell>
          <cell r="I260">
            <v>15681</v>
          </cell>
          <cell r="J260" t="str">
            <v>DA</v>
          </cell>
          <cell r="K260">
            <v>45302</v>
          </cell>
          <cell r="L260" t="str">
            <v>ZAKLJUČENO</v>
          </cell>
          <cell r="M260"/>
        </row>
        <row r="261">
          <cell r="C261" t="str">
            <v>PERV-00260</v>
          </cell>
          <cell r="D261" t="str">
            <v>TRANS-POK 1.4 x 3.5 / OBR POK / MT TRANSPORTER POKROVOV</v>
          </cell>
          <cell r="E261" t="str">
            <v>PERVIJ STOLIČNIJ L2</v>
          </cell>
          <cell r="F261" t="str">
            <v>DA</v>
          </cell>
          <cell r="G261">
            <v>45274</v>
          </cell>
          <cell r="H261" t="str">
            <v>ALEKSANDER SREBRNIČ</v>
          </cell>
          <cell r="I261">
            <v>15682</v>
          </cell>
          <cell r="J261" t="str">
            <v>DA</v>
          </cell>
          <cell r="K261">
            <v>45281</v>
          </cell>
          <cell r="L261" t="str">
            <v>ZAKLJUČENO</v>
          </cell>
          <cell r="M261"/>
        </row>
        <row r="262">
          <cell r="C262" t="str">
            <v>PERV-00270</v>
          </cell>
          <cell r="D262" t="str">
            <v>TRANS-POK 0.7 x (2x 0.082) x 3.3 TRANSPORTER POKROVOV</v>
          </cell>
          <cell r="E262" t="str">
            <v>PERVIJ STOLIČNIJ L2</v>
          </cell>
          <cell r="F262" t="str">
            <v>DA</v>
          </cell>
          <cell r="G262">
            <v>45273</v>
          </cell>
          <cell r="H262" t="str">
            <v>DIMITRIJ MARINIČ RIJAVEC</v>
          </cell>
          <cell r="I262">
            <v>15683</v>
          </cell>
          <cell r="J262" t="str">
            <v>DA</v>
          </cell>
          <cell r="K262">
            <v>45274</v>
          </cell>
          <cell r="L262" t="str">
            <v>ZAKLJUČENO</v>
          </cell>
          <cell r="M262"/>
        </row>
        <row r="263">
          <cell r="C263" t="str">
            <v>PERV-00280</v>
          </cell>
          <cell r="D263" t="str">
            <v>DEP 2x5/2x4 NAPRAVA ZA PRAZNJENJE; KASET -  IGLE</v>
          </cell>
          <cell r="E263" t="str">
            <v>PERVIJ STOLIČNIJ L2</v>
          </cell>
          <cell r="F263" t="str">
            <v>DA</v>
          </cell>
          <cell r="G263">
            <v>45282</v>
          </cell>
          <cell r="H263" t="str">
            <v>DIMITRIJ MARINIČ RIJAVEC</v>
          </cell>
          <cell r="I263">
            <v>15684</v>
          </cell>
          <cell r="J263" t="str">
            <v>DA</v>
          </cell>
          <cell r="K263">
            <v>45309</v>
          </cell>
          <cell r="L263" t="str">
            <v>ZAKLJUČENO</v>
          </cell>
          <cell r="M263"/>
        </row>
        <row r="264">
          <cell r="C264" t="str">
            <v>PERV-00290</v>
          </cell>
          <cell r="D264" t="str">
            <v xml:space="preserve">TRANS-K 0.19-0.41 x 3.0 Z TRANSPORTER  KASET Z ; ZAUSTAVLJALCI; </v>
          </cell>
          <cell r="E264" t="str">
            <v>PERVIJ STOLIČNIJ L2</v>
          </cell>
          <cell r="F264" t="str">
            <v>DA</v>
          </cell>
          <cell r="G264">
            <v>45281</v>
          </cell>
          <cell r="H264" t="str">
            <v>DIMITRIJ MARINIČ RIJAVEC</v>
          </cell>
          <cell r="I264">
            <v>15757</v>
          </cell>
          <cell r="J264" t="str">
            <v>DA</v>
          </cell>
          <cell r="K264">
            <v>45313</v>
          </cell>
          <cell r="L264" t="str">
            <v>ZAKLJUČENO</v>
          </cell>
          <cell r="M264"/>
        </row>
        <row r="265">
          <cell r="C265" t="str">
            <v>PERV-00300</v>
          </cell>
          <cell r="D265" t="str">
            <v>TRANS-K 0.19-0.41 x 3.4 Z TRANSPORTER KASET</v>
          </cell>
          <cell r="E265" t="str">
            <v>PERVIJ STOLIČNIJ L2</v>
          </cell>
          <cell r="F265" t="str">
            <v>DA</v>
          </cell>
          <cell r="G265">
            <v>45264</v>
          </cell>
          <cell r="H265" t="str">
            <v>ALEKSANDER SREBRNIČ</v>
          </cell>
          <cell r="I265">
            <v>15763</v>
          </cell>
          <cell r="J265" t="str">
            <v>DA</v>
          </cell>
          <cell r="K265">
            <v>45268</v>
          </cell>
          <cell r="L265" t="str">
            <v>ZAKLJUČENO</v>
          </cell>
          <cell r="M265"/>
        </row>
        <row r="266">
          <cell r="C266" t="str">
            <v>PERV-00310</v>
          </cell>
          <cell r="D266" t="str">
            <v xml:space="preserve">IZM-VALP IZMETOVALEC NEIZPRAZNJENIH KASET; </v>
          </cell>
          <cell r="E266" t="str">
            <v>PERVIJ STOLIČNIJ L2</v>
          </cell>
          <cell r="F266" t="str">
            <v>DA</v>
          </cell>
          <cell r="G266">
            <v>45278</v>
          </cell>
          <cell r="H266" t="str">
            <v>ALEKSANDER SREBRNIČ</v>
          </cell>
          <cell r="I266">
            <v>15764</v>
          </cell>
          <cell r="J266" t="str">
            <v>DA</v>
          </cell>
          <cell r="K266">
            <v>45281</v>
          </cell>
          <cell r="L266" t="str">
            <v>ZAKLJUČENO</v>
          </cell>
          <cell r="M266"/>
        </row>
        <row r="267">
          <cell r="C267" t="str">
            <v>PERV-00320</v>
          </cell>
          <cell r="D267" t="str">
            <v>CLEAN-ROT-KAS 250-400x1650 NAPRAVA ZA ČIŠČENJE KASET</v>
          </cell>
          <cell r="E267" t="str">
            <v>PERVIJ STOLIČNIJ L2</v>
          </cell>
          <cell r="F267" t="str">
            <v>DA</v>
          </cell>
          <cell r="G267">
            <v>45282</v>
          </cell>
          <cell r="H267" t="str">
            <v>ALEKSANDER SREBRNIČ</v>
          </cell>
          <cell r="I267">
            <v>15781</v>
          </cell>
          <cell r="J267" t="str">
            <v>DA</v>
          </cell>
          <cell r="K267">
            <v>45299</v>
          </cell>
          <cell r="L267" t="str">
            <v>ZAKLJUČENO</v>
          </cell>
          <cell r="M267"/>
        </row>
        <row r="268">
          <cell r="C268" t="str">
            <v>PERV-00330</v>
          </cell>
          <cell r="D268" t="str">
            <v xml:space="preserve">TRANS-K 0.19-0.41x2.3 TRANSPORTER KASET; </v>
          </cell>
          <cell r="E268" t="str">
            <v>PERVIJ STOLIČNIJ L2</v>
          </cell>
          <cell r="F268" t="str">
            <v>DA</v>
          </cell>
          <cell r="G268"/>
          <cell r="H268" t="str">
            <v>ALEKSANDER SREBRNIČ</v>
          </cell>
          <cell r="I268">
            <v>15685</v>
          </cell>
          <cell r="J268" t="str">
            <v>DA</v>
          </cell>
          <cell r="K268">
            <v>45271</v>
          </cell>
          <cell r="L268" t="str">
            <v>ZAKLJUČENO</v>
          </cell>
          <cell r="M268"/>
        </row>
        <row r="269">
          <cell r="C269" t="str">
            <v>PERV-00340</v>
          </cell>
          <cell r="D269" t="str">
            <v xml:space="preserve">THK 15.0/0.25 HL-C HLADILNI TUNEL ZA KASETE; </v>
          </cell>
          <cell r="E269" t="str">
            <v>PERVIJ STOLIČNIJ L2</v>
          </cell>
          <cell r="F269" t="str">
            <v>DA</v>
          </cell>
          <cell r="G269"/>
          <cell r="H269" t="str">
            <v>DIMITRIJ MARINIČ RIJAVEC</v>
          </cell>
          <cell r="I269">
            <v>15686</v>
          </cell>
          <cell r="J269" t="str">
            <v>DA</v>
          </cell>
          <cell r="K269">
            <v>45260</v>
          </cell>
          <cell r="L269" t="str">
            <v>ZAKLJUČENO</v>
          </cell>
          <cell r="M269"/>
        </row>
        <row r="270">
          <cell r="C270" t="str">
            <v>PERV-00350</v>
          </cell>
          <cell r="D270" t="str">
            <v xml:space="preserve">ODVZ-DOHZ / PERVIJ - TOAST ODVOD VROČEGA IN DOVOD ; HLADNEGA ZRAKA; </v>
          </cell>
          <cell r="E270" t="str">
            <v>PERVIJ STOLIČNIJ L2</v>
          </cell>
          <cell r="F270"/>
          <cell r="G270"/>
          <cell r="H270"/>
          <cell r="I270"/>
          <cell r="J270"/>
          <cell r="K270"/>
          <cell r="L270" t="str">
            <v/>
          </cell>
          <cell r="M270"/>
        </row>
        <row r="271">
          <cell r="C271" t="str">
            <v>PERV-00360</v>
          </cell>
          <cell r="D271" t="str">
            <v xml:space="preserve">TRANS-K VAL 0.9 x 1.4 KP TRANSPORTER KASET DVIŽNI; </v>
          </cell>
          <cell r="E271" t="str">
            <v>PERVIJ STOLIČNIJ L2</v>
          </cell>
          <cell r="F271" t="str">
            <v>DA</v>
          </cell>
          <cell r="G271">
            <v>45278</v>
          </cell>
          <cell r="H271" t="str">
            <v>ALEKSANDER SREBRNIČ</v>
          </cell>
          <cell r="I271">
            <v>15688</v>
          </cell>
          <cell r="J271" t="str">
            <v>DA</v>
          </cell>
          <cell r="K271">
            <v>45282</v>
          </cell>
          <cell r="L271" t="str">
            <v>ZAKLJUČENO</v>
          </cell>
          <cell r="M271"/>
        </row>
        <row r="272">
          <cell r="C272" t="str">
            <v>PERV-00370</v>
          </cell>
          <cell r="D272" t="str">
            <v xml:space="preserve">TRANS-K 0.19-0.41x4.4 R90 TRANSPORTER KASET; </v>
          </cell>
          <cell r="E272" t="str">
            <v>PERVIJ STOLIČNIJ L2</v>
          </cell>
          <cell r="F272" t="str">
            <v>DA</v>
          </cell>
          <cell r="G272"/>
          <cell r="H272" t="str">
            <v>DIMITRIJ MARINIČ RIJAVEC</v>
          </cell>
          <cell r="I272">
            <v>15689</v>
          </cell>
          <cell r="J272" t="str">
            <v>DA</v>
          </cell>
          <cell r="K272">
            <v>45279</v>
          </cell>
          <cell r="L272" t="str">
            <v>ZAKLJUČENO</v>
          </cell>
          <cell r="M272"/>
        </row>
        <row r="273">
          <cell r="C273" t="str">
            <v>PERV-00380</v>
          </cell>
          <cell r="D273" t="str">
            <v xml:space="preserve">TRANS-K 0.19-0.41x2.0 Z TRANSPORTER KASET; </v>
          </cell>
          <cell r="E273" t="str">
            <v>PERVIJ STOLIČNIJ L2</v>
          </cell>
          <cell r="F273" t="str">
            <v>DA</v>
          </cell>
          <cell r="G273"/>
          <cell r="H273" t="str">
            <v>ALEKSANDER SREBRNIČ</v>
          </cell>
          <cell r="I273">
            <v>15690</v>
          </cell>
          <cell r="J273" t="str">
            <v>DA</v>
          </cell>
          <cell r="K273">
            <v>45271</v>
          </cell>
          <cell r="L273" t="str">
            <v>ZAKLJUČENO</v>
          </cell>
          <cell r="M273"/>
        </row>
        <row r="274">
          <cell r="C274" t="str">
            <v>PERV-00390</v>
          </cell>
          <cell r="D274" t="str">
            <v xml:space="preserve">TRANS-K 0.7x(2x 0.082)x2.9 R90 REV TRANSPORTER KASET REVERZIBILNI; </v>
          </cell>
          <cell r="E274" t="str">
            <v>PERVIJ STOLIČNIJ L2</v>
          </cell>
          <cell r="F274" t="str">
            <v>DA</v>
          </cell>
          <cell r="G274">
            <v>45266</v>
          </cell>
          <cell r="H274" t="str">
            <v>ALEKSANDER SREBRNIČ</v>
          </cell>
          <cell r="I274">
            <v>15691</v>
          </cell>
          <cell r="J274" t="str">
            <v>DA</v>
          </cell>
          <cell r="K274">
            <v>45278</v>
          </cell>
          <cell r="L274" t="str">
            <v>ZAKLJUČENO</v>
          </cell>
          <cell r="M274"/>
        </row>
        <row r="275">
          <cell r="C275" t="str">
            <v>PERV-00400</v>
          </cell>
          <cell r="D275" t="str">
            <v xml:space="preserve">TRANS-K 0.3 x 5.8 REV TRANSPORTER KASET REVERZIBILNI; </v>
          </cell>
          <cell r="E275" t="str">
            <v>PERVIJ STOLIČNIJ L2</v>
          </cell>
          <cell r="F275" t="str">
            <v>DA</v>
          </cell>
          <cell r="G275">
            <v>45295</v>
          </cell>
          <cell r="H275" t="str">
            <v>ALEKSANDER SREBRNIČ</v>
          </cell>
          <cell r="I275">
            <v>15692</v>
          </cell>
          <cell r="J275" t="str">
            <v>DA</v>
          </cell>
          <cell r="K275">
            <v>45302</v>
          </cell>
          <cell r="L275" t="str">
            <v>ZAKLJUČENO</v>
          </cell>
          <cell r="M275"/>
        </row>
        <row r="276">
          <cell r="C276" t="str">
            <v>PERV-00410</v>
          </cell>
          <cell r="D276" t="str">
            <v xml:space="preserve">SKLAD K EVR 518 SKLADIŠČE KASET; </v>
          </cell>
          <cell r="E276" t="str">
            <v>PERVIJ STOLIČNIJ L2</v>
          </cell>
          <cell r="F276" t="str">
            <v>DA</v>
          </cell>
          <cell r="G276"/>
          <cell r="H276" t="str">
            <v>DIMITRIJ MARINIČ RIJAVEC</v>
          </cell>
          <cell r="I276">
            <v>15693</v>
          </cell>
          <cell r="J276" t="str">
            <v>DA</v>
          </cell>
          <cell r="K276">
            <v>45275</v>
          </cell>
          <cell r="L276" t="str">
            <v>ZAKLJUČENO</v>
          </cell>
          <cell r="M276"/>
        </row>
        <row r="277">
          <cell r="C277" t="str">
            <v>PERV-00420</v>
          </cell>
          <cell r="D277" t="str">
            <v xml:space="preserve">TRANS-K 0.3 x 3.6 REV TRANSPORTER KASET REVERZIBILNI; </v>
          </cell>
          <cell r="E277" t="str">
            <v>PERVIJ STOLIČNIJ L2</v>
          </cell>
          <cell r="F277" t="str">
            <v>DA</v>
          </cell>
          <cell r="G277">
            <v>45296</v>
          </cell>
          <cell r="H277" t="str">
            <v>ALEKSANDER SREBRNIČ</v>
          </cell>
          <cell r="I277" t="str">
            <v>15694    15695</v>
          </cell>
          <cell r="J277" t="str">
            <v>DA</v>
          </cell>
          <cell r="K277">
            <v>45301</v>
          </cell>
          <cell r="L277" t="str">
            <v>ZAKLJUČENO</v>
          </cell>
          <cell r="M277"/>
        </row>
        <row r="278">
          <cell r="C278" t="str">
            <v>PERV-00430</v>
          </cell>
          <cell r="D278" t="str">
            <v xml:space="preserve">SKLAD K AMER 256 SKLADIŠČE KASET; </v>
          </cell>
          <cell r="E278" t="str">
            <v>PERVIJ STOLIČNIJ L2</v>
          </cell>
          <cell r="F278" t="str">
            <v>DA</v>
          </cell>
          <cell r="G278"/>
          <cell r="H278" t="str">
            <v>DIMITRIJ MARINIČ RIJAVEC</v>
          </cell>
          <cell r="I278" t="str">
            <v>15697     15696</v>
          </cell>
          <cell r="J278" t="str">
            <v>DA</v>
          </cell>
          <cell r="K278">
            <v>45275</v>
          </cell>
          <cell r="L278" t="str">
            <v>ZAKLJUČENO</v>
          </cell>
          <cell r="M278"/>
        </row>
        <row r="279">
          <cell r="C279" t="str">
            <v>PERV-00440</v>
          </cell>
          <cell r="D279" t="str">
            <v xml:space="preserve">POD PERV PODEST ZA DOSTOP DO SKLADIŠČ KASET; </v>
          </cell>
          <cell r="E279" t="str">
            <v>PERVIJ STOLIČNIJ L2</v>
          </cell>
          <cell r="F279" t="str">
            <v>DA</v>
          </cell>
          <cell r="G279"/>
          <cell r="H279" t="str">
            <v>DIMITRIJ MARINIČ RIJAVEC</v>
          </cell>
          <cell r="I279">
            <v>15698</v>
          </cell>
          <cell r="J279" t="str">
            <v>DA</v>
          </cell>
          <cell r="K279">
            <v>45275</v>
          </cell>
          <cell r="L279" t="str">
            <v>ZAKLJUČENO</v>
          </cell>
          <cell r="M279"/>
        </row>
        <row r="280">
          <cell r="C280" t="str">
            <v>PERV-00450</v>
          </cell>
          <cell r="D280" t="str">
            <v>TK 0.4 x 12.0 / 2xR45 MT TRANSPORTER KRUHA</v>
          </cell>
          <cell r="E280" t="str">
            <v>PERVIJ STOLIČNIJ L2</v>
          </cell>
          <cell r="F280" t="str">
            <v>DA</v>
          </cell>
          <cell r="G280">
            <v>45301</v>
          </cell>
          <cell r="H280" t="str">
            <v>ALEKSANDER SREBRNIČ</v>
          </cell>
          <cell r="I280">
            <v>15774</v>
          </cell>
          <cell r="J280" t="str">
            <v>DA</v>
          </cell>
          <cell r="K280">
            <v>45303</v>
          </cell>
          <cell r="L280" t="str">
            <v>ZAKLJUČENO</v>
          </cell>
          <cell r="M280"/>
        </row>
        <row r="281">
          <cell r="C281" t="str">
            <v>PERV-00460</v>
          </cell>
          <cell r="D281" t="str">
            <v>HKP 2.5/137 HLADILNA KOMORA; Pervij Stoličnij - Toast</v>
          </cell>
          <cell r="E281" t="str">
            <v>PERVIJ STOLIČNIJ L2</v>
          </cell>
          <cell r="F281" t="str">
            <v>DA</v>
          </cell>
          <cell r="G281">
            <v>45272</v>
          </cell>
          <cell r="H281" t="str">
            <v>ALEKSANDER SREBRNIČ</v>
          </cell>
          <cell r="I281">
            <v>15765</v>
          </cell>
          <cell r="J281" t="str">
            <v>DA</v>
          </cell>
          <cell r="K281">
            <v>45276</v>
          </cell>
          <cell r="L281" t="str">
            <v>ZAKLJUČENO</v>
          </cell>
          <cell r="M281"/>
        </row>
        <row r="282">
          <cell r="C282" t="str">
            <v>PERV-00470</v>
          </cell>
          <cell r="D282" t="str">
            <v>TK 0.4 x 4.2 MT TRANSPORTER KRUHA</v>
          </cell>
          <cell r="E282" t="str">
            <v>PERVIJ STOLIČNIJ L2</v>
          </cell>
          <cell r="F282" t="str">
            <v>DA</v>
          </cell>
          <cell r="G282">
            <v>45306</v>
          </cell>
          <cell r="H282" t="str">
            <v>DIMITRIJ MARINIČ RIJAVEC</v>
          </cell>
          <cell r="I282">
            <v>15775</v>
          </cell>
          <cell r="J282" t="str">
            <v>DA</v>
          </cell>
          <cell r="K282">
            <v>45309</v>
          </cell>
          <cell r="L282" t="str">
            <v>ZAKLJUČENO</v>
          </cell>
          <cell r="M282"/>
        </row>
        <row r="283">
          <cell r="C283" t="str">
            <v>PERV-00480</v>
          </cell>
          <cell r="D283" t="str">
            <v>TK 0.4 x 6.6 / 2x R90 MT TRANSPORTER KRUHA</v>
          </cell>
          <cell r="E283" t="str">
            <v>PERVIJ STOLIČNIJ L2</v>
          </cell>
          <cell r="F283" t="str">
            <v>DA</v>
          </cell>
          <cell r="G283"/>
          <cell r="H283" t="str">
            <v>ALEKSANDER SREBRNIČ</v>
          </cell>
          <cell r="I283">
            <v>15777</v>
          </cell>
          <cell r="J283" t="str">
            <v>DA</v>
          </cell>
          <cell r="K283">
            <v>45300</v>
          </cell>
          <cell r="L283" t="str">
            <v>ZAKLJUČENO</v>
          </cell>
          <cell r="M283"/>
        </row>
        <row r="284">
          <cell r="C284" t="str">
            <v>CAR-00010</v>
          </cell>
          <cell r="D284" t="str">
            <v>LP V 650-2740-L-ST-P-N-VO LIJAK S PODESTOM</v>
          </cell>
          <cell r="E284" t="str">
            <v>CAR HLEB</v>
          </cell>
          <cell r="F284" t="str">
            <v>DA</v>
          </cell>
          <cell r="G284">
            <v>45254</v>
          </cell>
          <cell r="H284" t="str">
            <v>DIMITRIJ MARINIČ RIJAVEC</v>
          </cell>
          <cell r="I284">
            <v>15736</v>
          </cell>
          <cell r="J284" t="str">
            <v>DA</v>
          </cell>
          <cell r="K284">
            <v>45260</v>
          </cell>
          <cell r="L284" t="str">
            <v>ZAKLJUČENO</v>
          </cell>
          <cell r="M284"/>
        </row>
        <row r="285">
          <cell r="C285" t="str">
            <v>CAR-00020</v>
          </cell>
          <cell r="D285" t="str">
            <v>KRAS NC.1 2-P-1250-120-----VM---K-- DOUGH DIVIDER FAMILY</v>
          </cell>
          <cell r="E285" t="str">
            <v>CAR HLEB</v>
          </cell>
          <cell r="F285" t="str">
            <v>DA</v>
          </cell>
          <cell r="G285">
            <v>45257</v>
          </cell>
          <cell r="H285" t="str">
            <v>ALEKSANDER SREBRNIČ</v>
          </cell>
          <cell r="I285">
            <v>15737</v>
          </cell>
          <cell r="J285" t="str">
            <v>DA</v>
          </cell>
          <cell r="K285">
            <v>45267</v>
          </cell>
          <cell r="L285" t="str">
            <v>ZAKLJUČENO</v>
          </cell>
          <cell r="M285"/>
        </row>
        <row r="286">
          <cell r="C286" t="str">
            <v>CAR-00030</v>
          </cell>
          <cell r="D286" t="str">
            <v xml:space="preserve">SABOTIN 2 AB 10 L IT L STOŽČASTI OKROGLILNI STROJ; (B transp.=220) ; ERBIVO NEMETALIZIRAN; </v>
          </cell>
          <cell r="E286" t="str">
            <v>CAR HLEB</v>
          </cell>
          <cell r="F286" t="str">
            <v>DA</v>
          </cell>
          <cell r="G286">
            <v>45253</v>
          </cell>
          <cell r="H286" t="str">
            <v>ALEKSANDER SREBRNIČ</v>
          </cell>
          <cell r="I286">
            <v>15738</v>
          </cell>
          <cell r="J286" t="str">
            <v>DA</v>
          </cell>
          <cell r="K286">
            <v>45254</v>
          </cell>
          <cell r="L286" t="str">
            <v>ZAKLJUČENO</v>
          </cell>
          <cell r="M286"/>
        </row>
        <row r="287">
          <cell r="C287" t="str">
            <v>CAR-00040</v>
          </cell>
          <cell r="D287" t="str">
            <v>IK(V) 216/220-8-2x1-inox-6iz-V3 KOMORA INTERMEDIALNA</v>
          </cell>
          <cell r="E287" t="str">
            <v>CAR HLEB</v>
          </cell>
          <cell r="F287"/>
          <cell r="G287"/>
          <cell r="H287"/>
          <cell r="I287"/>
          <cell r="J287"/>
          <cell r="K287"/>
          <cell r="L287" t="str">
            <v/>
          </cell>
          <cell r="M287"/>
        </row>
        <row r="288">
          <cell r="C288" t="str">
            <v>CAR-00050</v>
          </cell>
          <cell r="D288" t="str">
            <v>VPIH ZRAKA 2/1 IK</v>
          </cell>
          <cell r="E288" t="str">
            <v>CAR HLEB</v>
          </cell>
          <cell r="F288"/>
          <cell r="G288"/>
          <cell r="H288"/>
          <cell r="I288"/>
          <cell r="J288"/>
          <cell r="K288"/>
          <cell r="L288" t="str">
            <v/>
          </cell>
          <cell r="M288"/>
        </row>
        <row r="289">
          <cell r="C289" t="str">
            <v>CAR-00060</v>
          </cell>
          <cell r="D289" t="str">
            <v xml:space="preserve">TT IK - IDK 6 CAR TRANSPORTERJI TESTA Z; IZMETOVALCEM DVOJNIH KOSOV; </v>
          </cell>
          <cell r="E289" t="str">
            <v>CAR HLEB</v>
          </cell>
          <cell r="F289" t="str">
            <v>DA</v>
          </cell>
          <cell r="G289">
            <v>45257</v>
          </cell>
          <cell r="H289" t="str">
            <v>ALEKSANDER SREBRNIČ</v>
          </cell>
          <cell r="I289">
            <v>15741</v>
          </cell>
          <cell r="J289" t="str">
            <v>DA</v>
          </cell>
          <cell r="K289">
            <v>45257</v>
          </cell>
          <cell r="L289" t="str">
            <v>ZAKLJUČENO</v>
          </cell>
          <cell r="M289"/>
        </row>
        <row r="290">
          <cell r="C290" t="str">
            <v>CAR-00070</v>
          </cell>
          <cell r="D290" t="str">
            <v>VIPAVA 3000/500G VT-ZTF-VPIH STROJ ZA VZDOLŽNO; OBLIKOVANJE</v>
          </cell>
          <cell r="E290" t="str">
            <v>CAR HLEB</v>
          </cell>
          <cell r="F290" t="str">
            <v>DA</v>
          </cell>
          <cell r="G290">
            <v>45260</v>
          </cell>
          <cell r="H290" t="str">
            <v>ALEKSANDER SREBRNIČ</v>
          </cell>
          <cell r="I290">
            <v>15742</v>
          </cell>
          <cell r="J290" t="str">
            <v>DA</v>
          </cell>
          <cell r="K290">
            <v>45261</v>
          </cell>
          <cell r="L290" t="str">
            <v>ZAKLJUČENO</v>
          </cell>
          <cell r="M290"/>
        </row>
        <row r="291">
          <cell r="C291" t="str">
            <v>CAR-00080</v>
          </cell>
          <cell r="D291" t="str">
            <v>APFK 3.0-VTa-O/E-servo POLNILNIK AVTOMATSKI; Nizki</v>
          </cell>
          <cell r="E291" t="str">
            <v>CAR HLEB</v>
          </cell>
          <cell r="F291" t="str">
            <v>DA</v>
          </cell>
          <cell r="G291">
            <v>45259</v>
          </cell>
          <cell r="H291" t="str">
            <v>ALEKSANDER SREBRNIČ</v>
          </cell>
          <cell r="I291">
            <v>15743</v>
          </cell>
          <cell r="J291" t="str">
            <v>DA</v>
          </cell>
          <cell r="K291">
            <v>45264</v>
          </cell>
          <cell r="L291" t="str">
            <v>ZAKLJUČENO</v>
          </cell>
          <cell r="M291"/>
        </row>
        <row r="292">
          <cell r="C292" t="str">
            <v>CAR-00090</v>
          </cell>
          <cell r="D292" t="str">
            <v>FKP B1 3.0/318/198 FERMENTACIJSKA KOMORA - PRETOČNA</v>
          </cell>
          <cell r="E292" t="str">
            <v>CAR HLEB</v>
          </cell>
          <cell r="F292"/>
          <cell r="G292"/>
          <cell r="H292"/>
          <cell r="I292"/>
          <cell r="J292"/>
          <cell r="K292"/>
          <cell r="L292" t="str">
            <v/>
          </cell>
          <cell r="M292"/>
        </row>
        <row r="293">
          <cell r="C293" t="str">
            <v>CAR-00100</v>
          </cell>
          <cell r="D293" t="str">
            <v>NAREZ 3.0 RNh NAREZOVALNIK TESTA</v>
          </cell>
          <cell r="E293" t="str">
            <v>CAR HLEB</v>
          </cell>
          <cell r="F293" t="str">
            <v>DA</v>
          </cell>
          <cell r="G293">
            <v>45264</v>
          </cell>
          <cell r="H293" t="str">
            <v>ALEKSANDER SREBRNIČ</v>
          </cell>
          <cell r="I293">
            <v>15745</v>
          </cell>
          <cell r="J293" t="str">
            <v>DA</v>
          </cell>
          <cell r="K293">
            <v>45266</v>
          </cell>
          <cell r="L293" t="str">
            <v>ZAKLJUČENO</v>
          </cell>
          <cell r="M293"/>
        </row>
        <row r="294">
          <cell r="C294" t="str">
            <v>CAR-00101</v>
          </cell>
          <cell r="D294" t="str">
            <v>ZAŠČITA NAREZ DODATNA PROJEKT KRASNODAR</v>
          </cell>
          <cell r="E294" t="str">
            <v>CAR HLEB</v>
          </cell>
          <cell r="F294"/>
          <cell r="G294"/>
          <cell r="H294"/>
          <cell r="I294"/>
          <cell r="J294"/>
          <cell r="K294"/>
          <cell r="L294" t="str">
            <v/>
          </cell>
          <cell r="M294"/>
        </row>
        <row r="295">
          <cell r="C295" t="str">
            <v>CAR-00110</v>
          </cell>
          <cell r="D295" t="str">
            <v xml:space="preserve">TPN 3.0x15.1  V1.1 1K1V-L+STIR TUNELSKA PEČ (Brez volne); </v>
          </cell>
          <cell r="E295" t="str">
            <v>CAR HLEB</v>
          </cell>
          <cell r="F295"/>
          <cell r="G295"/>
          <cell r="H295"/>
          <cell r="I295"/>
          <cell r="J295"/>
          <cell r="K295"/>
          <cell r="L295" t="str">
            <v/>
          </cell>
          <cell r="M295"/>
        </row>
        <row r="296">
          <cell r="C296" t="str">
            <v>CAR-00120</v>
          </cell>
          <cell r="D296" t="str">
            <v xml:space="preserve">BV 3.0 TPN v03 INOX BRIZGALKA VODE; </v>
          </cell>
          <cell r="E296" t="str">
            <v>CAR HLEB</v>
          </cell>
          <cell r="F296" t="str">
            <v>DA</v>
          </cell>
          <cell r="G296">
            <v>45260</v>
          </cell>
          <cell r="H296" t="str">
            <v>ALEKSANDER SREBRNIČ</v>
          </cell>
          <cell r="I296">
            <v>15747</v>
          </cell>
          <cell r="J296" t="str">
            <v>DA</v>
          </cell>
          <cell r="K296">
            <v>45264</v>
          </cell>
          <cell r="L296" t="str">
            <v>ZAKLJUČENO</v>
          </cell>
          <cell r="M296"/>
        </row>
        <row r="297">
          <cell r="C297" t="str">
            <v>001</v>
          </cell>
          <cell r="D297" t="str">
            <v>TOOS-2400-B-PO-V1-TRAČNO OBLIKOVALNI STROJ</v>
          </cell>
          <cell r="E297" t="str">
            <v>ČEBOKSARI</v>
          </cell>
          <cell r="F297" t="str">
            <v>DA</v>
          </cell>
          <cell r="G297">
            <v>45174</v>
          </cell>
          <cell r="H297" t="str">
            <v>ALEKSANDER SREBRNIČ</v>
          </cell>
          <cell r="I297">
            <v>15492</v>
          </cell>
          <cell r="J297" t="str">
            <v>DA</v>
          </cell>
          <cell r="K297">
            <v>45176</v>
          </cell>
          <cell r="L297" t="str">
            <v>ZAKLJUČENO</v>
          </cell>
          <cell r="M297"/>
        </row>
        <row r="298">
          <cell r="C298" t="str">
            <v>001</v>
          </cell>
          <cell r="D298" t="str">
            <v>TOOS-2400-B-PO-V1-TRAČNO OBLIKOVALNI STROJ</v>
          </cell>
          <cell r="E298" t="str">
            <v>JURGEN PETERS</v>
          </cell>
          <cell r="F298" t="str">
            <v>DA</v>
          </cell>
          <cell r="G298">
            <v>45182</v>
          </cell>
          <cell r="H298" t="str">
            <v>ALEKSANDER SREBRNIČ</v>
          </cell>
          <cell r="I298">
            <v>15658</v>
          </cell>
          <cell r="J298" t="str">
            <v>DA</v>
          </cell>
          <cell r="K298">
            <v>45183</v>
          </cell>
          <cell r="L298" t="str">
            <v>ZAKLJUČENO</v>
          </cell>
          <cell r="M298"/>
        </row>
        <row r="299">
          <cell r="C299" t="str">
            <v>001</v>
          </cell>
          <cell r="D299" t="str">
            <v>SABOTIN 2 AB 10 STOŽČASTI OKROGLILNI STROJ</v>
          </cell>
          <cell r="E299" t="str">
            <v>IPKLI 2</v>
          </cell>
          <cell r="F299" t="str">
            <v>DA</v>
          </cell>
          <cell r="G299">
            <v>45187</v>
          </cell>
          <cell r="H299" t="str">
            <v>ALEKSANDER SREBRNIČ</v>
          </cell>
          <cell r="I299">
            <v>15601</v>
          </cell>
          <cell r="J299" t="str">
            <v>DA</v>
          </cell>
          <cell r="K299">
            <v>45190</v>
          </cell>
          <cell r="L299" t="str">
            <v>ZAKLJUČENO</v>
          </cell>
          <cell r="M299"/>
        </row>
        <row r="300">
          <cell r="C300" t="str">
            <v>001</v>
          </cell>
          <cell r="D300" t="str">
            <v>KRAS NC.1 3-P-1250-120---VM---DOUGH DIVIDER FAMILY</v>
          </cell>
          <cell r="E300" t="str">
            <v>IPKLI 2</v>
          </cell>
          <cell r="F300" t="str">
            <v>DA</v>
          </cell>
          <cell r="G300">
            <v>45196</v>
          </cell>
          <cell r="H300" t="str">
            <v>DIMITRIJ MARINIČ RIJAVEC</v>
          </cell>
          <cell r="I300">
            <v>15477</v>
          </cell>
          <cell r="J300" t="str">
            <v>DA</v>
          </cell>
          <cell r="K300">
            <v>45188</v>
          </cell>
          <cell r="L300" t="str">
            <v>ZAKLJUČENO</v>
          </cell>
          <cell r="M300"/>
        </row>
        <row r="301">
          <cell r="C301" t="str">
            <v>002</v>
          </cell>
          <cell r="D301" t="str">
            <v>KRAS NC.1 3-P-1250-120---VM---DOUGH DIVIDER FAMILY</v>
          </cell>
          <cell r="E301" t="str">
            <v>IPKLI 2</v>
          </cell>
          <cell r="F301" t="str">
            <v>DA</v>
          </cell>
          <cell r="G301">
            <v>45196</v>
          </cell>
          <cell r="H301" t="str">
            <v>ALEKSANDER SREBRNIČ</v>
          </cell>
          <cell r="I301">
            <v>15476</v>
          </cell>
          <cell r="J301" t="str">
            <v>DA</v>
          </cell>
          <cell r="K301">
            <v>45198</v>
          </cell>
          <cell r="L301" t="str">
            <v>ZAKLJUČENO</v>
          </cell>
          <cell r="M301"/>
        </row>
        <row r="302">
          <cell r="C302" t="str">
            <v>001</v>
          </cell>
          <cell r="D302" t="str">
            <v>MEŠALNIK SMN 200</v>
          </cell>
          <cell r="E302" t="str">
            <v>TESTNI</v>
          </cell>
          <cell r="F302" t="str">
            <v>DA</v>
          </cell>
          <cell r="G302">
            <v>45226</v>
          </cell>
          <cell r="H302" t="str">
            <v>NEJC PREGELJ</v>
          </cell>
          <cell r="I302"/>
          <cell r="J302" t="str">
            <v>DA</v>
          </cell>
          <cell r="K302">
            <v>45230</v>
          </cell>
          <cell r="L302" t="str">
            <v>ZAKLJUČENO</v>
          </cell>
          <cell r="M302"/>
        </row>
        <row r="303">
          <cell r="C303" t="str">
            <v>001</v>
          </cell>
          <cell r="D303" t="str">
            <v>POSIPALO MOKE JEKATARINOSLAV</v>
          </cell>
          <cell r="E303" t="str">
            <v>JEKATARINOSLAV</v>
          </cell>
          <cell r="F303" t="str">
            <v>DA</v>
          </cell>
          <cell r="G303">
            <v>45233</v>
          </cell>
          <cell r="H303" t="str">
            <v>ALEKSANDER SREBRNIČ</v>
          </cell>
          <cell r="I303" t="str">
            <v>brez matičnega lista</v>
          </cell>
          <cell r="J303" t="str">
            <v>DA</v>
          </cell>
          <cell r="K303">
            <v>45233</v>
          </cell>
          <cell r="L303" t="str">
            <v>ZAKLJUČENO</v>
          </cell>
          <cell r="M303"/>
        </row>
        <row r="304">
          <cell r="C304" t="str">
            <v>001</v>
          </cell>
          <cell r="D304" t="str">
            <v>SABOTIN 3.3 P4-U4-RC3-VTO06-ITO-ZG-0.55-POM-100</v>
          </cell>
          <cell r="E304" t="str">
            <v>SEJEM</v>
          </cell>
          <cell r="F304" t="str">
            <v>DA</v>
          </cell>
          <cell r="G304">
            <v>45244</v>
          </cell>
          <cell r="H304" t="str">
            <v>ALEKSANDER SREBRNIČ</v>
          </cell>
          <cell r="I304">
            <v>16026</v>
          </cell>
          <cell r="J304" t="str">
            <v>DA</v>
          </cell>
          <cell r="K304">
            <v>45357</v>
          </cell>
          <cell r="L304" t="str">
            <v>ZAKLJUČENO</v>
          </cell>
          <cell r="M304" t="str">
            <v>predelava stroja v id. 355888.044 projekt Toljatti nadomestni stroj</v>
          </cell>
        </row>
        <row r="305">
          <cell r="C305" t="str">
            <v>001</v>
          </cell>
          <cell r="D305" t="str">
            <v>KRAS NC 1 2-P-1250-120</v>
          </cell>
          <cell r="E305" t="str">
            <v>GOSTOL-TEHNOPOOL</v>
          </cell>
          <cell r="F305" t="str">
            <v>DA</v>
          </cell>
          <cell r="G305">
            <v>45243</v>
          </cell>
          <cell r="H305" t="str">
            <v>ALEKSANDER SREBRNIČ</v>
          </cell>
          <cell r="I305">
            <v>15135</v>
          </cell>
          <cell r="J305" t="str">
            <v>DA</v>
          </cell>
          <cell r="K305">
            <v>45247</v>
          </cell>
          <cell r="L305" t="str">
            <v>ZAKLJUČENO</v>
          </cell>
          <cell r="M305" t="str">
            <v>št. projekta J22-0572</v>
          </cell>
        </row>
        <row r="306">
          <cell r="C306" t="str">
            <v>002</v>
          </cell>
          <cell r="D306" t="str">
            <v>KRAS NC 1 2-P-1250-120</v>
          </cell>
          <cell r="E306" t="str">
            <v>GOSTOL-TEHNOPOOL</v>
          </cell>
          <cell r="F306" t="str">
            <v>DA</v>
          </cell>
          <cell r="G306">
            <v>45243</v>
          </cell>
          <cell r="H306" t="str">
            <v>ALEKSANDER SREBRNIČ</v>
          </cell>
          <cell r="I306">
            <v>15136</v>
          </cell>
          <cell r="J306" t="str">
            <v>DA</v>
          </cell>
          <cell r="K306">
            <v>45247</v>
          </cell>
          <cell r="L306" t="str">
            <v>ZAKLJUČENO</v>
          </cell>
          <cell r="M306" t="str">
            <v>št. projekta J22-0572</v>
          </cell>
        </row>
        <row r="307">
          <cell r="C307" t="str">
            <v>001</v>
          </cell>
          <cell r="D307" t="str">
            <v>KRAS NC 1 2-P-1250-120</v>
          </cell>
          <cell r="E307" t="str">
            <v>J22-0931</v>
          </cell>
          <cell r="F307" t="str">
            <v>DA</v>
          </cell>
          <cell r="G307">
            <v>45247</v>
          </cell>
          <cell r="H307" t="str">
            <v>ALEKSANDER SREBRNIČ</v>
          </cell>
          <cell r="I307">
            <v>15332</v>
          </cell>
          <cell r="J307" t="str">
            <v>DA</v>
          </cell>
          <cell r="K307">
            <v>45257</v>
          </cell>
          <cell r="L307" t="str">
            <v>ZAKLJUČENO</v>
          </cell>
          <cell r="M307"/>
        </row>
        <row r="308">
          <cell r="C308" t="str">
            <v>KOL-150</v>
          </cell>
          <cell r="D308" t="str">
            <v>POGON PEČI</v>
          </cell>
          <cell r="E308" t="str">
            <v>KOLIBRI</v>
          </cell>
          <cell r="F308" t="str">
            <v>DA</v>
          </cell>
          <cell r="G308">
            <v>45267</v>
          </cell>
          <cell r="H308" t="str">
            <v>ALEKSANDER SREBRNIČ</v>
          </cell>
          <cell r="I308" t="str">
            <v>brez matičnega lista</v>
          </cell>
          <cell r="J308" t="str">
            <v>DA</v>
          </cell>
          <cell r="K308">
            <v>45268</v>
          </cell>
          <cell r="L308" t="str">
            <v>ZAKLJUČENO</v>
          </cell>
          <cell r="M308"/>
        </row>
        <row r="309">
          <cell r="C309" t="str">
            <v>001</v>
          </cell>
          <cell r="D309" t="str">
            <v>KRAS  PLC 2 1250 V120</v>
          </cell>
          <cell r="E309" t="str">
            <v>J23-0040</v>
          </cell>
          <cell r="F309" t="str">
            <v>DA</v>
          </cell>
          <cell r="G309">
            <v>45271</v>
          </cell>
          <cell r="H309" t="str">
            <v>ALEKSANDER SREBRNIČ</v>
          </cell>
          <cell r="I309">
            <v>15506</v>
          </cell>
          <cell r="J309" t="str">
            <v>DA</v>
          </cell>
          <cell r="K309">
            <v>45274</v>
          </cell>
          <cell r="L309" t="str">
            <v>ZAKLJUČENO</v>
          </cell>
          <cell r="M309"/>
        </row>
        <row r="310">
          <cell r="C310" t="str">
            <v>001</v>
          </cell>
          <cell r="D310" t="str">
            <v>KRAS NC.1 3-750-120-VM-K (Toljatihleb)</v>
          </cell>
          <cell r="E310" t="str">
            <v>J23-0483</v>
          </cell>
          <cell r="F310" t="str">
            <v>DA</v>
          </cell>
          <cell r="G310">
            <v>45274</v>
          </cell>
          <cell r="H310" t="str">
            <v>ALEKSANDER SREBRNIČ</v>
          </cell>
          <cell r="I310">
            <v>15602</v>
          </cell>
          <cell r="J310" t="str">
            <v>DA</v>
          </cell>
          <cell r="K310">
            <v>45280</v>
          </cell>
          <cell r="L310" t="str">
            <v>ZAKLJUČENO</v>
          </cell>
          <cell r="M310"/>
        </row>
        <row r="311">
          <cell r="C311" t="str">
            <v>001</v>
          </cell>
          <cell r="D311" t="str">
            <v>KRAS NC.1 2-P-1250-120</v>
          </cell>
          <cell r="E311" t="str">
            <v>J23-0128</v>
          </cell>
          <cell r="F311" t="str">
            <v>DA</v>
          </cell>
          <cell r="G311">
            <v>45279</v>
          </cell>
          <cell r="H311" t="str">
            <v>ALEKSANDER SREBRNIČ</v>
          </cell>
          <cell r="I311">
            <v>15778</v>
          </cell>
          <cell r="J311" t="str">
            <v>DA</v>
          </cell>
          <cell r="K311">
            <v>45281</v>
          </cell>
          <cell r="L311" t="str">
            <v>ZAKLJUČENO</v>
          </cell>
          <cell r="M311"/>
        </row>
        <row r="312">
          <cell r="C312" t="str">
            <v>001</v>
          </cell>
          <cell r="D312" t="str">
            <v>KRAS NC.1 1-P(EMC)-1250-120-NZT-PO (Pekastroj)</v>
          </cell>
          <cell r="E312" t="str">
            <v>J23-0569</v>
          </cell>
          <cell r="F312" t="str">
            <v>DA</v>
          </cell>
          <cell r="G312">
            <v>45314</v>
          </cell>
          <cell r="H312" t="str">
            <v>DIMITRIJ MARINIČ RIJAVEC</v>
          </cell>
          <cell r="I312">
            <v>15779</v>
          </cell>
          <cell r="J312" t="str">
            <v>DA</v>
          </cell>
          <cell r="K312">
            <v>45316</v>
          </cell>
          <cell r="L312" t="str">
            <v>ZAKLJUČENO</v>
          </cell>
          <cell r="M312"/>
        </row>
        <row r="313">
          <cell r="C313" t="str">
            <v>001</v>
          </cell>
          <cell r="D313" t="str">
            <v>KRAS NC.1 1/2-PLC-1000-1210--PO-V (Ptujske pekarne)</v>
          </cell>
          <cell r="E313" t="str">
            <v>J22-0747</v>
          </cell>
          <cell r="F313" t="str">
            <v>DA</v>
          </cell>
          <cell r="G313">
            <v>45317</v>
          </cell>
          <cell r="H313" t="str">
            <v>ALEKSANDER SREBRNIČ</v>
          </cell>
          <cell r="I313">
            <v>15768</v>
          </cell>
          <cell r="J313" t="str">
            <v>DA</v>
          </cell>
          <cell r="K313">
            <v>45338</v>
          </cell>
          <cell r="L313" t="str">
            <v>ZAKLJUČENO</v>
          </cell>
          <cell r="M313"/>
        </row>
        <row r="314">
          <cell r="C314" t="str">
            <v>001</v>
          </cell>
          <cell r="D314" t="str">
            <v>KRAS NC.1 2-P 1250-120 (T)-NZT (STORCAN)</v>
          </cell>
          <cell r="E314" t="str">
            <v>J23-0442</v>
          </cell>
          <cell r="F314" t="str">
            <v>DA</v>
          </cell>
          <cell r="G314">
            <v>45329</v>
          </cell>
          <cell r="H314" t="str">
            <v>ALEKSANDER SREBRNIČ</v>
          </cell>
          <cell r="I314">
            <v>15780</v>
          </cell>
          <cell r="J314" t="str">
            <v>DA</v>
          </cell>
          <cell r="K314">
            <v>45335</v>
          </cell>
          <cell r="M314"/>
        </row>
        <row r="315">
          <cell r="C315" t="str">
            <v>SINAI-00010</v>
          </cell>
          <cell r="D315" t="str">
            <v>SABOTIN 3.3 Px-U4-RCx-VTO-ITM-ZG-POM-100-SEW, 3x230V 60Hz; STOŽČASTI OKROGLILNI STROJ</v>
          </cell>
          <cell r="E315" t="str">
            <v>PAN SINAI</v>
          </cell>
          <cell r="F315" t="str">
            <v>DA</v>
          </cell>
          <cell r="G315">
            <v>45337</v>
          </cell>
          <cell r="H315" t="str">
            <v>ALEKSANDER SREBRNIČ</v>
          </cell>
          <cell r="I315">
            <v>15799</v>
          </cell>
          <cell r="J315" t="str">
            <v>DA</v>
          </cell>
          <cell r="K315">
            <v>45371</v>
          </cell>
          <cell r="L315" t="str">
            <v>ZAKLJUČENO</v>
          </cell>
          <cell r="M315"/>
        </row>
        <row r="316">
          <cell r="C316" t="str">
            <v>SINAI-00020</v>
          </cell>
          <cell r="D316" t="str">
            <v>IK(V)-432-8-2x1-inox (ogr.opl)/6iz INTERMEDIALNA KOMORA</v>
          </cell>
          <cell r="E316" t="str">
            <v>PAN SINAI</v>
          </cell>
          <cell r="F316" t="str">
            <v>DA</v>
          </cell>
          <cell r="G316">
            <v>45348</v>
          </cell>
          <cell r="H316" t="str">
            <v>MARKO VELUŠČEK</v>
          </cell>
          <cell r="I316">
            <v>15798</v>
          </cell>
          <cell r="J316" t="str">
            <v>DA</v>
          </cell>
          <cell r="K316">
            <v>45373</v>
          </cell>
          <cell r="L316" t="str">
            <v>ZAKLJUČENO</v>
          </cell>
          <cell r="M316"/>
        </row>
        <row r="317">
          <cell r="C317" t="str">
            <v>SINAI-00030</v>
          </cell>
          <cell r="D317" t="str">
            <v>VPIH ZRAKA 2/1 (3x230V/60 Hz) IK Pan Sinai</v>
          </cell>
          <cell r="E317" t="str">
            <v>PAN SINAI</v>
          </cell>
          <cell r="F317" t="str">
            <v>DA</v>
          </cell>
          <cell r="G317">
            <v>45348</v>
          </cell>
          <cell r="H317" t="str">
            <v>MARKO VELUŠČEK</v>
          </cell>
          <cell r="I317">
            <v>15815</v>
          </cell>
          <cell r="J317" t="str">
            <v>DA</v>
          </cell>
          <cell r="K317">
            <v>45377</v>
          </cell>
          <cell r="L317" t="str">
            <v>ZAKLJUČENO</v>
          </cell>
          <cell r="M317"/>
        </row>
        <row r="318">
          <cell r="C318" t="str">
            <v>SINAI-00040</v>
          </cell>
          <cell r="D318" t="str">
            <v xml:space="preserve">TT IK - IDK 6 MEDR. TRANSPORTERJI TESTA Z; IZMETOVALCEM DVOJNIH KOSOV; </v>
          </cell>
          <cell r="E318" t="str">
            <v>PAN SINAI</v>
          </cell>
          <cell r="F318" t="str">
            <v>DA</v>
          </cell>
          <cell r="G318"/>
          <cell r="H318" t="str">
            <v>ALEKSANDER SREBRNIČ</v>
          </cell>
          <cell r="I318">
            <v>15800</v>
          </cell>
          <cell r="J318" t="str">
            <v>DA</v>
          </cell>
          <cell r="K318">
            <v>45384</v>
          </cell>
          <cell r="L318" t="str">
            <v>ZAKLJUČENO</v>
          </cell>
          <cell r="M318"/>
        </row>
        <row r="319">
          <cell r="C319" t="str">
            <v>SINAI-00050</v>
          </cell>
          <cell r="D319" t="str">
            <v>SORA 5000/500-L4-380/500-TZ-DE-R4-R STROJ ZA VZDOLŽNO OBLIKOVANJE</v>
          </cell>
          <cell r="E319" t="str">
            <v>PAN SINAI</v>
          </cell>
          <cell r="F319" t="str">
            <v>DA</v>
          </cell>
          <cell r="G319"/>
          <cell r="H319" t="str">
            <v>DIMITRIJ MARINIČ RIJAVEC</v>
          </cell>
          <cell r="I319">
            <v>15816</v>
          </cell>
          <cell r="J319" t="str">
            <v>DA</v>
          </cell>
          <cell r="K319">
            <v>45373</v>
          </cell>
          <cell r="L319" t="str">
            <v>ZAKLJUČENO</v>
          </cell>
          <cell r="M319"/>
        </row>
        <row r="320">
          <cell r="C320" t="str">
            <v>SINAI-00060</v>
          </cell>
          <cell r="D320" t="str">
            <v>POSIP-S 0.5 G LE NAPRAVA ZA POSIP SEMEN</v>
          </cell>
          <cell r="E320" t="str">
            <v>PAN SINAI</v>
          </cell>
          <cell r="F320" t="str">
            <v>DA</v>
          </cell>
          <cell r="G320"/>
          <cell r="H320" t="str">
            <v>ALEKSANDER SREBRNIČ</v>
          </cell>
          <cell r="I320">
            <v>15817</v>
          </cell>
          <cell r="J320" t="str">
            <v>DA</v>
          </cell>
          <cell r="K320">
            <v>45377</v>
          </cell>
          <cell r="L320" t="str">
            <v>ZAKLJUČENO</v>
          </cell>
          <cell r="M320"/>
        </row>
        <row r="321">
          <cell r="C321" t="str">
            <v>SINAI-00070</v>
          </cell>
          <cell r="D321" t="str">
            <v>APK 750x1550 MAG/4V PAN-S AVTOMATSKI POLNILNIK KASET</v>
          </cell>
          <cell r="E321" t="str">
            <v>PAN SINAI</v>
          </cell>
          <cell r="F321" t="str">
            <v>DA</v>
          </cell>
          <cell r="G321">
            <v>45343</v>
          </cell>
          <cell r="H321" t="str">
            <v>MARKO VELUŠČEK</v>
          </cell>
          <cell r="I321">
            <v>15946</v>
          </cell>
          <cell r="J321" t="str">
            <v>DA</v>
          </cell>
          <cell r="K321">
            <v>45384</v>
          </cell>
          <cell r="L321" t="str">
            <v>ZAKLJUČENO</v>
          </cell>
          <cell r="M321"/>
        </row>
        <row r="322">
          <cell r="C322" t="str">
            <v>SINAI-00080</v>
          </cell>
          <cell r="D322" t="str">
            <v xml:space="preserve">TRANS-K 0.72 (2x0.082) x 2.5 TRANSPORTER KASET ; </v>
          </cell>
          <cell r="E322" t="str">
            <v>PAN SINAI</v>
          </cell>
          <cell r="F322" t="str">
            <v>DA</v>
          </cell>
          <cell r="G322"/>
          <cell r="H322" t="str">
            <v>MARKO VELUŠČEK</v>
          </cell>
          <cell r="I322">
            <v>15818</v>
          </cell>
          <cell r="J322" t="str">
            <v>DA</v>
          </cell>
          <cell r="K322">
            <v>45384</v>
          </cell>
          <cell r="L322" t="str">
            <v>ZAKLJUČENO</v>
          </cell>
          <cell r="M322"/>
        </row>
        <row r="323">
          <cell r="C323" t="str">
            <v>SINAI-00100</v>
          </cell>
          <cell r="D323" t="str">
            <v xml:space="preserve">TRANS-K 0.38 (0.19) x 5.1 R90 ZA TRANSPORTER KASET KRIVINA; </v>
          </cell>
          <cell r="E323" t="str">
            <v>PAN SINAI</v>
          </cell>
          <cell r="F323" t="str">
            <v>DA</v>
          </cell>
          <cell r="G323"/>
          <cell r="H323" t="str">
            <v>MARKO VELUŠČEK</v>
          </cell>
          <cell r="I323">
            <v>15820</v>
          </cell>
          <cell r="J323" t="str">
            <v>DA</v>
          </cell>
          <cell r="K323">
            <v>45373</v>
          </cell>
          <cell r="L323" t="str">
            <v>ZAKLJUČENO</v>
          </cell>
          <cell r="M323"/>
        </row>
        <row r="324">
          <cell r="C324" t="str">
            <v>SINAI-00110</v>
          </cell>
          <cell r="D324" t="str">
            <v>FKP K 3.75/225 FERMENTACIJSKA KOMORA; PAN SINAI</v>
          </cell>
          <cell r="E324" t="str">
            <v>PAN SINAI</v>
          </cell>
          <cell r="F324" t="str">
            <v>DA</v>
          </cell>
          <cell r="G324"/>
          <cell r="H324"/>
          <cell r="I324">
            <v>15821</v>
          </cell>
          <cell r="J324" t="str">
            <v>DA</v>
          </cell>
          <cell r="K324"/>
          <cell r="L324" t="str">
            <v>ZAKLJUČENO</v>
          </cell>
          <cell r="M324"/>
        </row>
        <row r="325">
          <cell r="C325" t="str">
            <v>SINAI-00111</v>
          </cell>
          <cell r="D325" t="str">
            <v>ORODJE GARNITURA ZA MONTAŽO LINIJE; mali paket</v>
          </cell>
          <cell r="E325" t="str">
            <v>PAN SINAI</v>
          </cell>
          <cell r="F325"/>
          <cell r="G325"/>
          <cell r="H325"/>
          <cell r="I325"/>
          <cell r="J325"/>
          <cell r="K325"/>
          <cell r="L325" t="str">
            <v/>
          </cell>
          <cell r="M325"/>
        </row>
        <row r="326">
          <cell r="C326" t="str">
            <v>SINAI-00120</v>
          </cell>
          <cell r="D326" t="str">
            <v xml:space="preserve">TRANS-K 0.38 (0.19) x 2.8 R90 TRANSPORTER KASET KRIVINA; </v>
          </cell>
          <cell r="E326" t="str">
            <v>PAN SINAI</v>
          </cell>
          <cell r="F326" t="str">
            <v>DA</v>
          </cell>
          <cell r="G326">
            <v>45338</v>
          </cell>
          <cell r="H326" t="str">
            <v>MARKO VELUŠČEK</v>
          </cell>
          <cell r="I326">
            <v>15822</v>
          </cell>
          <cell r="J326" t="str">
            <v>DA</v>
          </cell>
          <cell r="K326">
            <v>45385</v>
          </cell>
          <cell r="L326" t="str">
            <v>ZAKLJUČENO</v>
          </cell>
          <cell r="M326"/>
        </row>
        <row r="327">
          <cell r="C327" t="str">
            <v>SINAI-00130</v>
          </cell>
          <cell r="D327" t="str">
            <v xml:space="preserve">TRANS-K 0.38 (0.19) x 4.0 DV-POS TRANSPORTER KASET DVIŽNI Z POSIPOM SEMEN; </v>
          </cell>
          <cell r="E327" t="str">
            <v>PAN SINAI</v>
          </cell>
          <cell r="F327" t="str">
            <v>DA</v>
          </cell>
          <cell r="G327">
            <v>45334</v>
          </cell>
          <cell r="H327" t="str">
            <v>MARKO VELUŠČEK</v>
          </cell>
          <cell r="I327">
            <v>15823</v>
          </cell>
          <cell r="J327" t="str">
            <v>DA</v>
          </cell>
          <cell r="K327">
            <v>45363</v>
          </cell>
          <cell r="L327" t="str">
            <v>ZAKLJUČENO</v>
          </cell>
          <cell r="M327"/>
        </row>
        <row r="328">
          <cell r="C328" t="str">
            <v>SINAI-00140</v>
          </cell>
          <cell r="D328" t="str">
            <v>NAREZ BAG 9 REZ 45 ST NAREZOVALNIK TESTA</v>
          </cell>
          <cell r="E328" t="str">
            <v>PAN SINAI</v>
          </cell>
          <cell r="F328" t="str">
            <v>DA</v>
          </cell>
          <cell r="G328">
            <v>45342</v>
          </cell>
          <cell r="H328" t="str">
            <v>ALEKSANDER SREBRNIČ</v>
          </cell>
          <cell r="I328">
            <v>15824</v>
          </cell>
          <cell r="J328" t="str">
            <v>DA</v>
          </cell>
          <cell r="K328">
            <v>45399</v>
          </cell>
          <cell r="L328" t="str">
            <v>ZAKLJUČENO</v>
          </cell>
          <cell r="M328"/>
        </row>
        <row r="329">
          <cell r="C329" t="str">
            <v>SINAI-00150</v>
          </cell>
          <cell r="D329" t="str">
            <v xml:space="preserve">TRANS-K 0.38 (0.19) x 2.8 R90 ZA TRANSPORTER KASET KRIVINA Z ZAUSTAVLJALNIKOM; </v>
          </cell>
          <cell r="E329" t="str">
            <v>PAN SINAI</v>
          </cell>
          <cell r="F329" t="str">
            <v>DA</v>
          </cell>
          <cell r="G329">
            <v>45342</v>
          </cell>
          <cell r="H329" t="str">
            <v>ALEKSANDER SREBRNIČ</v>
          </cell>
          <cell r="I329">
            <v>15825</v>
          </cell>
          <cell r="J329" t="str">
            <v>DA</v>
          </cell>
          <cell r="K329">
            <v>45363</v>
          </cell>
          <cell r="L329" t="str">
            <v>ZAKLJUČENO</v>
          </cell>
          <cell r="M329"/>
        </row>
        <row r="330">
          <cell r="C330" t="str">
            <v>SINAI-00160</v>
          </cell>
          <cell r="D330" t="str">
            <v xml:space="preserve">AP TP 2.5/FR2/FO4/POL. AVTOMATSKI POLNILNIK PEČI; </v>
          </cell>
          <cell r="E330" t="str">
            <v>PAN SINAI</v>
          </cell>
          <cell r="F330" t="str">
            <v>DA</v>
          </cell>
          <cell r="G330">
            <v>45328</v>
          </cell>
          <cell r="H330" t="str">
            <v>DIMITRIJ MARINIČ RIJAVEC</v>
          </cell>
          <cell r="I330">
            <v>15826</v>
          </cell>
          <cell r="J330" t="str">
            <v>DA</v>
          </cell>
          <cell r="K330">
            <v>45335</v>
          </cell>
          <cell r="L330" t="str">
            <v>ZAKLJUČENO</v>
          </cell>
          <cell r="M330"/>
        </row>
        <row r="331">
          <cell r="C331" t="str">
            <v>SINAI-00170</v>
          </cell>
          <cell r="D331" t="str">
            <v xml:space="preserve">APRAZ TP 2.5-2.2 N-La AVTOMATSKI PRAZNILNIK PEČI; </v>
          </cell>
          <cell r="E331" t="str">
            <v>PAN SINAI</v>
          </cell>
          <cell r="F331" t="str">
            <v>DA</v>
          </cell>
          <cell r="G331">
            <v>45329</v>
          </cell>
          <cell r="H331" t="str">
            <v>DIMITRIJ MARINIČ RIJAVEC</v>
          </cell>
          <cell r="I331">
            <v>15827</v>
          </cell>
          <cell r="J331" t="str">
            <v>DA</v>
          </cell>
          <cell r="K331">
            <v>45335</v>
          </cell>
          <cell r="L331" t="str">
            <v>ZAKLJUČENO</v>
          </cell>
          <cell r="M331"/>
        </row>
        <row r="332">
          <cell r="C332" t="str">
            <v>SINAI-00180</v>
          </cell>
          <cell r="D332" t="str">
            <v xml:space="preserve">TRANS-K 0.38 (0.19) x 3.8 ZA TRANSPORTER KASET Z ZAUSTAVLJALNIKOM; </v>
          </cell>
          <cell r="E332" t="str">
            <v>PAN SINAI</v>
          </cell>
          <cell r="F332" t="str">
            <v>DA</v>
          </cell>
          <cell r="G332">
            <v>45349</v>
          </cell>
          <cell r="H332" t="str">
            <v>DIMITRIJ MARINIČ RIJAVEC</v>
          </cell>
          <cell r="I332">
            <v>15828</v>
          </cell>
          <cell r="J332" t="str">
            <v>DA</v>
          </cell>
          <cell r="K332">
            <v>45350</v>
          </cell>
          <cell r="L332" t="str">
            <v>ZAKLJUČENO</v>
          </cell>
          <cell r="M332"/>
        </row>
        <row r="333">
          <cell r="C333" t="str">
            <v>SINAI-00190</v>
          </cell>
          <cell r="D333" t="str">
            <v xml:space="preserve">TRANS-K 0.35 (2x0.082) x 0.7 POT TRANSPORTER KASET S ; POTISKOVALNIKOM; </v>
          </cell>
          <cell r="E333" t="str">
            <v>PAN SINAI</v>
          </cell>
          <cell r="F333" t="str">
            <v>DA</v>
          </cell>
          <cell r="G333">
            <v>45349</v>
          </cell>
          <cell r="H333" t="str">
            <v>DIMITRIJ MARINIČ RIJAVEC</v>
          </cell>
          <cell r="I333">
            <v>15829</v>
          </cell>
          <cell r="J333" t="str">
            <v>DA</v>
          </cell>
          <cell r="K333">
            <v>45350</v>
          </cell>
          <cell r="L333" t="str">
            <v>ZAKLJUČENO</v>
          </cell>
          <cell r="M333"/>
        </row>
        <row r="334">
          <cell r="C334" t="str">
            <v>SINAI-00200</v>
          </cell>
          <cell r="D334" t="str">
            <v xml:space="preserve">TRANS-K 0.72 (2x0.082) x 5.0 TRANSPORTER KASET ; </v>
          </cell>
          <cell r="E334" t="str">
            <v>PAN SINAI</v>
          </cell>
          <cell r="F334" t="str">
            <v>DA</v>
          </cell>
          <cell r="G334">
            <v>45348</v>
          </cell>
          <cell r="H334" t="str">
            <v>DIMITRIJ MARINIČ RIJAVEC</v>
          </cell>
          <cell r="I334">
            <v>15830</v>
          </cell>
          <cell r="J334" t="str">
            <v>DA</v>
          </cell>
          <cell r="K334">
            <v>45350</v>
          </cell>
          <cell r="L334" t="str">
            <v>ZAKLJUČENO</v>
          </cell>
          <cell r="M334"/>
        </row>
        <row r="335">
          <cell r="C335" t="str">
            <v>SINAI-00210</v>
          </cell>
          <cell r="D335" t="str">
            <v>ODK-K/3P-PAN-S NAPRAVA ZA ODKRIVANJE KASET</v>
          </cell>
          <cell r="E335" t="str">
            <v>PAN SINAI</v>
          </cell>
          <cell r="F335" t="str">
            <v>DA</v>
          </cell>
          <cell r="G335">
            <v>45310</v>
          </cell>
          <cell r="H335" t="str">
            <v>DIMITRIJ MARINIČ RIJAVEC</v>
          </cell>
          <cell r="I335">
            <v>15801</v>
          </cell>
          <cell r="J335" t="str">
            <v>DA</v>
          </cell>
          <cell r="K335">
            <v>45312</v>
          </cell>
          <cell r="L335" t="str">
            <v>ZAKLJUČENO</v>
          </cell>
          <cell r="M335"/>
        </row>
        <row r="336">
          <cell r="C336" t="str">
            <v>SINAI-00220</v>
          </cell>
          <cell r="D336" t="str">
            <v>TRANS-POK .... x (2x 0.082) x 4.85 2 VE PAN-SI; TRANSPORTER POKROVOV</v>
          </cell>
          <cell r="E336" t="str">
            <v>PAN SINAI</v>
          </cell>
          <cell r="F336" t="str">
            <v>DA</v>
          </cell>
          <cell r="G336">
            <v>45310</v>
          </cell>
          <cell r="H336" t="str">
            <v>DIMITRIJ MARINIČ RIJAVEC</v>
          </cell>
          <cell r="I336">
            <v>15831</v>
          </cell>
          <cell r="J336" t="str">
            <v>DA</v>
          </cell>
          <cell r="K336">
            <v>45312</v>
          </cell>
          <cell r="L336" t="str">
            <v>ZAKLJUČENO</v>
          </cell>
          <cell r="M336"/>
        </row>
        <row r="337">
          <cell r="C337" t="str">
            <v>SINAI-00230</v>
          </cell>
          <cell r="D337" t="str">
            <v>TRANS-P 0.35x5.0/1500/MT/REV/ST TRANSPORTER POKROVOV REVERZIBILNI</v>
          </cell>
          <cell r="E337" t="str">
            <v>PAN SINAI</v>
          </cell>
          <cell r="F337" t="str">
            <v>DA</v>
          </cell>
          <cell r="G337">
            <v>45316</v>
          </cell>
          <cell r="H337" t="str">
            <v>ALEKSANDER SREBRNIČ</v>
          </cell>
          <cell r="I337">
            <v>15832</v>
          </cell>
          <cell r="J337" t="str">
            <v>DA</v>
          </cell>
          <cell r="K337">
            <v>45355</v>
          </cell>
          <cell r="L337" t="str">
            <v>ZAKLJUČENO</v>
          </cell>
          <cell r="M337"/>
        </row>
        <row r="338">
          <cell r="C338" t="str">
            <v>SINAI-00240</v>
          </cell>
          <cell r="D338" t="str">
            <v xml:space="preserve">SKLAD P ( ....) MEDR. SKLADIŠČE POKROVOV; </v>
          </cell>
          <cell r="E338" t="str">
            <v>PAN SINAI</v>
          </cell>
          <cell r="F338" t="str">
            <v>DA</v>
          </cell>
          <cell r="G338"/>
          <cell r="H338" t="str">
            <v>DANILO OKRETIČ</v>
          </cell>
          <cell r="I338">
            <v>15833</v>
          </cell>
          <cell r="J338" t="str">
            <v>DA</v>
          </cell>
          <cell r="K338">
            <v>45352</v>
          </cell>
          <cell r="L338" t="str">
            <v>ZAKLJUČENO</v>
          </cell>
          <cell r="M338"/>
        </row>
        <row r="339">
          <cell r="C339" t="str">
            <v>SINAI-00250</v>
          </cell>
          <cell r="D339" t="str">
            <v>TRANS-P 0.35x5.0/1500/MT/REV/ST TRANSPORTER POKROVOV REVERZIBILNI</v>
          </cell>
          <cell r="E339" t="str">
            <v>PAN SINAI</v>
          </cell>
          <cell r="F339" t="str">
            <v>DA</v>
          </cell>
          <cell r="G339"/>
          <cell r="H339" t="str">
            <v>ALEKSANDER SREBRNIČ</v>
          </cell>
          <cell r="I339" t="str">
            <v>15834   15835</v>
          </cell>
          <cell r="J339" t="str">
            <v>DA</v>
          </cell>
          <cell r="K339">
            <v>45351</v>
          </cell>
          <cell r="L339" t="str">
            <v>ZAKLJUČENO</v>
          </cell>
          <cell r="M339"/>
        </row>
        <row r="340">
          <cell r="C340" t="str">
            <v>SINAI-00260</v>
          </cell>
          <cell r="D340" t="str">
            <v>TRANS-POK 0. .. (2x0.082) x 3.0 TRANSPORTER POKROVOV</v>
          </cell>
          <cell r="E340" t="str">
            <v>PAN SINAI</v>
          </cell>
          <cell r="F340" t="str">
            <v>DA</v>
          </cell>
          <cell r="G340"/>
          <cell r="H340" t="str">
            <v>DIMITRIJ MARINIČ RIJAVEC</v>
          </cell>
          <cell r="I340">
            <v>15836</v>
          </cell>
          <cell r="J340" t="str">
            <v>DA</v>
          </cell>
          <cell r="K340">
            <v>45312</v>
          </cell>
          <cell r="L340" t="str">
            <v>ZAKLJUČENO</v>
          </cell>
          <cell r="M340"/>
        </row>
        <row r="341">
          <cell r="C341" t="str">
            <v>SINAI-00270</v>
          </cell>
          <cell r="D341" t="str">
            <v xml:space="preserve">TRANS-P-OBR 1.1x2.9 PAN TRANSPORTER ZA OBRAČANJE ; POKROVOV; </v>
          </cell>
          <cell r="E341" t="str">
            <v>PAN SINAI</v>
          </cell>
          <cell r="F341" t="str">
            <v>DA</v>
          </cell>
          <cell r="G341">
            <v>45349</v>
          </cell>
          <cell r="H341" t="str">
            <v>DIMITRIJ MARINIČ RIJAVEC</v>
          </cell>
          <cell r="I341">
            <v>15837</v>
          </cell>
          <cell r="J341" t="str">
            <v>DA</v>
          </cell>
          <cell r="K341">
            <v>45350</v>
          </cell>
          <cell r="L341" t="str">
            <v>ZAKLJUČENO</v>
          </cell>
          <cell r="M341"/>
        </row>
        <row r="342">
          <cell r="C342" t="str">
            <v>SINAI-00280</v>
          </cell>
          <cell r="D342" t="str">
            <v>TRANS-POK 0. .. (2x0.082) x 6.7 TRANSPORTER POKROVOV</v>
          </cell>
          <cell r="E342" t="str">
            <v>PAN SINAI</v>
          </cell>
          <cell r="F342" t="str">
            <v>DA</v>
          </cell>
          <cell r="G342"/>
          <cell r="H342" t="str">
            <v>DIMITRIJ MARINIČ RIJAVEC</v>
          </cell>
          <cell r="I342">
            <v>15838</v>
          </cell>
          <cell r="J342" t="str">
            <v>DA</v>
          </cell>
          <cell r="K342">
            <v>45350</v>
          </cell>
          <cell r="L342" t="str">
            <v>ZAKLJUČENO</v>
          </cell>
          <cell r="M342"/>
        </row>
        <row r="343">
          <cell r="C343" t="str">
            <v>SINAI-00290</v>
          </cell>
          <cell r="D343" t="str">
            <v>TRANS-POK 0. .. (2x0.082) x 3.5 ZA TRANSPORTER POKROVOV Z ZAUSTAVLJALNIKI</v>
          </cell>
          <cell r="E343" t="str">
            <v>PAN SINAI</v>
          </cell>
          <cell r="F343" t="str">
            <v>DA</v>
          </cell>
          <cell r="G343">
            <v>45336</v>
          </cell>
          <cell r="H343" t="str">
            <v>ALEKSANDER SREBRNIČ</v>
          </cell>
          <cell r="I343">
            <v>15839</v>
          </cell>
          <cell r="J343" t="str">
            <v>DA</v>
          </cell>
          <cell r="K343">
            <v>45363</v>
          </cell>
          <cell r="L343" t="str">
            <v>ZAKLJUČENO</v>
          </cell>
          <cell r="M343"/>
        </row>
        <row r="344">
          <cell r="C344" t="str">
            <v>SINAI-00300</v>
          </cell>
          <cell r="D344" t="str">
            <v xml:space="preserve">POK-K/2P MEDR. NAPRAVA ZA POKRIVANJE KASET; </v>
          </cell>
          <cell r="E344" t="str">
            <v>PAN SINAI</v>
          </cell>
          <cell r="F344" t="str">
            <v>DA</v>
          </cell>
          <cell r="G344">
            <v>45341</v>
          </cell>
          <cell r="H344" t="str">
            <v>MARKO VELUŠČEK</v>
          </cell>
          <cell r="I344">
            <v>15840</v>
          </cell>
          <cell r="J344" t="str">
            <v>DA</v>
          </cell>
          <cell r="K344">
            <v>45364</v>
          </cell>
          <cell r="L344" t="str">
            <v>ZAKLJUČENO</v>
          </cell>
          <cell r="M344"/>
        </row>
        <row r="345">
          <cell r="C345" t="str">
            <v>SINAI-00310</v>
          </cell>
          <cell r="D345" t="str">
            <v xml:space="preserve">DEP 3x5/3x4/CIKL MEDR. NAPRAVA ZA PRAZNJENJE ; KASET; </v>
          </cell>
          <cell r="E345" t="str">
            <v>PAN SINAI</v>
          </cell>
          <cell r="F345" t="str">
            <v>DA</v>
          </cell>
          <cell r="G345">
            <v>45366</v>
          </cell>
          <cell r="H345" t="str">
            <v>MARKO VELUŠČEK</v>
          </cell>
          <cell r="I345">
            <v>15841</v>
          </cell>
          <cell r="J345" t="str">
            <v>DA</v>
          </cell>
          <cell r="K345">
            <v>45386</v>
          </cell>
          <cell r="L345" t="str">
            <v>ZAKLJUČENO</v>
          </cell>
          <cell r="M345"/>
        </row>
        <row r="346">
          <cell r="C346" t="str">
            <v>SINAI-00320</v>
          </cell>
          <cell r="D346" t="str">
            <v>TK 0.8 x 2.0 TRANSPORTER KRUHA</v>
          </cell>
          <cell r="E346" t="str">
            <v>PAN SINAI</v>
          </cell>
          <cell r="F346" t="str">
            <v>DA</v>
          </cell>
          <cell r="G346">
            <v>45308</v>
          </cell>
          <cell r="H346" t="str">
            <v>DIMITRIJ MARINIČ RIJAVEC</v>
          </cell>
          <cell r="I346">
            <v>15802</v>
          </cell>
          <cell r="J346" t="str">
            <v>DA</v>
          </cell>
          <cell r="K346">
            <v>45312</v>
          </cell>
          <cell r="L346" t="str">
            <v>ZAKLJUČENO</v>
          </cell>
          <cell r="M346"/>
        </row>
        <row r="347">
          <cell r="C347" t="str">
            <v>SINAI-00330</v>
          </cell>
          <cell r="D347" t="str">
            <v xml:space="preserve">TRANS-K 0.6 (2x0.082) x 3.0 IZM TRANSPORTER KASET Z ; IZMETOVALCEM ; NEIZPRAZNJENIH KASET; </v>
          </cell>
          <cell r="E347" t="str">
            <v>PAN SINAI</v>
          </cell>
          <cell r="F347" t="str">
            <v>DA</v>
          </cell>
          <cell r="G347">
            <v>45316</v>
          </cell>
          <cell r="H347" t="str">
            <v>ALEKSANDER SREBRNIČ</v>
          </cell>
          <cell r="I347">
            <v>15842</v>
          </cell>
          <cell r="J347" t="str">
            <v>DA</v>
          </cell>
          <cell r="K347">
            <v>45338</v>
          </cell>
          <cell r="L347" t="str">
            <v>ZAKLJUČENO</v>
          </cell>
          <cell r="M347"/>
        </row>
        <row r="348">
          <cell r="C348" t="str">
            <v>SINAI-00340</v>
          </cell>
          <cell r="D348" t="str">
            <v>CLEAN-ROT-KAS 250-690x1650 NAPRAVA ZA ČIŠČENJE PLADNJEV</v>
          </cell>
          <cell r="E348" t="str">
            <v>PAN SINAI</v>
          </cell>
          <cell r="F348" t="str">
            <v>DA</v>
          </cell>
          <cell r="G348">
            <v>45343</v>
          </cell>
          <cell r="H348" t="str">
            <v>DIMITRIJ MARINIČ RIJAVEC</v>
          </cell>
          <cell r="I348">
            <v>15803</v>
          </cell>
          <cell r="J348" t="str">
            <v>DA</v>
          </cell>
          <cell r="K348">
            <v>45349</v>
          </cell>
          <cell r="L348" t="str">
            <v>ZAKLJUČENO</v>
          </cell>
          <cell r="M348"/>
        </row>
        <row r="349">
          <cell r="C349" t="str">
            <v>SINAI-00350</v>
          </cell>
          <cell r="D349" t="str">
            <v xml:space="preserve">TRANS-K 0.6 (2x0.082) x 1.3 ME TRANSPORTER KASET ; </v>
          </cell>
          <cell r="E349" t="str">
            <v>PAN SINAI</v>
          </cell>
          <cell r="F349" t="str">
            <v>DA</v>
          </cell>
          <cell r="G349"/>
          <cell r="H349" t="str">
            <v>ALEKSANDER SREBRNIČ</v>
          </cell>
          <cell r="I349">
            <v>15843</v>
          </cell>
          <cell r="J349" t="str">
            <v>DA</v>
          </cell>
          <cell r="K349">
            <v>45351</v>
          </cell>
          <cell r="L349" t="str">
            <v>ZAKLJUČENO</v>
          </cell>
          <cell r="M349"/>
        </row>
        <row r="350">
          <cell r="C350" t="str">
            <v>SINAI-00360</v>
          </cell>
          <cell r="D350" t="str">
            <v>THK 13.0/0.6 HL-C MEDR. HLADILNI TUNEL ZA KASETE</v>
          </cell>
          <cell r="E350" t="str">
            <v>PAN SINAI</v>
          </cell>
          <cell r="F350" t="str">
            <v>DA</v>
          </cell>
          <cell r="G350"/>
          <cell r="H350" t="str">
            <v>DIMITRIJ MARINIČ RIJAVEC</v>
          </cell>
          <cell r="I350">
            <v>15844</v>
          </cell>
          <cell r="J350" t="str">
            <v>DA</v>
          </cell>
          <cell r="K350">
            <v>45344</v>
          </cell>
          <cell r="L350" t="str">
            <v>ZAKLJUČENO</v>
          </cell>
          <cell r="M350"/>
        </row>
        <row r="351">
          <cell r="C351" t="str">
            <v>SINAI-00370</v>
          </cell>
          <cell r="D351" t="str">
            <v>ODVZ-DOHZ/PAN-S DOVOD HLADNEGA IN; ODVOD TOPLEGA ZRAKA</v>
          </cell>
          <cell r="E351" t="str">
            <v>PAN SINAI</v>
          </cell>
          <cell r="F351" t="str">
            <v>DA</v>
          </cell>
          <cell r="G351"/>
          <cell r="H351" t="str">
            <v>DIMITRIJ MARINIČ RIJAVEC</v>
          </cell>
          <cell r="I351">
            <v>15845</v>
          </cell>
          <cell r="J351" t="str">
            <v>DA</v>
          </cell>
          <cell r="K351">
            <v>45349</v>
          </cell>
          <cell r="L351" t="str">
            <v>ZAKLJUČENO</v>
          </cell>
          <cell r="M351"/>
        </row>
        <row r="352">
          <cell r="C352" t="str">
            <v>SINAI-00380</v>
          </cell>
          <cell r="D352" t="str">
            <v xml:space="preserve">TRANS-K 0.6 (2x0.082) x 1.0 TRANSPORTER KASET ; </v>
          </cell>
          <cell r="E352" t="str">
            <v>PAN SINAI</v>
          </cell>
          <cell r="F352" t="str">
            <v>DA</v>
          </cell>
          <cell r="G352">
            <v>45352</v>
          </cell>
          <cell r="H352" t="str">
            <v>DIMITRIJ MARINIČ RIJAVEC</v>
          </cell>
          <cell r="I352">
            <v>15846</v>
          </cell>
          <cell r="J352" t="str">
            <v>DA</v>
          </cell>
          <cell r="K352">
            <v>45352</v>
          </cell>
          <cell r="L352" t="str">
            <v>ZAKLJUČENO</v>
          </cell>
          <cell r="M352"/>
        </row>
        <row r="353">
          <cell r="C353" t="str">
            <v>SINAI-00390</v>
          </cell>
          <cell r="D353" t="str">
            <v xml:space="preserve">TRANS-K 1.1 x 2.9 NAS TRANSPORTER ZA OBRAČANJE KASET ; </v>
          </cell>
          <cell r="E353" t="str">
            <v>PAN SINAI</v>
          </cell>
          <cell r="F353" t="str">
            <v>DA</v>
          </cell>
          <cell r="G353"/>
          <cell r="H353" t="str">
            <v>DANILO OKRETIČ</v>
          </cell>
          <cell r="I353">
            <v>15847</v>
          </cell>
          <cell r="J353" t="str">
            <v>DA</v>
          </cell>
          <cell r="K353">
            <v>45352</v>
          </cell>
          <cell r="L353" t="str">
            <v>ZAKLJUČENO</v>
          </cell>
          <cell r="M353"/>
        </row>
        <row r="354">
          <cell r="C354" t="str">
            <v>SINAI-00400</v>
          </cell>
          <cell r="D354" t="str">
            <v xml:space="preserve">TRANS-K 0.72 (2x0.082) x 1.3 LO TRANSPORTER KASET ; </v>
          </cell>
          <cell r="E354" t="str">
            <v>PAN SINAI</v>
          </cell>
          <cell r="F354" t="str">
            <v>DA</v>
          </cell>
          <cell r="G354">
            <v>45349</v>
          </cell>
          <cell r="H354" t="str">
            <v>DIMITRIJ MARINIČ RIJAVEC</v>
          </cell>
          <cell r="I354">
            <v>15848</v>
          </cell>
          <cell r="J354" t="str">
            <v>DA</v>
          </cell>
          <cell r="K354">
            <v>45350</v>
          </cell>
          <cell r="L354" t="str">
            <v>ZAKLJUČENO</v>
          </cell>
          <cell r="M354"/>
        </row>
        <row r="355">
          <cell r="C355" t="str">
            <v>SINAI-00410</v>
          </cell>
          <cell r="D355" t="str">
            <v>TSA 800 MEDRANO NAPRAVA ZA NAOLJEVANJE KASET</v>
          </cell>
          <cell r="E355" t="str">
            <v>PAN SINAI</v>
          </cell>
          <cell r="F355"/>
          <cell r="G355"/>
          <cell r="H355"/>
          <cell r="I355"/>
          <cell r="J355"/>
          <cell r="K355"/>
          <cell r="L355" t="str">
            <v/>
          </cell>
          <cell r="M355"/>
        </row>
        <row r="356">
          <cell r="C356" t="str">
            <v>SINAI-00420</v>
          </cell>
          <cell r="D356" t="str">
            <v xml:space="preserve">TRANS-K 0.72 (2x0.082) x 2.5 TRANSPORTER KASET ; </v>
          </cell>
          <cell r="E356" t="str">
            <v>PAN SINAI</v>
          </cell>
          <cell r="F356" t="str">
            <v>DA</v>
          </cell>
          <cell r="G356"/>
          <cell r="H356" t="str">
            <v>MARKO VELUŠČEK</v>
          </cell>
          <cell r="I356">
            <v>15850</v>
          </cell>
          <cell r="J356" t="str">
            <v>DA</v>
          </cell>
          <cell r="K356">
            <v>45385</v>
          </cell>
          <cell r="L356" t="str">
            <v>ZAKLJUČENO</v>
          </cell>
          <cell r="M356"/>
        </row>
        <row r="357">
          <cell r="C357" t="str">
            <v>SINAI-00440</v>
          </cell>
          <cell r="D357" t="str">
            <v xml:space="preserve">TRANS-K 0.38 (1x0.19) x 4.8 TRANSPORTER KASET ; </v>
          </cell>
          <cell r="E357" t="str">
            <v>PAN SINAI</v>
          </cell>
          <cell r="F357" t="str">
            <v>DA</v>
          </cell>
          <cell r="G357"/>
          <cell r="H357" t="str">
            <v>DIMITRIJ MARINIČ RIJAVEC</v>
          </cell>
          <cell r="I357">
            <v>15852</v>
          </cell>
          <cell r="J357" t="str">
            <v>DA</v>
          </cell>
          <cell r="K357">
            <v>45350</v>
          </cell>
          <cell r="L357" t="str">
            <v>ZAKLJUČENO</v>
          </cell>
          <cell r="M357"/>
        </row>
        <row r="358">
          <cell r="C358" t="str">
            <v>SINAI-00450</v>
          </cell>
          <cell r="D358" t="str">
            <v xml:space="preserve">TRANS-K 0.38 (1x0.19) R90 POT TRANSPORTER KASET KRIVINA S POTISKOVALNIKOM; </v>
          </cell>
          <cell r="E358" t="str">
            <v>PAN SINAI</v>
          </cell>
          <cell r="F358" t="str">
            <v>DA</v>
          </cell>
          <cell r="G358">
            <v>45350</v>
          </cell>
          <cell r="H358" t="str">
            <v>DANILO OKRETIČ</v>
          </cell>
          <cell r="I358">
            <v>15853</v>
          </cell>
          <cell r="J358" t="str">
            <v>DA</v>
          </cell>
          <cell r="K358">
            <v>45351</v>
          </cell>
          <cell r="L358" t="str">
            <v>ZAKLJUČENO</v>
          </cell>
          <cell r="M358"/>
        </row>
        <row r="359">
          <cell r="C359" t="str">
            <v>SINAI-00460</v>
          </cell>
          <cell r="D359" t="str">
            <v>TK 0.8 x 7.8 R45x2.0 TRANSPORTER KRUHA</v>
          </cell>
          <cell r="E359" t="str">
            <v>PAN SINAI</v>
          </cell>
          <cell r="F359" t="str">
            <v>DA</v>
          </cell>
          <cell r="G359">
            <v>45363</v>
          </cell>
          <cell r="H359" t="str">
            <v>MARKO VELUŠČEK</v>
          </cell>
          <cell r="I359">
            <v>15854</v>
          </cell>
          <cell r="J359" t="str">
            <v>DA</v>
          </cell>
          <cell r="K359">
            <v>45364</v>
          </cell>
          <cell r="L359" t="str">
            <v>ZAKLJUČENO</v>
          </cell>
          <cell r="M359"/>
        </row>
        <row r="360">
          <cell r="C360" t="str">
            <v>SINAI-00470</v>
          </cell>
          <cell r="D360" t="str">
            <v>TK 0.8 x 1.5/1.5/0.8/ POT TRANSPORTER KRUHA</v>
          </cell>
          <cell r="E360" t="str">
            <v>PAN SINAI</v>
          </cell>
          <cell r="F360" t="str">
            <v>DA</v>
          </cell>
          <cell r="G360">
            <v>45309</v>
          </cell>
          <cell r="H360" t="str">
            <v>DIMITRIJ MARINIČ RIJAVEC</v>
          </cell>
          <cell r="I360">
            <v>15804</v>
          </cell>
          <cell r="J360" t="str">
            <v>DA</v>
          </cell>
          <cell r="K360">
            <v>45310</v>
          </cell>
          <cell r="L360" t="str">
            <v>ZAKLJUČENO</v>
          </cell>
          <cell r="M360"/>
        </row>
        <row r="361">
          <cell r="C361" t="str">
            <v>SINAI-00480</v>
          </cell>
          <cell r="D361" t="str">
            <v>TK 0.254 x 5.7 TRANSPORTER KRUHA</v>
          </cell>
          <cell r="E361" t="str">
            <v>PAN SINAI</v>
          </cell>
          <cell r="F361" t="str">
            <v>DA</v>
          </cell>
          <cell r="G361"/>
          <cell r="H361" t="str">
            <v>DANILO OKRETIČ</v>
          </cell>
          <cell r="I361">
            <v>15855</v>
          </cell>
          <cell r="J361" t="str">
            <v>DA</v>
          </cell>
          <cell r="K361">
            <v>45352</v>
          </cell>
          <cell r="L361" t="str">
            <v>ZAKLJUČENO</v>
          </cell>
          <cell r="M361"/>
        </row>
        <row r="362">
          <cell r="C362" t="str">
            <v>SINAI-00490</v>
          </cell>
          <cell r="D362" t="str">
            <v xml:space="preserve">HKP 3.75 / 190 HLADILNA KOMORA (Pan Sinai); </v>
          </cell>
          <cell r="E362" t="str">
            <v>PAN SINAI</v>
          </cell>
          <cell r="F362" t="str">
            <v>DA</v>
          </cell>
          <cell r="G362"/>
          <cell r="H362"/>
          <cell r="I362">
            <v>15856</v>
          </cell>
          <cell r="J362" t="str">
            <v>DA</v>
          </cell>
          <cell r="K362"/>
          <cell r="L362" t="str">
            <v>ZAKLJUČENO</v>
          </cell>
          <cell r="M362"/>
        </row>
        <row r="363">
          <cell r="C363" t="str">
            <v>SINAI-00500</v>
          </cell>
          <cell r="D363" t="str">
            <v>TK 0.254 x 4.2 / 2 TRANSPORTER KRUHA</v>
          </cell>
          <cell r="E363" t="str">
            <v>PAN SINAI</v>
          </cell>
          <cell r="F363" t="str">
            <v>DA</v>
          </cell>
          <cell r="G363"/>
          <cell r="H363" t="str">
            <v>ALEKSANDER SREBRNIČ</v>
          </cell>
          <cell r="I363">
            <v>15857</v>
          </cell>
          <cell r="J363" t="str">
            <v>DA</v>
          </cell>
          <cell r="K363">
            <v>45359</v>
          </cell>
          <cell r="L363" t="str">
            <v>ZAKLJUČENO</v>
          </cell>
          <cell r="M363"/>
        </row>
        <row r="364">
          <cell r="C364" t="str">
            <v>SINAI-00510</v>
          </cell>
          <cell r="D364" t="str">
            <v>TK 0.254 x 10.5 / R45 x2 TRANSPORTER KRUHA</v>
          </cell>
          <cell r="E364" t="str">
            <v>PAN SINAI</v>
          </cell>
          <cell r="F364" t="str">
            <v>DA</v>
          </cell>
          <cell r="G364"/>
          <cell r="H364" t="str">
            <v>MARKO VELUŠČEK</v>
          </cell>
          <cell r="I364">
            <v>15858</v>
          </cell>
          <cell r="J364" t="str">
            <v>DA</v>
          </cell>
          <cell r="K364">
            <v>45364</v>
          </cell>
          <cell r="L364" t="str">
            <v>ZAKLJUČENO</v>
          </cell>
          <cell r="M364"/>
        </row>
        <row r="365">
          <cell r="C365" t="str">
            <v>SINAI-00520</v>
          </cell>
          <cell r="D365" t="str">
            <v>TK 0.254 x 11.0 / R45 x2 TRANSPORTER KRUHA</v>
          </cell>
          <cell r="E365" t="str">
            <v>PAN SINAI</v>
          </cell>
          <cell r="F365" t="str">
            <v>DA</v>
          </cell>
          <cell r="G365"/>
          <cell r="H365" t="str">
            <v>MARKO VELUŠČEK</v>
          </cell>
          <cell r="I365">
            <v>15859</v>
          </cell>
          <cell r="J365" t="str">
            <v>DA</v>
          </cell>
          <cell r="K365">
            <v>45362</v>
          </cell>
          <cell r="L365" t="str">
            <v>ZAKLJUČENO</v>
          </cell>
          <cell r="M365"/>
        </row>
        <row r="366">
          <cell r="C366" t="str">
            <v>KPD-00010</v>
          </cell>
          <cell r="D366" t="str">
            <v>L 400 TDR 2500 LIJAK BREZ PODESTA</v>
          </cell>
          <cell r="E366" t="str">
            <v>KPD L5</v>
          </cell>
          <cell r="F366" t="str">
            <v>DA</v>
          </cell>
          <cell r="G366">
            <v>45394</v>
          </cell>
          <cell r="H366" t="str">
            <v>MARKO VELUŠČEK</v>
          </cell>
          <cell r="I366">
            <v>15862</v>
          </cell>
          <cell r="J366" t="str">
            <v>DA</v>
          </cell>
          <cell r="K366">
            <v>45394</v>
          </cell>
          <cell r="L366" t="str">
            <v>ZAKLJUČENO</v>
          </cell>
          <cell r="M366"/>
        </row>
        <row r="367">
          <cell r="C367" t="str">
            <v>KPD-00011-T</v>
          </cell>
          <cell r="D367" t="str">
            <v>KRAS NC.1 2-PLC-750-120-----VM---K-AT DOUGH DIVIDER FAMILY</v>
          </cell>
          <cell r="E367" t="str">
            <v>KPD L5</v>
          </cell>
          <cell r="F367" t="str">
            <v>DA</v>
          </cell>
          <cell r="G367">
            <v>45399</v>
          </cell>
          <cell r="H367" t="str">
            <v>ALEKSANDER SREBRNIČ</v>
          </cell>
          <cell r="I367">
            <v>15892</v>
          </cell>
          <cell r="J367" t="str">
            <v>DA</v>
          </cell>
          <cell r="K367">
            <v>45401</v>
          </cell>
          <cell r="L367" t="str">
            <v>ZAKLJUČENO</v>
          </cell>
          <cell r="M367"/>
        </row>
        <row r="368">
          <cell r="C368" t="str">
            <v>KPD-00012</v>
          </cell>
          <cell r="D368" t="str">
            <v>SABOTIN 2 AB 10 VT/IT L STOŽČASTI OKROGLILNI STROJ ; ERBIVO NEMETALIZIRAN</v>
          </cell>
          <cell r="E368" t="str">
            <v>KPD L5</v>
          </cell>
          <cell r="F368" t="str">
            <v>DA</v>
          </cell>
          <cell r="G368">
            <v>45397</v>
          </cell>
          <cell r="H368" t="str">
            <v>ALEKSANDER SREBRNIČ</v>
          </cell>
          <cell r="I368">
            <v>15891</v>
          </cell>
          <cell r="J368" t="str">
            <v>DA</v>
          </cell>
          <cell r="K368">
            <v>45400</v>
          </cell>
          <cell r="L368" t="str">
            <v>ZAKLJUČENO</v>
          </cell>
          <cell r="M368"/>
        </row>
        <row r="369">
          <cell r="C369" t="str">
            <v>KPD-00020</v>
          </cell>
          <cell r="D369" t="str">
            <v>IK(V)-230/232-8-1x1-2V/inox 4iz 396310 v inox oplatah</v>
          </cell>
          <cell r="E369" t="str">
            <v>KPD L5</v>
          </cell>
          <cell r="F369" t="str">
            <v>DA</v>
          </cell>
          <cell r="G369"/>
          <cell r="H369" t="str">
            <v>MARKO VELUŠČEK</v>
          </cell>
          <cell r="I369">
            <v>15887</v>
          </cell>
          <cell r="J369" t="str">
            <v>DA</v>
          </cell>
          <cell r="K369"/>
          <cell r="L369" t="str">
            <v>ZAKLJUČENO</v>
          </cell>
          <cell r="M369"/>
        </row>
        <row r="370">
          <cell r="C370" t="str">
            <v>KPD-00030</v>
          </cell>
          <cell r="D370" t="str">
            <v>VPIH ZRAKA 1/1 VPIH S STRANI</v>
          </cell>
          <cell r="E370" t="str">
            <v>KPD L5</v>
          </cell>
          <cell r="F370" t="str">
            <v>DA</v>
          </cell>
          <cell r="G370"/>
          <cell r="H370" t="str">
            <v>MARKO VELUŠČEK</v>
          </cell>
          <cell r="I370">
            <v>15896</v>
          </cell>
          <cell r="J370" t="str">
            <v>DA</v>
          </cell>
          <cell r="K370">
            <v>45385</v>
          </cell>
          <cell r="L370" t="str">
            <v>ZAKLJUČENO</v>
          </cell>
          <cell r="M370"/>
        </row>
        <row r="371">
          <cell r="C371" t="str">
            <v>KPD-00040</v>
          </cell>
          <cell r="D371" t="str">
            <v xml:space="preserve">TT IK- KPD L5 TRANSPORTERJI TESTA IZ IK Z ; IZMETOVALCEM DVOJNIH KOSOV; </v>
          </cell>
          <cell r="E371" t="str">
            <v>KPD L5</v>
          </cell>
          <cell r="F371" t="str">
            <v>DA</v>
          </cell>
          <cell r="G371"/>
          <cell r="H371" t="str">
            <v>DIMITRIJ MARINIČ RIJAVEC</v>
          </cell>
          <cell r="I371">
            <v>15863</v>
          </cell>
          <cell r="J371" t="str">
            <v>DA</v>
          </cell>
          <cell r="K371">
            <v>45316</v>
          </cell>
          <cell r="L371" t="str">
            <v>ZAKLJUČENO</v>
          </cell>
          <cell r="M371"/>
        </row>
        <row r="372">
          <cell r="C372" t="str">
            <v>KPD-00050</v>
          </cell>
          <cell r="D372" t="str">
            <v>VIPAVA 3000/500_ G  VT-TF 4K/flex_L STROJ ZA VZDOLŽNO OBLIKOVANJE</v>
          </cell>
          <cell r="E372" t="str">
            <v>KPD L5</v>
          </cell>
          <cell r="F372" t="str">
            <v>DA</v>
          </cell>
          <cell r="G372">
            <v>45355</v>
          </cell>
          <cell r="H372" t="str">
            <v>ALEKSANDER SREBRNIČ</v>
          </cell>
          <cell r="I372">
            <v>15864</v>
          </cell>
          <cell r="J372" t="str">
            <v>DA</v>
          </cell>
          <cell r="K372">
            <v>45392</v>
          </cell>
          <cell r="L372" t="str">
            <v>ZAKLJUČENO</v>
          </cell>
          <cell r="M372"/>
        </row>
        <row r="373">
          <cell r="C373" t="str">
            <v>KPD-00060</v>
          </cell>
          <cell r="D373" t="str">
            <v>APK 250-400x1650 MAG AVTOMATSKI POLNILNIK KASET</v>
          </cell>
          <cell r="E373" t="str">
            <v>KPD L5</v>
          </cell>
          <cell r="F373" t="str">
            <v>DA</v>
          </cell>
          <cell r="G373">
            <v>45392</v>
          </cell>
          <cell r="H373" t="str">
            <v>MARKO VELUŠČEK</v>
          </cell>
          <cell r="I373">
            <v>15865</v>
          </cell>
          <cell r="J373" t="str">
            <v>DA</v>
          </cell>
          <cell r="K373">
            <v>45394</v>
          </cell>
          <cell r="L373" t="str">
            <v>ZAKLJUČENO</v>
          </cell>
          <cell r="M373"/>
        </row>
        <row r="374">
          <cell r="C374" t="str">
            <v>KPD-00070</v>
          </cell>
          <cell r="D374" t="str">
            <v xml:space="preserve">TRANS-K 0.19-0.41 x 3.0 / R90  Z TRANSPORTER KASET Z ; ZAUSTAVLJALCI; </v>
          </cell>
          <cell r="E374" t="str">
            <v>KPD L5</v>
          </cell>
          <cell r="F374" t="str">
            <v>DA</v>
          </cell>
          <cell r="G374"/>
          <cell r="H374" t="str">
            <v>MARKO VELUŠČEK</v>
          </cell>
          <cell r="I374">
            <v>15866</v>
          </cell>
          <cell r="J374" t="str">
            <v>DA</v>
          </cell>
          <cell r="K374">
            <v>45390</v>
          </cell>
          <cell r="L374" t="str">
            <v>ZAKLJUČENO</v>
          </cell>
          <cell r="M374"/>
        </row>
        <row r="375">
          <cell r="C375" t="str">
            <v>KPD-00080</v>
          </cell>
          <cell r="D375" t="str">
            <v>FKP K 2.5/63 FERMENTACIJSKA KOMORA KIJEV HLEB - TOAST - L5</v>
          </cell>
          <cell r="E375" t="str">
            <v>KPD L5</v>
          </cell>
          <cell r="F375" t="str">
            <v>DA</v>
          </cell>
          <cell r="G375"/>
          <cell r="H375" t="str">
            <v>DIMITRIJ MARINIČ RIJAVEC</v>
          </cell>
          <cell r="I375">
            <v>15888</v>
          </cell>
          <cell r="J375" t="str">
            <v>DA</v>
          </cell>
          <cell r="K375">
            <v>45349</v>
          </cell>
          <cell r="L375" t="str">
            <v>ZAKLJUČENO</v>
          </cell>
          <cell r="M375"/>
        </row>
        <row r="376">
          <cell r="C376" t="str">
            <v>KPD-00090</v>
          </cell>
          <cell r="D376" t="str">
            <v>APRAZ FK 2,5 PRAZNILNIK KOMORE šar. veriga 2x82,5</v>
          </cell>
          <cell r="E376" t="str">
            <v>KPD L5</v>
          </cell>
          <cell r="F376" t="str">
            <v>DA</v>
          </cell>
          <cell r="G376"/>
          <cell r="H376" t="str">
            <v>MARKO VELUŠČEK</v>
          </cell>
          <cell r="I376">
            <v>15867</v>
          </cell>
          <cell r="J376" t="str">
            <v>DA</v>
          </cell>
          <cell r="K376">
            <v>45394</v>
          </cell>
          <cell r="L376" t="str">
            <v>ZAKLJUČENO</v>
          </cell>
          <cell r="M376"/>
        </row>
        <row r="377">
          <cell r="C377" t="str">
            <v>KPD-00100</v>
          </cell>
          <cell r="D377" t="str">
            <v xml:space="preserve">TRANS-K 0.19-0.41 x2.8 / R90 TRANSPORTER KASET; </v>
          </cell>
          <cell r="E377" t="str">
            <v>KPD L5</v>
          </cell>
          <cell r="F377" t="str">
            <v>DA</v>
          </cell>
          <cell r="G377"/>
          <cell r="H377" t="str">
            <v>ALEKSANDER SREBRNIČ</v>
          </cell>
          <cell r="I377">
            <v>15868</v>
          </cell>
          <cell r="J377" t="str">
            <v>DA</v>
          </cell>
          <cell r="K377">
            <v>45391</v>
          </cell>
          <cell r="L377" t="str">
            <v>ZAKLJUČENO</v>
          </cell>
          <cell r="M377"/>
        </row>
        <row r="378">
          <cell r="C378" t="str">
            <v>KPD-00110</v>
          </cell>
          <cell r="D378" t="str">
            <v xml:space="preserve">TRANS-K 0.19x1.6 VLAZ-POS TRANSPORTER KASET Z VLAŽILNIKOM VODE IN POSIPOM SEMEN; </v>
          </cell>
          <cell r="E378" t="str">
            <v>KPD L5</v>
          </cell>
          <cell r="F378" t="str">
            <v>DA</v>
          </cell>
          <cell r="G378">
            <v>45399</v>
          </cell>
          <cell r="H378" t="str">
            <v>MARKO VELUŠČEK</v>
          </cell>
          <cell r="I378">
            <v>15869</v>
          </cell>
          <cell r="J378" t="str">
            <v>DA</v>
          </cell>
          <cell r="K378">
            <v>45400</v>
          </cell>
          <cell r="L378" t="str">
            <v>ZAKLJUČENO</v>
          </cell>
          <cell r="M378"/>
        </row>
        <row r="379">
          <cell r="C379" t="str">
            <v>KPD-00120</v>
          </cell>
          <cell r="D379" t="str">
            <v xml:space="preserve">TRANS-K 0.19 x 3.9/ R90  Z TRANSPORTER KASET Z ; ZAUSTAVLJALCI; </v>
          </cell>
          <cell r="E379" t="str">
            <v>KPD L5</v>
          </cell>
          <cell r="F379" t="str">
            <v>DA</v>
          </cell>
          <cell r="G379"/>
          <cell r="H379" t="str">
            <v>ALEKSANDER SREBRNIČ</v>
          </cell>
          <cell r="I379">
            <v>15897</v>
          </cell>
          <cell r="J379" t="str">
            <v>DA</v>
          </cell>
          <cell r="K379">
            <v>45391</v>
          </cell>
          <cell r="L379" t="str">
            <v>ZAKLJUČENO</v>
          </cell>
          <cell r="M379"/>
        </row>
        <row r="380">
          <cell r="C380" t="str">
            <v>KPD-00130</v>
          </cell>
          <cell r="D380" t="str">
            <v>POK-K/1P NAPRAVA ZA POKRIVANJE KASET; (Pervij - Toast L2)</v>
          </cell>
          <cell r="E380" t="str">
            <v>KPD L5</v>
          </cell>
          <cell r="F380" t="str">
            <v>DA</v>
          </cell>
          <cell r="G380">
            <v>45401</v>
          </cell>
          <cell r="H380" t="str">
            <v>MARKO VELUŠČEK</v>
          </cell>
          <cell r="I380">
            <v>15898</v>
          </cell>
          <cell r="J380" t="str">
            <v>DA</v>
          </cell>
          <cell r="K380">
            <v>45401</v>
          </cell>
          <cell r="L380" t="str">
            <v>ZAKLJUČENO</v>
          </cell>
          <cell r="M380"/>
        </row>
        <row r="381">
          <cell r="C381" t="str">
            <v>KPD-00140</v>
          </cell>
          <cell r="D381" t="str">
            <v xml:space="preserve">AP TP 2.5 / FR2 / FO4 L AVTOMATSKI POLNILNIK ; TUNELSKE PEČI; </v>
          </cell>
          <cell r="E381" t="str">
            <v>KPD L5</v>
          </cell>
          <cell r="F381" t="str">
            <v>DA</v>
          </cell>
          <cell r="G381">
            <v>45392</v>
          </cell>
          <cell r="H381" t="str">
            <v>MARKO VELUŠČEK</v>
          </cell>
          <cell r="I381">
            <v>15899</v>
          </cell>
          <cell r="J381" t="str">
            <v>DA</v>
          </cell>
          <cell r="K381">
            <v>45392</v>
          </cell>
          <cell r="L381" t="str">
            <v>ZAKLJUČENO</v>
          </cell>
          <cell r="M381"/>
        </row>
        <row r="382">
          <cell r="C382" t="str">
            <v>KPD-00150</v>
          </cell>
          <cell r="D382" t="str">
            <v>TPN 2.5x15.1 V1.1-1K1V-L+2B TUNELSKA PEČ</v>
          </cell>
          <cell r="E382" t="str">
            <v>KPD L5</v>
          </cell>
          <cell r="F382"/>
          <cell r="G382"/>
          <cell r="H382"/>
          <cell r="I382"/>
          <cell r="J382"/>
          <cell r="K382"/>
          <cell r="L382" t="str">
            <v/>
          </cell>
          <cell r="M382"/>
        </row>
        <row r="383">
          <cell r="C383" t="str">
            <v>KPD-00160</v>
          </cell>
          <cell r="D383" t="str">
            <v xml:space="preserve">GORILNIK  MODULIRANI  WM-G10/2-A  ZM  S  PL.  PROGO;  R2"  WM-G10  ZA  ZEM.PLIN;  IN  PL.  ŠTEVCEM </v>
          </cell>
          <cell r="E383" t="str">
            <v>KPD L5</v>
          </cell>
          <cell r="F383"/>
          <cell r="G383"/>
          <cell r="H383"/>
          <cell r="I383"/>
          <cell r="J383"/>
          <cell r="K383"/>
          <cell r="L383" t="str">
            <v/>
          </cell>
          <cell r="M383"/>
        </row>
        <row r="384">
          <cell r="C384" t="str">
            <v>KPD-00161</v>
          </cell>
          <cell r="D384" t="str">
            <v>GORILNIK MODULIRANI WM-G10/2 NADREJENI KPD-L5</v>
          </cell>
          <cell r="E384" t="str">
            <v>KPD L5</v>
          </cell>
          <cell r="F384"/>
          <cell r="G384"/>
          <cell r="H384"/>
          <cell r="I384"/>
          <cell r="J384"/>
          <cell r="K384"/>
          <cell r="L384" t="str">
            <v/>
          </cell>
          <cell r="M384"/>
        </row>
        <row r="385">
          <cell r="C385" t="str">
            <v>KPD-00170</v>
          </cell>
          <cell r="D385" t="str">
            <v>BV 2.5 TPN v03 BRIZGALKA VODE</v>
          </cell>
          <cell r="E385" t="str">
            <v>KPD L5</v>
          </cell>
          <cell r="F385" t="str">
            <v>DA</v>
          </cell>
          <cell r="G385"/>
          <cell r="H385" t="str">
            <v>ALEKSANDER SREBRNIČ</v>
          </cell>
          <cell r="I385">
            <v>15900</v>
          </cell>
          <cell r="J385" t="str">
            <v>DA</v>
          </cell>
          <cell r="K385">
            <v>45405</v>
          </cell>
          <cell r="L385" t="str">
            <v>ZAKLJUČENO</v>
          </cell>
          <cell r="M385"/>
        </row>
        <row r="386">
          <cell r="C386" t="str">
            <v>KPD-00180</v>
          </cell>
          <cell r="D386" t="str">
            <v xml:space="preserve">APRAZ TP 2.5 N-L AVTOMATSKI PRAZNILNIK PEČI; Izstop kaset na obe strani; </v>
          </cell>
          <cell r="E386" t="str">
            <v>KPD L5</v>
          </cell>
          <cell r="F386" t="str">
            <v>DA</v>
          </cell>
          <cell r="G386">
            <v>45398</v>
          </cell>
          <cell r="H386" t="str">
            <v>ALEKSANDER SREBRNIČ</v>
          </cell>
          <cell r="I386">
            <v>15901</v>
          </cell>
          <cell r="J386" t="str">
            <v>DA</v>
          </cell>
          <cell r="K386">
            <v>45399</v>
          </cell>
          <cell r="L386" t="str">
            <v>ZAKLJUČENO</v>
          </cell>
          <cell r="M386"/>
        </row>
        <row r="387">
          <cell r="C387" t="str">
            <v>KPD-00190</v>
          </cell>
          <cell r="D387" t="str">
            <v>VP 4500 R90 PROGA VALJČNA PROSTOVRTEČA</v>
          </cell>
          <cell r="E387" t="str">
            <v>KPD L5</v>
          </cell>
          <cell r="F387" t="str">
            <v>DA</v>
          </cell>
          <cell r="G387"/>
          <cell r="H387" t="str">
            <v>ALEKSANDER SREBRNIČ</v>
          </cell>
          <cell r="I387">
            <v>15902</v>
          </cell>
          <cell r="J387" t="str">
            <v>DA</v>
          </cell>
          <cell r="K387">
            <v>45408</v>
          </cell>
          <cell r="L387" t="str">
            <v>ZAKLJUČENO</v>
          </cell>
          <cell r="M387"/>
        </row>
        <row r="388">
          <cell r="C388" t="str">
            <v>KPD-00200</v>
          </cell>
          <cell r="D388" t="str">
            <v xml:space="preserve">TRANS-K 0.19-0.41 x 4.0 /R90/Z TRANSPORTER KASET ; </v>
          </cell>
          <cell r="E388" t="str">
            <v>KPD L5</v>
          </cell>
          <cell r="F388" t="str">
            <v>DA</v>
          </cell>
          <cell r="G388">
            <v>45392</v>
          </cell>
          <cell r="H388" t="str">
            <v>MARKO VELUŠČEK</v>
          </cell>
          <cell r="I388">
            <v>15870</v>
          </cell>
          <cell r="J388" t="str">
            <v>DA</v>
          </cell>
          <cell r="K388">
            <v>45394</v>
          </cell>
          <cell r="L388" t="str">
            <v>ZAKLJUČENO</v>
          </cell>
          <cell r="M388"/>
        </row>
        <row r="389">
          <cell r="C389" t="str">
            <v>KPD-00210</v>
          </cell>
          <cell r="D389" t="str">
            <v>ODK-K/1P NAPRAVA ZA ODKRIVANJE KASET; (Pervij - Toast L2)</v>
          </cell>
          <cell r="E389" t="str">
            <v>KPD L5</v>
          </cell>
          <cell r="F389" t="str">
            <v>DA</v>
          </cell>
          <cell r="G389"/>
          <cell r="H389" t="str">
            <v>DIMITRIJ MARINIČ RIJAVEC</v>
          </cell>
          <cell r="I389">
            <v>15903</v>
          </cell>
          <cell r="J389" t="str">
            <v>DA</v>
          </cell>
          <cell r="K389">
            <v>45401</v>
          </cell>
          <cell r="L389" t="str">
            <v>ZAKLJUČENO</v>
          </cell>
          <cell r="M389"/>
        </row>
        <row r="390">
          <cell r="C390" t="str">
            <v>KPD-00220</v>
          </cell>
          <cell r="D390" t="str">
            <v xml:space="preserve">TRANS-POK 2x0.082x5.8 VE TRANSPORTER POKROVOV Z ; VENTILATORJEM; </v>
          </cell>
          <cell r="E390" t="str">
            <v>KPD L5</v>
          </cell>
          <cell r="F390" t="str">
            <v>DA</v>
          </cell>
          <cell r="G390"/>
          <cell r="H390" t="str">
            <v>MARKO VELUŠČEK</v>
          </cell>
          <cell r="I390">
            <v>15904</v>
          </cell>
          <cell r="J390" t="str">
            <v>DA</v>
          </cell>
          <cell r="K390">
            <v>45386</v>
          </cell>
          <cell r="L390" t="str">
            <v>ZAKLJUČENO</v>
          </cell>
          <cell r="M390"/>
        </row>
        <row r="391">
          <cell r="C391" t="str">
            <v>KPD-00230</v>
          </cell>
          <cell r="D391" t="str">
            <v>TRANS-P 0.35 x 4.0/1500/MT/ST 37-2 Transporter pokrovov pod skladiščem</v>
          </cell>
          <cell r="E391" t="str">
            <v>KPD L5</v>
          </cell>
          <cell r="F391" t="str">
            <v>DA</v>
          </cell>
          <cell r="G391">
            <v>45386</v>
          </cell>
          <cell r="H391" t="str">
            <v>MARKO VELUŠČEK</v>
          </cell>
          <cell r="I391" t="str">
            <v>15906  15905</v>
          </cell>
          <cell r="J391" t="str">
            <v>DA</v>
          </cell>
          <cell r="K391">
            <v>45386</v>
          </cell>
          <cell r="L391" t="str">
            <v>ZAKLJUČENO</v>
          </cell>
          <cell r="M391"/>
        </row>
        <row r="392">
          <cell r="C392" t="str">
            <v>KPD-00240</v>
          </cell>
          <cell r="D392" t="str">
            <v>SKLAD P EVROP  256 SKLADIŠČE POKROVOV - Kijevhleb L5</v>
          </cell>
          <cell r="E392" t="str">
            <v>KPD L5</v>
          </cell>
          <cell r="F392" t="str">
            <v>DA</v>
          </cell>
          <cell r="G392"/>
          <cell r="H392" t="str">
            <v>MARKO VELUŠČEK</v>
          </cell>
          <cell r="I392" t="str">
            <v>15907 15908</v>
          </cell>
          <cell r="J392" t="str">
            <v>DA</v>
          </cell>
          <cell r="K392">
            <v>45394</v>
          </cell>
          <cell r="L392" t="str">
            <v>ZAKLJUČENO</v>
          </cell>
          <cell r="M392"/>
        </row>
        <row r="393">
          <cell r="C393" t="str">
            <v>KPD-00250</v>
          </cell>
          <cell r="D393" t="str">
            <v xml:space="preserve">POD P KIJEV L5 PODEST ZA DOSTOP IN ; VZDRŽEVANJE; </v>
          </cell>
          <cell r="E393" t="str">
            <v>KPD L5</v>
          </cell>
          <cell r="F393"/>
          <cell r="G393"/>
          <cell r="H393"/>
          <cell r="I393"/>
          <cell r="J393"/>
          <cell r="K393"/>
          <cell r="L393" t="str">
            <v/>
          </cell>
          <cell r="M393"/>
        </row>
        <row r="394">
          <cell r="C394" t="str">
            <v>KPD-00260</v>
          </cell>
          <cell r="D394" t="str">
            <v>TRANS-POK 0.7 x (2x 0.082) x 1.2 TRANSPORTER POKROVOV</v>
          </cell>
          <cell r="E394" t="str">
            <v>KPD L5</v>
          </cell>
          <cell r="F394" t="str">
            <v>DA</v>
          </cell>
          <cell r="G394"/>
          <cell r="H394" t="str">
            <v>MARKO VELUŠČEK</v>
          </cell>
          <cell r="I394">
            <v>15885</v>
          </cell>
          <cell r="J394" t="str">
            <v>DA</v>
          </cell>
          <cell r="K394">
            <v>45386</v>
          </cell>
          <cell r="L394" t="str">
            <v>ZAKLJUČENO</v>
          </cell>
          <cell r="M394"/>
        </row>
        <row r="395">
          <cell r="C395" t="str">
            <v>KPD-00270</v>
          </cell>
          <cell r="D395" t="str">
            <v>TRANS-POK 1.1x2.9 h=900 DD X Transporter za obračanje pokrovov</v>
          </cell>
          <cell r="E395" t="str">
            <v>KPD L5</v>
          </cell>
          <cell r="F395" t="str">
            <v>DA</v>
          </cell>
          <cell r="G395"/>
          <cell r="H395" t="str">
            <v>MARKO VELUŠČEK</v>
          </cell>
          <cell r="I395">
            <v>15909</v>
          </cell>
          <cell r="J395" t="str">
            <v>DA</v>
          </cell>
          <cell r="K395">
            <v>45385</v>
          </cell>
          <cell r="L395" t="str">
            <v>ZAKLJUČENO</v>
          </cell>
          <cell r="M395"/>
        </row>
        <row r="396">
          <cell r="C396" t="str">
            <v>KPD-00280</v>
          </cell>
          <cell r="D396" t="str">
            <v>TRANS-POK 2x0.082x2.8 Z TRANSPORTER POKROVOV; Z ZAUSTAVLJALNIKOM</v>
          </cell>
          <cell r="E396" t="str">
            <v>KPD L5</v>
          </cell>
          <cell r="F396" t="str">
            <v>DA</v>
          </cell>
          <cell r="G396"/>
          <cell r="H396" t="str">
            <v>MARKO VELUŠČEK</v>
          </cell>
          <cell r="I396">
            <v>15929</v>
          </cell>
          <cell r="J396" t="str">
            <v>DA</v>
          </cell>
          <cell r="K396">
            <v>45394</v>
          </cell>
          <cell r="L396" t="str">
            <v>ZAKLJUČENO</v>
          </cell>
          <cell r="M396"/>
        </row>
        <row r="397">
          <cell r="C397" t="str">
            <v>KPD-00290</v>
          </cell>
          <cell r="D397" t="str">
            <v xml:space="preserve">TRANS-K 0.19-0.41 x 2.1 TRANSPORTER KASET; </v>
          </cell>
          <cell r="E397" t="str">
            <v>KPD L5</v>
          </cell>
          <cell r="F397" t="str">
            <v>DA</v>
          </cell>
          <cell r="G397">
            <v>45392</v>
          </cell>
          <cell r="H397" t="str">
            <v>MARKO VELUŠČEK</v>
          </cell>
          <cell r="I397">
            <v>15871</v>
          </cell>
          <cell r="J397" t="str">
            <v>DA</v>
          </cell>
          <cell r="K397">
            <v>45394</v>
          </cell>
          <cell r="L397" t="str">
            <v>ZAKLJUČENO</v>
          </cell>
          <cell r="M397"/>
        </row>
        <row r="398">
          <cell r="C398" t="str">
            <v>KPD-00300-T</v>
          </cell>
          <cell r="D398" t="str">
            <v>DEP 2x5/2x4 NAPRAVA ZA PRAZNJENJE; KASET -  VAKUUM</v>
          </cell>
          <cell r="E398" t="str">
            <v>KPD L5</v>
          </cell>
          <cell r="F398" t="str">
            <v>DA</v>
          </cell>
          <cell r="G398">
            <v>45398</v>
          </cell>
          <cell r="H398" t="str">
            <v>ALEKSANDER SREBRNIČ</v>
          </cell>
          <cell r="I398">
            <v>15872</v>
          </cell>
          <cell r="J398" t="str">
            <v>DA</v>
          </cell>
          <cell r="K398">
            <v>45400</v>
          </cell>
          <cell r="L398" t="str">
            <v>ZAKLJUČENO</v>
          </cell>
          <cell r="M398"/>
        </row>
        <row r="399">
          <cell r="C399" t="str">
            <v>KPD-00310</v>
          </cell>
          <cell r="D399" t="str">
            <v xml:space="preserve">TRANS-K 0.19-0.41 x 3.0 Z TRANSPORTER  KASET Z ; ZAUSTAVLJALCI; </v>
          </cell>
          <cell r="E399" t="str">
            <v>KPD L5</v>
          </cell>
          <cell r="F399" t="str">
            <v>DA</v>
          </cell>
          <cell r="G399">
            <v>45393</v>
          </cell>
          <cell r="H399" t="str">
            <v>ALEKSANDER SREBRNIČ</v>
          </cell>
          <cell r="I399">
            <v>15910</v>
          </cell>
          <cell r="J399" t="str">
            <v>DA</v>
          </cell>
          <cell r="K399">
            <v>45398</v>
          </cell>
          <cell r="L399" t="str">
            <v>ZAKLJUČENO</v>
          </cell>
          <cell r="M399"/>
        </row>
        <row r="400">
          <cell r="C400" t="str">
            <v>KPD-00320</v>
          </cell>
          <cell r="D400" t="str">
            <v xml:space="preserve">TRANS-K 0.19-0.41 x 1.1 TRANSPORTER KASET Z ZAUSTAVLJALCI; </v>
          </cell>
          <cell r="E400" t="str">
            <v>KPD L5</v>
          </cell>
          <cell r="F400" t="str">
            <v>DA</v>
          </cell>
          <cell r="G400">
            <v>45401</v>
          </cell>
          <cell r="H400"/>
          <cell r="I400">
            <v>15873</v>
          </cell>
          <cell r="J400"/>
          <cell r="K400"/>
          <cell r="L400" t="str">
            <v>V KONTROLI</v>
          </cell>
          <cell r="M400" t="str">
            <v>ni DN hm</v>
          </cell>
        </row>
        <row r="401">
          <cell r="C401" t="str">
            <v>KPD-00330</v>
          </cell>
          <cell r="D401" t="str">
            <v xml:space="preserve">IZM-VALP IZMETOVALEC NEIZPRAZNJENIH KASET; </v>
          </cell>
          <cell r="E401" t="str">
            <v>KPD L5</v>
          </cell>
          <cell r="F401" t="str">
            <v>DA</v>
          </cell>
          <cell r="G401">
            <v>45400</v>
          </cell>
          <cell r="H401" t="str">
            <v>ALEKSANDER SREBRNIČ</v>
          </cell>
          <cell r="I401">
            <v>15911</v>
          </cell>
          <cell r="J401" t="str">
            <v>DA</v>
          </cell>
          <cell r="K401">
            <v>45401</v>
          </cell>
          <cell r="L401" t="str">
            <v>ZAKLJUČENO</v>
          </cell>
          <cell r="M401"/>
        </row>
        <row r="402">
          <cell r="C402" t="str">
            <v>KPD-00340</v>
          </cell>
          <cell r="D402" t="str">
            <v>CLEAN-ROT-KAS 250-400x1650 NAPRAVA ZA ČIŠČENJE KASET</v>
          </cell>
          <cell r="E402" t="str">
            <v>KPD L5</v>
          </cell>
          <cell r="F402" t="str">
            <v>DA</v>
          </cell>
          <cell r="G402">
            <v>45400</v>
          </cell>
          <cell r="H402" t="str">
            <v>MARKO VELUŠČEK</v>
          </cell>
          <cell r="I402">
            <v>15912</v>
          </cell>
          <cell r="J402" t="str">
            <v>DA</v>
          </cell>
          <cell r="K402">
            <v>45401</v>
          </cell>
          <cell r="L402" t="str">
            <v>ZAKLJUČENO</v>
          </cell>
          <cell r="M402"/>
        </row>
        <row r="403">
          <cell r="C403" t="str">
            <v>KPD-00350</v>
          </cell>
          <cell r="D403" t="str">
            <v xml:space="preserve">TRANS-K 0.19-0.41 x 1.4 TRANSPORTER KASET; </v>
          </cell>
          <cell r="E403" t="str">
            <v>KPD L5</v>
          </cell>
          <cell r="F403" t="str">
            <v>DA</v>
          </cell>
          <cell r="G403"/>
          <cell r="H403" t="str">
            <v>MARKO VELUŠČEK</v>
          </cell>
          <cell r="I403">
            <v>15874</v>
          </cell>
          <cell r="J403" t="str">
            <v>DA</v>
          </cell>
          <cell r="K403">
            <v>45390</v>
          </cell>
          <cell r="L403" t="str">
            <v>ZAKLJUČENO</v>
          </cell>
          <cell r="M403"/>
        </row>
        <row r="404">
          <cell r="C404" t="str">
            <v>KPD-00360</v>
          </cell>
          <cell r="D404" t="str">
            <v xml:space="preserve">THK 14.8/0.42 HL HLADILNI TUNEL ZA KASETE; </v>
          </cell>
          <cell r="E404" t="str">
            <v>KPD L5</v>
          </cell>
          <cell r="F404" t="str">
            <v>DA</v>
          </cell>
          <cell r="G404"/>
          <cell r="H404" t="str">
            <v>MARKO VELUŠČEK</v>
          </cell>
          <cell r="I404">
            <v>15913</v>
          </cell>
          <cell r="J404" t="str">
            <v>DA</v>
          </cell>
          <cell r="K404">
            <v>45394</v>
          </cell>
          <cell r="L404" t="str">
            <v>ZAKLJUČENO</v>
          </cell>
          <cell r="M404"/>
        </row>
        <row r="405">
          <cell r="C405" t="str">
            <v>KPD-00370</v>
          </cell>
          <cell r="D405" t="str">
            <v xml:space="preserve">ODVZ-DOHZ / KIJEVHL. L2; ODVOD VROČEGA IN DOVOD ; HLADNEGA ZRAKA; </v>
          </cell>
          <cell r="E405" t="str">
            <v>KPD L5</v>
          </cell>
          <cell r="F405" t="str">
            <v>DA</v>
          </cell>
          <cell r="G405"/>
          <cell r="H405" t="str">
            <v>MARKO VELUŠČEK</v>
          </cell>
          <cell r="I405">
            <v>15914</v>
          </cell>
          <cell r="J405" t="str">
            <v>DA</v>
          </cell>
          <cell r="K405">
            <v>45426</v>
          </cell>
          <cell r="L405" t="str">
            <v>ZAKLJUČENO</v>
          </cell>
          <cell r="M405"/>
        </row>
        <row r="406">
          <cell r="C406" t="str">
            <v>KPD-00380</v>
          </cell>
          <cell r="D406" t="str">
            <v xml:space="preserve">TRANS-K 0.19-0.41 x 0.8 TRANSPORTER KASET Z ZAUSTAVLJALCI; </v>
          </cell>
          <cell r="E406" t="str">
            <v>KPD L5</v>
          </cell>
          <cell r="F406" t="str">
            <v>DA</v>
          </cell>
          <cell r="G406"/>
          <cell r="H406" t="str">
            <v>MARKO VELUŠČEK</v>
          </cell>
          <cell r="I406">
            <v>15875</v>
          </cell>
          <cell r="J406" t="str">
            <v>DA</v>
          </cell>
          <cell r="K406">
            <v>45390</v>
          </cell>
          <cell r="L406" t="str">
            <v>ZAKLJUČENO</v>
          </cell>
          <cell r="M406"/>
        </row>
        <row r="407">
          <cell r="C407" t="str">
            <v>KPD-00390</v>
          </cell>
          <cell r="D407" t="str">
            <v xml:space="preserve">VP 1600 KP/ VERIZ PROGA VALJČNA S KRIŽNIM PRENOSOM; </v>
          </cell>
          <cell r="E407" t="str">
            <v>KPD L5</v>
          </cell>
          <cell r="F407" t="str">
            <v>DA</v>
          </cell>
          <cell r="G407"/>
          <cell r="H407" t="str">
            <v>MARKO VELUŠČEK</v>
          </cell>
          <cell r="I407" t="str">
            <v>15915 15916 15917 15918</v>
          </cell>
          <cell r="J407" t="str">
            <v>DA</v>
          </cell>
          <cell r="K407">
            <v>45394</v>
          </cell>
          <cell r="L407" t="str">
            <v>ZAKLJUČENO</v>
          </cell>
          <cell r="M407"/>
        </row>
        <row r="408">
          <cell r="C408" t="str">
            <v>KPD-00400</v>
          </cell>
          <cell r="D408" t="str">
            <v xml:space="preserve">TRANS-K 0.19-0.41 x 1.4 TRANSPORTER KASET ; </v>
          </cell>
          <cell r="E408" t="str">
            <v>KPD L5</v>
          </cell>
          <cell r="F408" t="str">
            <v>DA</v>
          </cell>
          <cell r="G408"/>
          <cell r="H408" t="str">
            <v>MARKO VELUŠČEK</v>
          </cell>
          <cell r="I408">
            <v>15876</v>
          </cell>
          <cell r="J408" t="str">
            <v>DA</v>
          </cell>
          <cell r="K408">
            <v>45390</v>
          </cell>
          <cell r="L408" t="str">
            <v>ZAKLJUČENO</v>
          </cell>
          <cell r="M408"/>
        </row>
        <row r="409">
          <cell r="C409" t="str">
            <v>KPD-00410</v>
          </cell>
          <cell r="D409" t="str">
            <v xml:space="preserve">TRANS-K 0.19-0.41 x 4.4  R90 TRANSPORTER KASET ; </v>
          </cell>
          <cell r="E409" t="str">
            <v>KPD L5</v>
          </cell>
          <cell r="F409" t="str">
            <v>DA</v>
          </cell>
          <cell r="G409"/>
          <cell r="H409" t="str">
            <v>MARKO VELUŠČEK</v>
          </cell>
          <cell r="I409">
            <v>15877</v>
          </cell>
          <cell r="J409" t="str">
            <v>DA</v>
          </cell>
          <cell r="K409">
            <v>45386</v>
          </cell>
          <cell r="L409" t="str">
            <v>ZAKLJUČENO</v>
          </cell>
          <cell r="M409"/>
        </row>
        <row r="410">
          <cell r="C410" t="str">
            <v>KPD-00420</v>
          </cell>
          <cell r="D410" t="str">
            <v xml:space="preserve">TRANS-K 0.19-0.41 x 4.5  R45 TRANSPORTER KASET ; </v>
          </cell>
          <cell r="E410" t="str">
            <v>KPD L5</v>
          </cell>
          <cell r="F410" t="str">
            <v>DA</v>
          </cell>
          <cell r="G410"/>
          <cell r="H410" t="str">
            <v>MARKO VELUŠČEK</v>
          </cell>
          <cell r="I410">
            <v>15878</v>
          </cell>
          <cell r="J410" t="str">
            <v>DA</v>
          </cell>
          <cell r="K410">
            <v>45390</v>
          </cell>
          <cell r="L410" t="str">
            <v>ZAKLJUČENO</v>
          </cell>
          <cell r="M410"/>
        </row>
        <row r="411">
          <cell r="C411" t="str">
            <v>KPD-00430</v>
          </cell>
          <cell r="D411" t="str">
            <v xml:space="preserve">TRANS-K 0.19-0.41 x 4.2  R45 TRANSPORTER KASET ; </v>
          </cell>
          <cell r="E411" t="str">
            <v>KPD L5</v>
          </cell>
          <cell r="F411" t="str">
            <v>DA</v>
          </cell>
          <cell r="G411"/>
          <cell r="H411" t="str">
            <v>MARKO VELUŠČEK</v>
          </cell>
          <cell r="I411">
            <v>15879</v>
          </cell>
          <cell r="J411" t="str">
            <v>DA</v>
          </cell>
          <cell r="K411">
            <v>45386</v>
          </cell>
          <cell r="L411" t="str">
            <v>ZAKLJUČENO</v>
          </cell>
          <cell r="M411"/>
        </row>
        <row r="412">
          <cell r="C412" t="str">
            <v>KPD-00440</v>
          </cell>
          <cell r="D412" t="str">
            <v xml:space="preserve">TRANS-K 0.19-0.41 x 3.8 Z TRANSPORTER KASET Z ZAUSTAVLJALCI; </v>
          </cell>
          <cell r="E412" t="str">
            <v>KPD L5</v>
          </cell>
          <cell r="F412" t="str">
            <v>DA</v>
          </cell>
          <cell r="G412"/>
          <cell r="H412" t="str">
            <v>MARKO VELUŠČEK</v>
          </cell>
          <cell r="I412">
            <v>15880</v>
          </cell>
          <cell r="J412" t="str">
            <v>DA</v>
          </cell>
          <cell r="K412">
            <v>45386</v>
          </cell>
          <cell r="L412" t="str">
            <v>ZAKLJUČENO</v>
          </cell>
          <cell r="M412"/>
        </row>
        <row r="413">
          <cell r="C413" t="str">
            <v>KPD-00450</v>
          </cell>
          <cell r="D413" t="str">
            <v xml:space="preserve">TRANS-K 0.65 x 0.7 VAL/ Z TRANSPORTER KASET; VALJČNI REVERZIBILNI; </v>
          </cell>
          <cell r="E413" t="str">
            <v>KPD L5</v>
          </cell>
          <cell r="F413" t="str">
            <v>DA</v>
          </cell>
          <cell r="G413"/>
          <cell r="H413" t="str">
            <v>MARKO VELUŠČEK</v>
          </cell>
          <cell r="I413" t="str">
            <v>15919 15920 15921 15922</v>
          </cell>
          <cell r="J413" t="str">
            <v>DA</v>
          </cell>
          <cell r="K413">
            <v>45390</v>
          </cell>
          <cell r="L413" t="str">
            <v>ZAKLJUČENO</v>
          </cell>
          <cell r="M413"/>
        </row>
        <row r="414">
          <cell r="C414" t="str">
            <v>KPD-00460</v>
          </cell>
          <cell r="D414" t="str">
            <v>TRANS-K 0.35(300)x4.35/1800/MT ST 37-2; TRANSPORTER KASET</v>
          </cell>
          <cell r="E414" t="str">
            <v>KPD L5</v>
          </cell>
          <cell r="F414" t="str">
            <v>DA</v>
          </cell>
          <cell r="G414"/>
          <cell r="H414" t="str">
            <v>MARKO VELUŠČEK</v>
          </cell>
          <cell r="I414" t="str">
            <v xml:space="preserve"> 15923 15924 15925 15926</v>
          </cell>
          <cell r="J414" t="str">
            <v>DA</v>
          </cell>
          <cell r="K414">
            <v>45387</v>
          </cell>
          <cell r="L414" t="str">
            <v>ZAKLJUČENO</v>
          </cell>
          <cell r="M414"/>
        </row>
        <row r="415">
          <cell r="C415" t="str">
            <v>KPD-00470</v>
          </cell>
          <cell r="D415" t="str">
            <v xml:space="preserve">SKLAD K KIJH EUROP 288 SKLADIŠČE KASET- KijevHleb L5; </v>
          </cell>
          <cell r="E415" t="str">
            <v>KPD L5</v>
          </cell>
          <cell r="F415" t="str">
            <v>DA</v>
          </cell>
          <cell r="G415"/>
          <cell r="H415" t="str">
            <v>MARKO VELUŠČEK</v>
          </cell>
          <cell r="I415" t="str">
            <v>15935   15936</v>
          </cell>
          <cell r="J415" t="str">
            <v>DA</v>
          </cell>
          <cell r="K415">
            <v>45385</v>
          </cell>
          <cell r="L415" t="str">
            <v>ZAKLJUČENO</v>
          </cell>
          <cell r="M415"/>
        </row>
        <row r="416">
          <cell r="C416" t="str">
            <v>KPD-00480</v>
          </cell>
          <cell r="D416" t="str">
            <v xml:space="preserve">SKLAD K KIJH AMER 261 SKLADIŠČE KASET- Kijev Hleb L5; </v>
          </cell>
          <cell r="E416" t="str">
            <v>KPD L5</v>
          </cell>
          <cell r="F416" t="str">
            <v>DA</v>
          </cell>
          <cell r="G416"/>
          <cell r="H416" t="str">
            <v>MARKO VELUŠČEK</v>
          </cell>
          <cell r="I416" t="str">
            <v>15927  15928</v>
          </cell>
          <cell r="J416" t="str">
            <v>DA</v>
          </cell>
          <cell r="K416">
            <v>45385</v>
          </cell>
          <cell r="L416" t="str">
            <v>ZAKLJUČENO</v>
          </cell>
          <cell r="M416"/>
        </row>
        <row r="417">
          <cell r="C417" t="str">
            <v>KPD-00490</v>
          </cell>
          <cell r="D417" t="str">
            <v xml:space="preserve">POD KPD L5 800x8200; PODEST ZA DOSTOP IN ; VZDRŽEVANJE; </v>
          </cell>
          <cell r="E417" t="str">
            <v>KPD L5</v>
          </cell>
          <cell r="F417" t="str">
            <v>DA</v>
          </cell>
          <cell r="G417"/>
          <cell r="H417" t="str">
            <v>MARKO VELUŠČEK</v>
          </cell>
          <cell r="I417">
            <v>16016</v>
          </cell>
          <cell r="J417" t="str">
            <v>DA</v>
          </cell>
          <cell r="K417">
            <v>45426</v>
          </cell>
          <cell r="L417" t="str">
            <v>ZAKLJUČENO</v>
          </cell>
          <cell r="M417"/>
        </row>
        <row r="418">
          <cell r="C418" t="str">
            <v>KPD-00500</v>
          </cell>
          <cell r="D418" t="str">
            <v xml:space="preserve">TK  0.254 x 15.7/ 2x R45 TRANSPORTER KRUHA Z VPIHOVANJEM ČISTEGA ZRAKA; </v>
          </cell>
          <cell r="E418" t="str">
            <v>KPD L5</v>
          </cell>
          <cell r="F418" t="str">
            <v>DA</v>
          </cell>
          <cell r="G418"/>
          <cell r="H418" t="str">
            <v>ALEKSANDER SREBRNIČ</v>
          </cell>
          <cell r="I418">
            <v>15881</v>
          </cell>
          <cell r="J418" t="str">
            <v>DA</v>
          </cell>
          <cell r="K418">
            <v>45397</v>
          </cell>
          <cell r="L418" t="str">
            <v>ZAKLJUČENO</v>
          </cell>
          <cell r="M418"/>
        </row>
        <row r="419">
          <cell r="C419" t="str">
            <v>KPD-00510</v>
          </cell>
          <cell r="D419" t="str">
            <v xml:space="preserve">HKP 2.5 / 100 HLADILNA KOMORA; </v>
          </cell>
          <cell r="E419" t="str">
            <v>KPD L5</v>
          </cell>
          <cell r="F419" t="str">
            <v>DA</v>
          </cell>
          <cell r="G419">
            <v>45384</v>
          </cell>
          <cell r="H419" t="str">
            <v>MARKO VELUŠČEK</v>
          </cell>
          <cell r="I419">
            <v>15894</v>
          </cell>
          <cell r="J419" t="str">
            <v>DA</v>
          </cell>
          <cell r="K419">
            <v>45385</v>
          </cell>
          <cell r="L419" t="str">
            <v>ZAKLJUČENO</v>
          </cell>
          <cell r="M419"/>
        </row>
        <row r="420">
          <cell r="C420" t="str">
            <v>KPD-00520</v>
          </cell>
          <cell r="D420" t="str">
            <v xml:space="preserve">TK 400x4000 TRANSPORTER KRUHA - IZHOD IZ HLADILNE KOMORE; </v>
          </cell>
          <cell r="E420" t="str">
            <v>KPD L5</v>
          </cell>
          <cell r="F420" t="str">
            <v>DA</v>
          </cell>
          <cell r="G420"/>
          <cell r="H420" t="str">
            <v>ALEKSANDER SREBRNIČ</v>
          </cell>
          <cell r="I420">
            <v>15882</v>
          </cell>
          <cell r="J420" t="str">
            <v>DA</v>
          </cell>
          <cell r="K420">
            <v>45398</v>
          </cell>
          <cell r="L420" t="str">
            <v>ZAKLJUČENO</v>
          </cell>
          <cell r="M420"/>
        </row>
        <row r="421">
          <cell r="C421" t="str">
            <v>KPD-00530</v>
          </cell>
          <cell r="D421" t="str">
            <v xml:space="preserve">DRČA 400 DRČA - ZASILNI IZHOD; </v>
          </cell>
          <cell r="E421" t="str">
            <v>KPD L5</v>
          </cell>
          <cell r="F421" t="str">
            <v>DA</v>
          </cell>
          <cell r="G421"/>
          <cell r="H421" t="str">
            <v>MARKO VELUŠČEK</v>
          </cell>
          <cell r="I421">
            <v>15883</v>
          </cell>
          <cell r="J421" t="str">
            <v>DA</v>
          </cell>
          <cell r="K421">
            <v>45426</v>
          </cell>
          <cell r="L421" t="str">
            <v>ZAKLJUČENO</v>
          </cell>
          <cell r="M421"/>
        </row>
        <row r="422">
          <cell r="C422" t="str">
            <v>BAMB-00010</v>
          </cell>
          <cell r="D422" t="str">
            <v>LP V 400-2600-L-ST-PP---VO LIJAK S PODESTOM</v>
          </cell>
          <cell r="E422" t="str">
            <v>BAMBINO</v>
          </cell>
          <cell r="F422" t="str">
            <v>DA</v>
          </cell>
          <cell r="G422"/>
          <cell r="H422" t="str">
            <v>MARKO VELUŠČEK</v>
          </cell>
          <cell r="I422">
            <v>15971</v>
          </cell>
          <cell r="J422" t="str">
            <v>DA</v>
          </cell>
          <cell r="K422">
            <v>45432</v>
          </cell>
          <cell r="L422" t="str">
            <v>ZAKLJUČENO</v>
          </cell>
          <cell r="M422"/>
        </row>
        <row r="423">
          <cell r="C423" t="str">
            <v>BAMB-00020-T</v>
          </cell>
          <cell r="D423" t="str">
            <v>KRAS NC.1 3-PLC-1250-120-----VM-D180-K-AT DOUGH DIVIDER FAMILY</v>
          </cell>
          <cell r="E423" t="str">
            <v>BAMBINO</v>
          </cell>
          <cell r="F423" t="str">
            <v>DA</v>
          </cell>
          <cell r="G423">
            <v>45406</v>
          </cell>
          <cell r="H423" t="str">
            <v>ALEKSANDER SREBRNIČ</v>
          </cell>
          <cell r="I423">
            <v>15972</v>
          </cell>
          <cell r="J423" t="str">
            <v>DA</v>
          </cell>
          <cell r="K423">
            <v>45462</v>
          </cell>
          <cell r="L423" t="str">
            <v>ZAKLJUČENO</v>
          </cell>
          <cell r="M423"/>
        </row>
        <row r="424">
          <cell r="C424" t="str">
            <v>BAMB-00030-T</v>
          </cell>
          <cell r="D424" t="str">
            <v>TT P 220x2500/LOP-Sx2-BAF TRANSPORTER TESTA PREVOZNI Z LOPUTAMI</v>
          </cell>
          <cell r="E424" t="str">
            <v>BAMBINO</v>
          </cell>
          <cell r="F424" t="str">
            <v>DA</v>
          </cell>
          <cell r="G424">
            <v>45422</v>
          </cell>
          <cell r="H424" t="str">
            <v>ALEKSANDER SREBRNIČ</v>
          </cell>
          <cell r="I424">
            <v>15973</v>
          </cell>
          <cell r="J424" t="str">
            <v>DA</v>
          </cell>
          <cell r="K424">
            <v>45463</v>
          </cell>
          <cell r="L424" t="str">
            <v>ZAKLJUČENO</v>
          </cell>
          <cell r="M424"/>
        </row>
        <row r="425">
          <cell r="C425" t="str">
            <v>BAMB-00040-T</v>
          </cell>
          <cell r="D425" t="str">
            <v>TT 1000X2900/DES/LOP-BAM TRANSPORTER TESTA Z DESKO DVOJNI</v>
          </cell>
          <cell r="E425" t="str">
            <v>BAMBINO</v>
          </cell>
          <cell r="F425" t="str">
            <v>DA</v>
          </cell>
          <cell r="G425">
            <v>45427</v>
          </cell>
          <cell r="H425" t="str">
            <v>ALEKSANDER SREBRNIČ</v>
          </cell>
          <cell r="I425">
            <v>15974</v>
          </cell>
          <cell r="J425" t="str">
            <v>DA</v>
          </cell>
          <cell r="K425">
            <v>45463</v>
          </cell>
          <cell r="L425" t="str">
            <v>ZAKLJUČENO</v>
          </cell>
          <cell r="M425"/>
        </row>
        <row r="426">
          <cell r="C426" t="str">
            <v>BAMB-00050-T</v>
          </cell>
          <cell r="D426" t="str">
            <v>TT 950x4700/LOP-HLR TRANSPORTER TESTA Z DVIŽNIMI LOPATICAMI</v>
          </cell>
          <cell r="E426" t="str">
            <v>BAMBINO</v>
          </cell>
          <cell r="F426" t="str">
            <v>DA</v>
          </cell>
          <cell r="G426"/>
          <cell r="H426" t="str">
            <v>MARKO VELUŠČEK</v>
          </cell>
          <cell r="I426">
            <v>15975</v>
          </cell>
          <cell r="J426" t="str">
            <v>DA</v>
          </cell>
          <cell r="K426">
            <v>45420</v>
          </cell>
          <cell r="L426" t="str">
            <v>ZAKLJUČENO</v>
          </cell>
          <cell r="M426"/>
        </row>
        <row r="427">
          <cell r="C427" t="str">
            <v>BAMB-00060-T</v>
          </cell>
          <cell r="D427" t="str">
            <v>IK TT 1000X8000/4-BAF INTERMEDIALNA KOMORA S TRANSPORTERJI</v>
          </cell>
          <cell r="E427" t="str">
            <v>BAMBINO</v>
          </cell>
          <cell r="F427" t="str">
            <v>DA</v>
          </cell>
          <cell r="G427"/>
          <cell r="H427" t="str">
            <v>ALEKSANDER SREBRNIČ</v>
          </cell>
          <cell r="I427">
            <v>15976</v>
          </cell>
          <cell r="J427" t="str">
            <v>DA</v>
          </cell>
          <cell r="K427">
            <v>45469</v>
          </cell>
          <cell r="L427" t="str">
            <v>ZAKLJUČENO</v>
          </cell>
          <cell r="M427"/>
        </row>
        <row r="428">
          <cell r="C428" t="str">
            <v>BAMB-00070-T</v>
          </cell>
          <cell r="D428" t="str">
            <v>POL V 500 - HLR TRANSPORTER POLNILNI V</v>
          </cell>
          <cell r="E428" t="str">
            <v>BAMBINO</v>
          </cell>
          <cell r="F428" t="str">
            <v>DA</v>
          </cell>
          <cell r="G428"/>
          <cell r="H428" t="str">
            <v>ALEKSANDER SREBRNIČ</v>
          </cell>
          <cell r="I428">
            <v>15977</v>
          </cell>
          <cell r="J428" t="str">
            <v>DA</v>
          </cell>
          <cell r="K428">
            <v>45464</v>
          </cell>
          <cell r="L428" t="str">
            <v>ZAKLJUČENO</v>
          </cell>
          <cell r="M428"/>
        </row>
        <row r="429">
          <cell r="C429" t="str">
            <v>BAMB-00080-T</v>
          </cell>
          <cell r="D429" t="str">
            <v>SVO 1000/3x1500-BAF STROJ ZA VZDOLŽNO OBLIKOVANJE</v>
          </cell>
          <cell r="E429" t="str">
            <v>BAMBINO</v>
          </cell>
          <cell r="F429" t="str">
            <v>DA</v>
          </cell>
          <cell r="G429">
            <v>45427</v>
          </cell>
          <cell r="H429" t="str">
            <v>ALEKSANDER SREBRNIČ</v>
          </cell>
          <cell r="I429">
            <v>16022</v>
          </cell>
          <cell r="J429" t="str">
            <v>DA</v>
          </cell>
          <cell r="K429">
            <v>45464</v>
          </cell>
          <cell r="L429" t="str">
            <v>ZAKLJUČENO</v>
          </cell>
          <cell r="M429"/>
        </row>
        <row r="430">
          <cell r="C430" t="str">
            <v>BAMB-00090-T</v>
          </cell>
          <cell r="D430" t="str">
            <v>APK 600x1500 MAG/2V AVTOMATSKI POLNILNIK KASET ; MAGNETNI</v>
          </cell>
          <cell r="E430" t="str">
            <v>BAMBINO</v>
          </cell>
          <cell r="F430" t="str">
            <v>DA</v>
          </cell>
          <cell r="G430">
            <v>45407</v>
          </cell>
          <cell r="H430" t="str">
            <v>ALEKSANDER SREBRNIČ</v>
          </cell>
          <cell r="I430">
            <v>15978</v>
          </cell>
          <cell r="J430" t="str">
            <v>DA</v>
          </cell>
          <cell r="K430">
            <v>45464</v>
          </cell>
          <cell r="L430" t="str">
            <v>ZAKLJUČENO</v>
          </cell>
          <cell r="M430"/>
        </row>
        <row r="431">
          <cell r="C431" t="str">
            <v>BAMB-00100-T</v>
          </cell>
          <cell r="D431" t="str">
            <v>TRANS-K 1x0.304 B680x4.4 Z TRANSPORTER KASET Z ZAUSTAVLJALNIKOM</v>
          </cell>
          <cell r="E431" t="str">
            <v>BAMBINO</v>
          </cell>
          <cell r="F431" t="str">
            <v>DA</v>
          </cell>
          <cell r="G431"/>
          <cell r="H431" t="str">
            <v>MARKO VELUŠČEK</v>
          </cell>
          <cell r="I431">
            <v>15979</v>
          </cell>
          <cell r="J431" t="str">
            <v>DA</v>
          </cell>
          <cell r="K431">
            <v>45420</v>
          </cell>
          <cell r="L431" t="str">
            <v>ZAKLJUČENO</v>
          </cell>
          <cell r="M431"/>
        </row>
        <row r="432">
          <cell r="C432" t="str">
            <v>BAMB-00110-T</v>
          </cell>
          <cell r="D432" t="str">
            <v>TRANS-K 1x0.304 B680x5.34/R90 Z TRANSPORTER KASET Z ZAUSTAVLJALNIKOM</v>
          </cell>
          <cell r="E432" t="str">
            <v>BAMBINO</v>
          </cell>
          <cell r="F432" t="str">
            <v>DA</v>
          </cell>
          <cell r="G432">
            <v>45428</v>
          </cell>
          <cell r="H432" t="str">
            <v>MARKO VELUŠČEK</v>
          </cell>
          <cell r="I432">
            <v>15980</v>
          </cell>
          <cell r="J432" t="str">
            <v>DA</v>
          </cell>
          <cell r="K432">
            <v>45443</v>
          </cell>
          <cell r="L432" t="str">
            <v>ZAKLJUČENO</v>
          </cell>
          <cell r="M432"/>
        </row>
        <row r="433">
          <cell r="C433" t="str">
            <v>BAMB-00120-T</v>
          </cell>
          <cell r="D433" t="str">
            <v xml:space="preserve">POK-K/2P L3600 NAPRAVA ZA POKRIVANJE KASET; </v>
          </cell>
          <cell r="E433" t="str">
            <v>BAMBINO</v>
          </cell>
          <cell r="F433" t="str">
            <v>DA</v>
          </cell>
          <cell r="G433"/>
          <cell r="H433" t="str">
            <v>MARKO VELUŠČEK</v>
          </cell>
          <cell r="I433">
            <v>15981</v>
          </cell>
          <cell r="J433" t="str">
            <v>DA</v>
          </cell>
          <cell r="K433">
            <v>45470</v>
          </cell>
          <cell r="L433" t="str">
            <v>ZAKLJUČENO</v>
          </cell>
          <cell r="M433"/>
        </row>
        <row r="434">
          <cell r="C434" t="str">
            <v>BAMB-00130</v>
          </cell>
          <cell r="D434" t="str">
            <v>FKP K 3.0/170 FERMENTACIJSKA KOMORA - PRETOČNA</v>
          </cell>
          <cell r="E434" t="str">
            <v>BAMBINO</v>
          </cell>
          <cell r="F434" t="str">
            <v>DA</v>
          </cell>
          <cell r="G434"/>
          <cell r="H434" t="str">
            <v>MARKO VELUŠČEK</v>
          </cell>
          <cell r="I434">
            <v>15982</v>
          </cell>
          <cell r="J434" t="str">
            <v>DA</v>
          </cell>
          <cell r="K434">
            <v>45432</v>
          </cell>
          <cell r="L434" t="str">
            <v>ZAKLJUČENO</v>
          </cell>
          <cell r="M434"/>
        </row>
        <row r="435">
          <cell r="C435" t="str">
            <v>BAMB-00140</v>
          </cell>
          <cell r="D435" t="str">
            <v xml:space="preserve">TT PR 3.0x1.5 TRANSPORTER TESTA PREDAJNI - INOX; </v>
          </cell>
          <cell r="E435" t="str">
            <v>BAMBINO</v>
          </cell>
          <cell r="F435" t="str">
            <v>DA</v>
          </cell>
          <cell r="G435"/>
          <cell r="H435" t="str">
            <v>MARKO VELUŠČEK</v>
          </cell>
          <cell r="I435">
            <v>15983</v>
          </cell>
          <cell r="J435" t="str">
            <v>DA</v>
          </cell>
          <cell r="K435">
            <v>45439</v>
          </cell>
          <cell r="L435" t="str">
            <v>ZAKLJUČENO</v>
          </cell>
          <cell r="M435"/>
        </row>
        <row r="436">
          <cell r="C436" t="str">
            <v>BAMB-00150</v>
          </cell>
          <cell r="D436" t="str">
            <v>TPN 3.0x30.1 V1.1 2K2V-L 6B TUNELSKA PEČ</v>
          </cell>
          <cell r="E436" t="str">
            <v>BAMBINO</v>
          </cell>
          <cell r="F436" t="str">
            <v>DA</v>
          </cell>
          <cell r="G436"/>
          <cell r="H436" t="str">
            <v>MARKO VELUŠČEK</v>
          </cell>
          <cell r="I436">
            <v>15984</v>
          </cell>
          <cell r="J436" t="str">
            <v>DA</v>
          </cell>
          <cell r="K436">
            <v>45434</v>
          </cell>
          <cell r="L436" t="str">
            <v>ZAKLJUČENO</v>
          </cell>
          <cell r="M436"/>
        </row>
        <row r="437">
          <cell r="C437" t="str">
            <v>BAMB-00160</v>
          </cell>
          <cell r="D437" t="str">
            <v xml:space="preserve">GORILNIK  MODULIRANI  WM-G10/2-A  ZM  S  PL.  PROGO;  R1  1/2  WM-G10  ZA  ZEM.PLIN;  IN  PL. </v>
          </cell>
          <cell r="E437" t="str">
            <v>BAMBINO</v>
          </cell>
          <cell r="F437"/>
          <cell r="G437"/>
          <cell r="H437"/>
          <cell r="I437"/>
          <cell r="J437"/>
          <cell r="K437"/>
          <cell r="L437" t="str">
            <v/>
          </cell>
          <cell r="M437"/>
        </row>
        <row r="438">
          <cell r="C438" t="str">
            <v>BAMB-00170</v>
          </cell>
          <cell r="D438" t="str">
            <v>APRAZ-TP 3.0 ON D AVTOMATSKI PRAZNILNIK PEČI</v>
          </cell>
          <cell r="E438" t="str">
            <v>BAMBINO</v>
          </cell>
          <cell r="F438" t="str">
            <v>DA</v>
          </cell>
          <cell r="G438">
            <v>45443</v>
          </cell>
          <cell r="H438" t="str">
            <v>MARKO VELUŠČEK</v>
          </cell>
          <cell r="I438">
            <v>15985</v>
          </cell>
          <cell r="J438" t="str">
            <v>DA</v>
          </cell>
          <cell r="K438">
            <v>45470</v>
          </cell>
          <cell r="L438" t="str">
            <v>ZAKLJUČENO</v>
          </cell>
          <cell r="M438"/>
        </row>
        <row r="439">
          <cell r="C439" t="str">
            <v>BAMB-00180</v>
          </cell>
          <cell r="D439" t="str">
            <v>TRANS-K 2x0.082 B680x7.35/R75/R15 Z TRANSPORTER KASET Z ZAUSTAVLJALNIKOM</v>
          </cell>
          <cell r="E439" t="str">
            <v>BAMBINO</v>
          </cell>
          <cell r="F439" t="str">
            <v>DA</v>
          </cell>
          <cell r="G439"/>
          <cell r="H439" t="str">
            <v>MARKO VELUŠČEK</v>
          </cell>
          <cell r="I439">
            <v>15986</v>
          </cell>
          <cell r="J439" t="str">
            <v>DA</v>
          </cell>
          <cell r="K439">
            <v>45421</v>
          </cell>
          <cell r="L439" t="str">
            <v>ZAKLJUČENO</v>
          </cell>
          <cell r="M439"/>
        </row>
        <row r="440">
          <cell r="C440" t="str">
            <v>BAMB-00181</v>
          </cell>
          <cell r="D440" t="str">
            <v>TRANS-K 2x0.082 B680x4.7/R15 Z TRANSPORTER KASET Z ZAUSTAVLJALNIKOM</v>
          </cell>
          <cell r="E440" t="str">
            <v>BAMBINO</v>
          </cell>
          <cell r="F440" t="str">
            <v>DA</v>
          </cell>
          <cell r="G440">
            <v>45429</v>
          </cell>
          <cell r="H440" t="str">
            <v>MARKO VELUŠČEK</v>
          </cell>
          <cell r="I440">
            <v>16020</v>
          </cell>
          <cell r="J440" t="str">
            <v>DA</v>
          </cell>
          <cell r="K440">
            <v>45432</v>
          </cell>
          <cell r="L440" t="str">
            <v>ZAKLJUČENO</v>
          </cell>
          <cell r="M440"/>
        </row>
        <row r="441">
          <cell r="C441" t="str">
            <v>BAMB-00190</v>
          </cell>
          <cell r="D441" t="str">
            <v>TRANS-K 2x0.082 B680x3.1/Z TRANSPORTER KASET Z ZAUSTAVLJALNIKOM</v>
          </cell>
          <cell r="E441" t="str">
            <v>BAMBINO</v>
          </cell>
          <cell r="F441" t="str">
            <v>DA</v>
          </cell>
          <cell r="G441">
            <v>45400</v>
          </cell>
          <cell r="H441" t="str">
            <v>MARKO VELUŠČEK</v>
          </cell>
          <cell r="I441">
            <v>15987</v>
          </cell>
          <cell r="J441" t="str">
            <v>DA</v>
          </cell>
          <cell r="K441">
            <v>45470</v>
          </cell>
          <cell r="L441" t="str">
            <v>ZAKLJUČENO</v>
          </cell>
          <cell r="M441"/>
        </row>
        <row r="442">
          <cell r="C442" t="str">
            <v>BAMB-00200</v>
          </cell>
          <cell r="D442" t="str">
            <v>ODK-K/3P NAPRAVA ZA ODKRIVANJE KASET</v>
          </cell>
          <cell r="E442" t="str">
            <v>BAMBINO</v>
          </cell>
          <cell r="F442" t="str">
            <v>DA</v>
          </cell>
          <cell r="G442">
            <v>45449</v>
          </cell>
          <cell r="H442" t="str">
            <v>MARKO VELUŠČEK</v>
          </cell>
          <cell r="I442">
            <v>15988</v>
          </cell>
          <cell r="J442" t="str">
            <v>DA</v>
          </cell>
          <cell r="K442">
            <v>45470</v>
          </cell>
          <cell r="L442" t="str">
            <v>ZAKLJUČENO</v>
          </cell>
          <cell r="M442"/>
        </row>
        <row r="443">
          <cell r="C443" t="str">
            <v>BAMB-00210</v>
          </cell>
          <cell r="D443" t="str">
            <v>TRANS-POK 2x0.082x2.8 REV TRANSPORTER POKROVOV REVERZIBILNI</v>
          </cell>
          <cell r="E443" t="str">
            <v>BAMBINO</v>
          </cell>
          <cell r="F443" t="str">
            <v>DA</v>
          </cell>
          <cell r="G443"/>
          <cell r="H443" t="str">
            <v>MARKO VELUŠČEK</v>
          </cell>
          <cell r="I443">
            <v>15989</v>
          </cell>
          <cell r="J443" t="str">
            <v>DA</v>
          </cell>
          <cell r="K443">
            <v>45471</v>
          </cell>
          <cell r="L443" t="str">
            <v>ZAKLJUČENO</v>
          </cell>
          <cell r="M443"/>
        </row>
        <row r="444">
          <cell r="C444" t="str">
            <v>BAMB-00220</v>
          </cell>
          <cell r="D444" t="str">
            <v>TRANS-POK 2x0.082 B654x3.2/Z TRANSPORTER POKROVOV Z ZAUSTAVLJALNIKOM</v>
          </cell>
          <cell r="E444" t="str">
            <v>BAMBINO</v>
          </cell>
          <cell r="F444" t="str">
            <v>DA</v>
          </cell>
          <cell r="G444"/>
          <cell r="H444" t="str">
            <v>MARKO VELUŠČEK</v>
          </cell>
          <cell r="I444">
            <v>15990</v>
          </cell>
          <cell r="J444" t="str">
            <v>DA</v>
          </cell>
          <cell r="K444">
            <v>45471</v>
          </cell>
          <cell r="L444" t="str">
            <v>ZAKLJUČENO</v>
          </cell>
          <cell r="M444"/>
        </row>
        <row r="445">
          <cell r="C445" t="str">
            <v>BAMB-00230</v>
          </cell>
          <cell r="D445" t="str">
            <v xml:space="preserve">DEP-KIP 2100X650 NAPRAVA ZA PRAZNJENJE ; KASET ZVRAČALNA; </v>
          </cell>
          <cell r="E445" t="str">
            <v>BAMBINO</v>
          </cell>
          <cell r="F445" t="str">
            <v>DA</v>
          </cell>
          <cell r="G445"/>
          <cell r="H445" t="str">
            <v>ALEKSANDER SREBRNIČ</v>
          </cell>
          <cell r="I445">
            <v>15991</v>
          </cell>
          <cell r="J445" t="str">
            <v>DA</v>
          </cell>
          <cell r="K445">
            <v>45461</v>
          </cell>
          <cell r="L445" t="str">
            <v>ZAKLJUČENO</v>
          </cell>
          <cell r="M445"/>
        </row>
        <row r="446">
          <cell r="C446" t="str">
            <v>BAMB-00240</v>
          </cell>
          <cell r="D446" t="str">
            <v xml:space="preserve">TRANS-K 1x0.304 B680x1.5 Z TRANSPORTER KASET </v>
          </cell>
          <cell r="E446" t="str">
            <v>BAMBINO</v>
          </cell>
          <cell r="F446" t="str">
            <v>DA</v>
          </cell>
          <cell r="G446"/>
          <cell r="H446" t="str">
            <v>MARKO VELUŠČEK</v>
          </cell>
          <cell r="I446">
            <v>15992</v>
          </cell>
          <cell r="J446" t="str">
            <v>DA</v>
          </cell>
          <cell r="K446">
            <v>45421</v>
          </cell>
          <cell r="L446" t="str">
            <v>ZAKLJUČENO</v>
          </cell>
          <cell r="M446"/>
        </row>
        <row r="447">
          <cell r="C447" t="str">
            <v>BAMB-00250-T</v>
          </cell>
          <cell r="D447" t="str">
            <v xml:space="preserve">TRANS-K VAL 0.9x2.6 KP/2 TRANSPORTER KASET VALJČNI S KRIŽNIM PRENOSOM ; </v>
          </cell>
          <cell r="E447" t="str">
            <v>BAMBINO</v>
          </cell>
          <cell r="F447" t="str">
            <v>DA</v>
          </cell>
          <cell r="G447">
            <v>45428</v>
          </cell>
          <cell r="H447" t="str">
            <v>MARKO VELUŠČEK</v>
          </cell>
          <cell r="I447">
            <v>15993</v>
          </cell>
          <cell r="J447" t="str">
            <v>DA</v>
          </cell>
          <cell r="K447">
            <v>45432</v>
          </cell>
          <cell r="L447" t="str">
            <v>ZAKLJUČENO</v>
          </cell>
          <cell r="M447"/>
        </row>
        <row r="448">
          <cell r="C448" t="str">
            <v>BAMB-00260-T</v>
          </cell>
          <cell r="D448" t="str">
            <v xml:space="preserve">TRANS-K 1x0.304 B680x1.5 TRANSPORTER KASET </v>
          </cell>
          <cell r="E448" t="str">
            <v>BAMBINO</v>
          </cell>
          <cell r="F448" t="str">
            <v>DA</v>
          </cell>
          <cell r="G448"/>
          <cell r="H448" t="str">
            <v>ALEKSANDER SREBRNIČ</v>
          </cell>
          <cell r="I448">
            <v>15994</v>
          </cell>
          <cell r="J448" t="str">
            <v>DA</v>
          </cell>
          <cell r="K448">
            <v>45463</v>
          </cell>
          <cell r="L448" t="str">
            <v>ZAKLJUČENO</v>
          </cell>
          <cell r="M448"/>
        </row>
        <row r="449">
          <cell r="C449" t="str">
            <v>BAMB-00270</v>
          </cell>
          <cell r="D449" t="str">
            <v>MOV-TRO 2300/1 NAPRAVA ZA PREMIKANJE IN VPENJANJE VOZIČKOV</v>
          </cell>
          <cell r="E449" t="str">
            <v>BAMBINO</v>
          </cell>
          <cell r="F449" t="str">
            <v>DA</v>
          </cell>
          <cell r="G449"/>
          <cell r="H449" t="str">
            <v>ALEKSANDER SREBRNIČ</v>
          </cell>
          <cell r="I449">
            <v>15995</v>
          </cell>
          <cell r="J449" t="str">
            <v>DA</v>
          </cell>
          <cell r="K449">
            <v>45460</v>
          </cell>
          <cell r="L449" t="str">
            <v>ZAKLJUČENO</v>
          </cell>
          <cell r="M449"/>
        </row>
        <row r="450">
          <cell r="C450" t="str">
            <v>BAMB-00280</v>
          </cell>
          <cell r="D450" t="str">
            <v xml:space="preserve">ELEV POT PL 15 ELEVATOR ZA POTISKANJE PLADNJEV; </v>
          </cell>
          <cell r="E450" t="str">
            <v>BAMBINO</v>
          </cell>
          <cell r="F450" t="str">
            <v>DA</v>
          </cell>
          <cell r="G450"/>
          <cell r="H450" t="str">
            <v>MARKO VELUŠČEK</v>
          </cell>
          <cell r="I450">
            <v>15996</v>
          </cell>
          <cell r="J450" t="str">
            <v>DA</v>
          </cell>
          <cell r="K450">
            <v>45461</v>
          </cell>
          <cell r="L450" t="str">
            <v>ZAKLJUČENO</v>
          </cell>
          <cell r="M450"/>
        </row>
        <row r="451">
          <cell r="C451" t="str">
            <v>BAMB-00290</v>
          </cell>
          <cell r="D451" t="str">
            <v xml:space="preserve">ELEV PRE PL 15 ELEVATOR ZA PREVZEMANJE PLADNJEV; </v>
          </cell>
          <cell r="E451" t="str">
            <v>BAMBINO</v>
          </cell>
          <cell r="F451" t="str">
            <v>DA</v>
          </cell>
          <cell r="G451"/>
          <cell r="H451" t="str">
            <v>MARKO VELUŠČEK</v>
          </cell>
          <cell r="I451">
            <v>15997</v>
          </cell>
          <cell r="J451" t="str">
            <v>DA</v>
          </cell>
          <cell r="K451">
            <v>45457</v>
          </cell>
          <cell r="L451" t="str">
            <v>ZAKLJUČENO</v>
          </cell>
          <cell r="M451"/>
        </row>
        <row r="452">
          <cell r="C452" t="str">
            <v>BAMB-00300</v>
          </cell>
          <cell r="D452" t="str">
            <v xml:space="preserve">TR-PL VAL 0.7x5.8 TRANSPORTER PLADNJEV VALJČNI ; </v>
          </cell>
          <cell r="E452" t="str">
            <v>BAMBINO</v>
          </cell>
          <cell r="F452" t="str">
            <v>DA</v>
          </cell>
          <cell r="G452">
            <v>45400</v>
          </cell>
          <cell r="H452" t="str">
            <v>ALEKSANDER SREBRNIČ</v>
          </cell>
          <cell r="I452">
            <v>15998</v>
          </cell>
          <cell r="J452" t="str">
            <v>DA</v>
          </cell>
          <cell r="K452">
            <v>45460</v>
          </cell>
          <cell r="L452" t="str">
            <v>ZAKLJUČENO</v>
          </cell>
          <cell r="M452"/>
        </row>
        <row r="453">
          <cell r="C453" t="str">
            <v>BAMB-00310</v>
          </cell>
          <cell r="D453" t="str">
            <v xml:space="preserve">TR-PL VAL 0.7x5.8 TRANSPORTER PLADNJEV VALJČNI ; </v>
          </cell>
          <cell r="E453" t="str">
            <v>BAMBINO</v>
          </cell>
          <cell r="F453" t="str">
            <v>DA</v>
          </cell>
          <cell r="G453">
            <v>45404</v>
          </cell>
          <cell r="H453" t="str">
            <v>MARKO VELUŠČEK</v>
          </cell>
          <cell r="I453">
            <v>15999</v>
          </cell>
          <cell r="J453" t="str">
            <v>DA</v>
          </cell>
          <cell r="K453">
            <v>45461</v>
          </cell>
          <cell r="L453" t="str">
            <v>ZAKLJUČENO</v>
          </cell>
          <cell r="M453"/>
        </row>
        <row r="454">
          <cell r="C454" t="str">
            <v>BAMB-00320</v>
          </cell>
          <cell r="D454" t="str">
            <v>TK 0.7x2.4 TRANSPORTER KRUHA</v>
          </cell>
          <cell r="E454" t="str">
            <v>BAMBINO</v>
          </cell>
          <cell r="F454" t="str">
            <v>DA</v>
          </cell>
          <cell r="G454">
            <v>45404</v>
          </cell>
          <cell r="H454" t="str">
            <v>ALEKSANDER SREBRNIČ</v>
          </cell>
          <cell r="I454">
            <v>16000</v>
          </cell>
          <cell r="J454" t="str">
            <v>DA</v>
          </cell>
          <cell r="K454">
            <v>45461</v>
          </cell>
          <cell r="L454" t="str">
            <v>ZAKLJUČENO</v>
          </cell>
          <cell r="M454"/>
        </row>
        <row r="455">
          <cell r="C455" t="str">
            <v>BAMB-00330</v>
          </cell>
          <cell r="D455" t="str">
            <v xml:space="preserve">TR-PL VAL 0.7x2.3 TRANSPORTER PLADNJEV VALJČNI ; </v>
          </cell>
          <cell r="E455" t="str">
            <v>BAMBINO</v>
          </cell>
          <cell r="F455" t="str">
            <v>DA</v>
          </cell>
          <cell r="G455">
            <v>45404</v>
          </cell>
          <cell r="H455" t="str">
            <v>MARKO VELUŠČEK</v>
          </cell>
          <cell r="I455">
            <v>16001</v>
          </cell>
          <cell r="J455" t="str">
            <v>DA</v>
          </cell>
          <cell r="K455">
            <v>45461</v>
          </cell>
          <cell r="L455" t="str">
            <v>ZAKLJUČENO</v>
          </cell>
          <cell r="M455"/>
        </row>
        <row r="456">
          <cell r="C456" t="str">
            <v>BAMB-00340</v>
          </cell>
          <cell r="D456" t="str">
            <v xml:space="preserve">TR-PL VAL 0.7x2.3 TRANSPORTER PLADNJEV VALJČNI ; </v>
          </cell>
          <cell r="E456" t="str">
            <v>BAMBINO</v>
          </cell>
          <cell r="F456" t="str">
            <v>DA</v>
          </cell>
          <cell r="G456">
            <v>45404</v>
          </cell>
          <cell r="H456" t="str">
            <v>MARKO VELUŠČEK</v>
          </cell>
          <cell r="I456">
            <v>16002</v>
          </cell>
          <cell r="J456" t="str">
            <v>DA</v>
          </cell>
          <cell r="K456">
            <v>45461</v>
          </cell>
          <cell r="L456" t="str">
            <v>ZAKLJUČENO</v>
          </cell>
          <cell r="M456"/>
        </row>
        <row r="457">
          <cell r="C457" t="str">
            <v>BAMB-00400</v>
          </cell>
          <cell r="D457" t="str">
            <v xml:space="preserve">ELEV POL VOZ 15 ELEVATOR ZA POLNJENJE VOZIČKOV; </v>
          </cell>
          <cell r="E457" t="str">
            <v>BAMBINO</v>
          </cell>
          <cell r="F457" t="str">
            <v>DA</v>
          </cell>
          <cell r="G457"/>
          <cell r="H457" t="str">
            <v>MARKO VELUŠČEK</v>
          </cell>
          <cell r="I457">
            <v>16003</v>
          </cell>
          <cell r="J457" t="str">
            <v>DA</v>
          </cell>
          <cell r="K457">
            <v>45469</v>
          </cell>
          <cell r="L457" t="str">
            <v>ZAKLJUČENO</v>
          </cell>
          <cell r="M457"/>
        </row>
        <row r="458">
          <cell r="C458" t="str">
            <v>BAMB-00410</v>
          </cell>
          <cell r="D458" t="str">
            <v>MOV-TRO 2300/1 NAPRAVA ZA PREMIKANJE IN VPENJANJE VOZIČKOV</v>
          </cell>
          <cell r="E458" t="str">
            <v>BAMBINO</v>
          </cell>
          <cell r="F458" t="str">
            <v>DA</v>
          </cell>
          <cell r="G458"/>
          <cell r="H458" t="str">
            <v>ALEKSANDER SREBRNIČ</v>
          </cell>
          <cell r="I458">
            <v>16004</v>
          </cell>
          <cell r="J458" t="str">
            <v>DA</v>
          </cell>
          <cell r="K458">
            <v>45460</v>
          </cell>
          <cell r="L458" t="str">
            <v>ZAKLJUČENO</v>
          </cell>
          <cell r="M458"/>
        </row>
        <row r="459">
          <cell r="C459" t="str">
            <v>BAMB-00420</v>
          </cell>
          <cell r="D459" t="str">
            <v>TRAN-VOZ 0.4X29.0 PROGA ZA PREMIKANJE VOZIČKOV</v>
          </cell>
          <cell r="E459" t="str">
            <v>BAMBINO</v>
          </cell>
          <cell r="F459" t="str">
            <v>DA</v>
          </cell>
          <cell r="G459"/>
          <cell r="H459" t="str">
            <v>MARKO VELUŠČEK</v>
          </cell>
          <cell r="I459" t="str">
            <v>16006 16005 16007 16008 16009</v>
          </cell>
          <cell r="J459" t="str">
            <v>DA</v>
          </cell>
          <cell r="K459">
            <v>45447</v>
          </cell>
          <cell r="L459" t="str">
            <v>ZAKLJUČENO</v>
          </cell>
          <cell r="M459"/>
        </row>
        <row r="460">
          <cell r="C460" t="str">
            <v>BAMB-00430</v>
          </cell>
          <cell r="D460" t="str">
            <v>MOV-TRO 2300/1 NAPRAVA ZA PREMIKANJE IN VPENJANJE VOZIČKOV</v>
          </cell>
          <cell r="E460" t="str">
            <v>BAMBINO</v>
          </cell>
          <cell r="F460" t="str">
            <v>DA</v>
          </cell>
          <cell r="G460"/>
          <cell r="H460" t="str">
            <v>MARKO VELUŠČEK</v>
          </cell>
          <cell r="I460">
            <v>16010</v>
          </cell>
          <cell r="J460" t="str">
            <v>DA</v>
          </cell>
          <cell r="K460">
            <v>45450</v>
          </cell>
          <cell r="L460" t="str">
            <v>ZAKLJUČENO</v>
          </cell>
          <cell r="M460"/>
        </row>
        <row r="461">
          <cell r="C461" t="str">
            <v>BAMB-00440</v>
          </cell>
          <cell r="D461" t="str">
            <v xml:space="preserve">ELEV POT KR 15 - BAF ELEVATOR ZA POTISKANJE KRUHA; </v>
          </cell>
          <cell r="E461" t="str">
            <v>BAMBINO</v>
          </cell>
          <cell r="F461" t="str">
            <v>DA</v>
          </cell>
          <cell r="G461">
            <v>45440</v>
          </cell>
          <cell r="H461" t="str">
            <v>MARKO VELUŠČEK</v>
          </cell>
          <cell r="I461">
            <v>16011</v>
          </cell>
          <cell r="J461" t="str">
            <v>DA</v>
          </cell>
          <cell r="K461">
            <v>45457</v>
          </cell>
          <cell r="L461" t="str">
            <v>ZAKLJUČENO</v>
          </cell>
          <cell r="M461"/>
        </row>
        <row r="462">
          <cell r="C462" t="str">
            <v>BAMB-00450</v>
          </cell>
          <cell r="D462" t="str">
            <v>ELEV PRAZ VOZ KR 15 - BAF ELEVATOR ZA PREVZEMANJE KRUHA; IZ VOZIČKOV</v>
          </cell>
          <cell r="E462" t="str">
            <v>BAMBINO</v>
          </cell>
          <cell r="F462" t="str">
            <v>DA</v>
          </cell>
          <cell r="G462">
            <v>45441</v>
          </cell>
          <cell r="H462" t="str">
            <v>MARKO VELUŠČEK</v>
          </cell>
          <cell r="I462">
            <v>16012</v>
          </cell>
          <cell r="J462" t="str">
            <v>DA</v>
          </cell>
          <cell r="K462">
            <v>45461</v>
          </cell>
          <cell r="L462" t="str">
            <v>ZAKLJUČENO</v>
          </cell>
          <cell r="M462"/>
        </row>
        <row r="463">
          <cell r="C463" t="str">
            <v>BAMB-00460</v>
          </cell>
          <cell r="D463" t="str">
            <v>TK 0.7x2.2 TRANSPORTER KRUHA</v>
          </cell>
          <cell r="E463" t="str">
            <v>BAMBINO</v>
          </cell>
          <cell r="F463" t="str">
            <v>DA</v>
          </cell>
          <cell r="G463"/>
          <cell r="H463" t="str">
            <v>ALEKSANDER SREBRNIČ</v>
          </cell>
          <cell r="I463">
            <v>16013</v>
          </cell>
          <cell r="J463" t="str">
            <v>DA</v>
          </cell>
          <cell r="K463">
            <v>45433</v>
          </cell>
          <cell r="L463" t="str">
            <v>ZAKLJUČENO</v>
          </cell>
          <cell r="M463"/>
        </row>
        <row r="464">
          <cell r="C464" t="str">
            <v>BAMB-00470</v>
          </cell>
          <cell r="D464" t="str">
            <v>TK 0.7x2.2 TRANSPORTER KRUHA</v>
          </cell>
          <cell r="E464" t="str">
            <v>BAMBINO</v>
          </cell>
          <cell r="F464" t="str">
            <v>DA</v>
          </cell>
          <cell r="G464"/>
          <cell r="H464" t="str">
            <v>MARKO VELUŠČEK</v>
          </cell>
          <cell r="I464">
            <v>16014</v>
          </cell>
          <cell r="J464" t="str">
            <v>DA</v>
          </cell>
          <cell r="K464">
            <v>45432</v>
          </cell>
          <cell r="L464" t="str">
            <v>ZAKLJUČENO</v>
          </cell>
          <cell r="M464"/>
        </row>
        <row r="465">
          <cell r="C465" t="str">
            <v>BAMB-00480</v>
          </cell>
          <cell r="D465" t="str">
            <v>TPN 3.0x54.1 V1.1 3K3V-D TUNELSKA PEČ; BREZ VOLNE</v>
          </cell>
          <cell r="E465" t="str">
            <v>BAMBINO</v>
          </cell>
          <cell r="F465" t="str">
            <v>DA</v>
          </cell>
          <cell r="G465"/>
          <cell r="H465" t="str">
            <v>MARKO VELUŠČEK</v>
          </cell>
          <cell r="I465">
            <v>16015</v>
          </cell>
          <cell r="J465" t="str">
            <v>DA</v>
          </cell>
          <cell r="K465">
            <v>45457</v>
          </cell>
          <cell r="L465" t="str">
            <v>ZAKLJUČENO</v>
          </cell>
          <cell r="M465"/>
        </row>
        <row r="466">
          <cell r="C466" t="str">
            <v>PTUJ-00010</v>
          </cell>
          <cell r="D466" t="str">
            <v>KRAS NC.1 1/2-PLC-1000-120---PO-VM---K-AT DOUGH DIVIDER FAMILY</v>
          </cell>
          <cell r="E466" t="str">
            <v>PTUJSKE PEKARNE</v>
          </cell>
          <cell r="F466" t="str">
            <v>DA</v>
          </cell>
          <cell r="G466"/>
          <cell r="H466" t="str">
            <v>ALEKSANDER SREBRNIČ</v>
          </cell>
          <cell r="I466">
            <v>15768</v>
          </cell>
          <cell r="J466" t="str">
            <v>DA</v>
          </cell>
          <cell r="K466">
            <v>45320</v>
          </cell>
          <cell r="L466" t="str">
            <v>ZAKLJUČENO</v>
          </cell>
          <cell r="M466"/>
        </row>
        <row r="467">
          <cell r="C467" t="str">
            <v>PTUJ-00020</v>
          </cell>
          <cell r="D467" t="str">
            <v xml:space="preserve">SABOTIN 2 AB 10 L IT L STOŽČASTI OKROGLILNI STROJ; (B transp.=220) ; ERBIVO NEMETALIZIRAN; </v>
          </cell>
          <cell r="E467" t="str">
            <v>PTUJSKE PEKARNE</v>
          </cell>
          <cell r="F467" t="str">
            <v>DA</v>
          </cell>
          <cell r="G467"/>
          <cell r="H467" t="str">
            <v>ALEKSANDER SREBRNIČ</v>
          </cell>
          <cell r="I467">
            <v>15769</v>
          </cell>
          <cell r="J467" t="str">
            <v>DA</v>
          </cell>
          <cell r="K467">
            <v>45337</v>
          </cell>
          <cell r="L467" t="str">
            <v>ZAKLJUČENO</v>
          </cell>
          <cell r="M467"/>
        </row>
        <row r="468">
          <cell r="C468" t="str">
            <v>PTUJ-00030</v>
          </cell>
          <cell r="D468" t="str">
            <v xml:space="preserve">TT 300x600 POS TRANSPORTER TESTA S POSIPALOM MOKE; </v>
          </cell>
          <cell r="E468" t="str">
            <v>PTUJSKE PEKARNE</v>
          </cell>
          <cell r="F468" t="str">
            <v>DA</v>
          </cell>
          <cell r="G468"/>
          <cell r="H468" t="str">
            <v>ALEKSANDER SREBRNIČ</v>
          </cell>
          <cell r="I468">
            <v>15770</v>
          </cell>
          <cell r="J468" t="str">
            <v>DA</v>
          </cell>
          <cell r="K468">
            <v>45335</v>
          </cell>
          <cell r="L468" t="str">
            <v>ZAKLJUČENO</v>
          </cell>
          <cell r="M468"/>
        </row>
        <row r="469">
          <cell r="C469" t="str">
            <v>PTUJ-00040</v>
          </cell>
          <cell r="D469" t="str">
            <v>IK(S)-388/398-8-2x1-inox INTERMEDIALNA KOMORA</v>
          </cell>
          <cell r="E469" t="str">
            <v>PTUJSKE PEKARNE</v>
          </cell>
          <cell r="F469" t="str">
            <v>DA</v>
          </cell>
          <cell r="G469"/>
          <cell r="H469" t="str">
            <v>ALEKSANDER SREBRNIČ</v>
          </cell>
          <cell r="I469">
            <v>15771</v>
          </cell>
          <cell r="J469" t="str">
            <v>DA</v>
          </cell>
          <cell r="K469">
            <v>45335</v>
          </cell>
          <cell r="L469" t="str">
            <v>ZAKLJUČENO</v>
          </cell>
          <cell r="M469"/>
        </row>
        <row r="470">
          <cell r="C470" t="str">
            <v>PTUJ-00050</v>
          </cell>
          <cell r="D470" t="str">
            <v>TRANSPORTER TESTA TT IK 220x2000 R</v>
          </cell>
          <cell r="E470" t="str">
            <v>PTUJSKE PEKARNE</v>
          </cell>
          <cell r="F470" t="str">
            <v>DA</v>
          </cell>
          <cell r="G470"/>
          <cell r="H470" t="str">
            <v>ALEKSANDER SREBRNIČ</v>
          </cell>
          <cell r="I470">
            <v>15773</v>
          </cell>
          <cell r="J470" t="str">
            <v>DA</v>
          </cell>
          <cell r="K470">
            <v>45335</v>
          </cell>
          <cell r="L470" t="str">
            <v>ZAKLJUČENO</v>
          </cell>
          <cell r="M470"/>
        </row>
        <row r="471">
          <cell r="C471" t="str">
            <v>001</v>
          </cell>
          <cell r="D471" t="str">
            <v>DVIGALKA DP1</v>
          </cell>
          <cell r="E471" t="str">
            <v>J23-0574</v>
          </cell>
          <cell r="F471" t="str">
            <v>DA</v>
          </cell>
          <cell r="G471">
            <v>45352</v>
          </cell>
          <cell r="H471" t="str">
            <v>ALEKSANDER SREBRNIČ</v>
          </cell>
          <cell r="I471">
            <v>15797</v>
          </cell>
          <cell r="J471" t="str">
            <v>DA</v>
          </cell>
          <cell r="K471">
            <v>45352</v>
          </cell>
          <cell r="L471" t="str">
            <v>ZAKLJUČENO</v>
          </cell>
          <cell r="M471"/>
        </row>
        <row r="472">
          <cell r="C472"/>
          <cell r="D472" t="str">
            <v>SMn 200-----S</v>
          </cell>
          <cell r="E472" t="str">
            <v>J23-0606</v>
          </cell>
          <cell r="F472" t="str">
            <v>DA</v>
          </cell>
          <cell r="G472"/>
          <cell r="H472" t="str">
            <v>ALEKSANDER SREBRNIČ</v>
          </cell>
          <cell r="I472">
            <v>15754</v>
          </cell>
          <cell r="J472" t="str">
            <v>DA</v>
          </cell>
          <cell r="K472">
            <v>45365</v>
          </cell>
          <cell r="L472" t="str">
            <v>ZAKLJUČENO</v>
          </cell>
          <cell r="M472"/>
        </row>
        <row r="473">
          <cell r="C473" t="str">
            <v>KOLIB-00010</v>
          </cell>
          <cell r="D473" t="str">
            <v>KRAS NC.1 DOUGH DIVIDER FAMILY</v>
          </cell>
          <cell r="E473" t="str">
            <v>KOLIBRI</v>
          </cell>
          <cell r="F473" t="str">
            <v>DA</v>
          </cell>
          <cell r="G473">
            <v>45380</v>
          </cell>
          <cell r="H473" t="str">
            <v>ALEKSANDER SREBRNIČ</v>
          </cell>
          <cell r="I473">
            <v>15783</v>
          </cell>
          <cell r="J473" t="str">
            <v>DA</v>
          </cell>
          <cell r="K473">
            <v>45392</v>
          </cell>
          <cell r="L473" t="str">
            <v>ZAKLJUČENO</v>
          </cell>
          <cell r="M473"/>
        </row>
        <row r="474">
          <cell r="C474" t="str">
            <v>KOLIB-00020</v>
          </cell>
          <cell r="D474" t="str">
            <v>SABOTIN 3.3 STOŽČASTI OKROGLILNI STROJ</v>
          </cell>
          <cell r="E474" t="str">
            <v>KOLIBRI</v>
          </cell>
          <cell r="F474" t="str">
            <v>DA</v>
          </cell>
          <cell r="G474">
            <v>45384</v>
          </cell>
          <cell r="H474" t="str">
            <v>ALEKSANDER SREBRNIČ</v>
          </cell>
          <cell r="I474">
            <v>15784</v>
          </cell>
          <cell r="J474" t="str">
            <v>DA</v>
          </cell>
          <cell r="K474">
            <v>45393</v>
          </cell>
          <cell r="L474" t="str">
            <v>ZAKLJUČENO</v>
          </cell>
          <cell r="M474"/>
        </row>
        <row r="475">
          <cell r="C475" t="str">
            <v>KOLIB-00030</v>
          </cell>
          <cell r="D475" t="str">
            <v>IK(V)-262/264-8-1X1-inox V1-4IZ INTERMEDIALNA KOMORA</v>
          </cell>
          <cell r="E475" t="str">
            <v>KOLIBRI</v>
          </cell>
          <cell r="F475" t="str">
            <v>DA</v>
          </cell>
          <cell r="G475"/>
          <cell r="H475" t="str">
            <v>MARKO VELUŠČEK</v>
          </cell>
          <cell r="I475">
            <v>15794</v>
          </cell>
          <cell r="J475" t="str">
            <v>DA</v>
          </cell>
          <cell r="K475">
            <v>45370</v>
          </cell>
          <cell r="L475" t="str">
            <v>ZAKLJUČENO</v>
          </cell>
          <cell r="M475"/>
        </row>
        <row r="476">
          <cell r="C476" t="str">
            <v>KOLIB-00040</v>
          </cell>
          <cell r="D476" t="str">
            <v>VPIH ZRAKA 1/1 IK</v>
          </cell>
          <cell r="E476" t="str">
            <v>KOLIBRI</v>
          </cell>
          <cell r="F476" t="str">
            <v>DA</v>
          </cell>
          <cell r="G476"/>
          <cell r="H476" t="str">
            <v>MARKO VELUŠČEK</v>
          </cell>
          <cell r="I476">
            <v>15785</v>
          </cell>
          <cell r="J476" t="str">
            <v>DA</v>
          </cell>
          <cell r="K476">
            <v>45357</v>
          </cell>
          <cell r="L476" t="str">
            <v>ZAKLJUČENO</v>
          </cell>
          <cell r="M476"/>
        </row>
        <row r="477">
          <cell r="C477" t="str">
            <v>KOLIB-00050</v>
          </cell>
          <cell r="D477" t="str">
            <v xml:space="preserve">TT IK - KOLIBRI TRANSPORTERJI TESTA ; </v>
          </cell>
          <cell r="E477" t="str">
            <v>KOLIBRI</v>
          </cell>
          <cell r="F477" t="str">
            <v>DA</v>
          </cell>
          <cell r="G477"/>
          <cell r="H477" t="str">
            <v>MARKO VELUŠČEK</v>
          </cell>
          <cell r="I477">
            <v>15941</v>
          </cell>
          <cell r="J477" t="str">
            <v>DA</v>
          </cell>
          <cell r="K477">
            <v>45357</v>
          </cell>
          <cell r="L477" t="str">
            <v>ZAKLJUČENO</v>
          </cell>
          <cell r="M477"/>
        </row>
        <row r="478">
          <cell r="C478" t="str">
            <v>KOLIB-00060</v>
          </cell>
          <cell r="D478" t="str">
            <v>VIPAVA 3000/500_ G  VT-TF 4K/flex_D STROJ ZA VZDOLŽNO OBLIKOVANJE</v>
          </cell>
          <cell r="E478" t="str">
            <v>KOLIBRI</v>
          </cell>
          <cell r="F478" t="str">
            <v>DA</v>
          </cell>
          <cell r="G478">
            <v>45371</v>
          </cell>
          <cell r="H478" t="str">
            <v>MARKO VELUŠČEK</v>
          </cell>
          <cell r="I478">
            <v>15786</v>
          </cell>
          <cell r="J478" t="str">
            <v>DA</v>
          </cell>
          <cell r="K478">
            <v>45380</v>
          </cell>
          <cell r="L478" t="str">
            <v>ZAKLJUČENO</v>
          </cell>
          <cell r="M478"/>
        </row>
        <row r="479">
          <cell r="C479" t="str">
            <v>KOLIB-00070</v>
          </cell>
          <cell r="D479" t="str">
            <v xml:space="preserve">APK  250-400 x 1650 MAG AVTOMATSKI POLNILNIK KASET; MAGNETNI </v>
          </cell>
          <cell r="E479" t="str">
            <v>KOLIBRI</v>
          </cell>
          <cell r="F479" t="str">
            <v>DA</v>
          </cell>
          <cell r="G479">
            <v>45377</v>
          </cell>
          <cell r="H479" t="str">
            <v>MARKO VELUŠČEK</v>
          </cell>
          <cell r="I479">
            <v>15787</v>
          </cell>
          <cell r="J479" t="str">
            <v>DA</v>
          </cell>
          <cell r="K479">
            <v>45377</v>
          </cell>
          <cell r="L479" t="str">
            <v>ZAKLJUČENO</v>
          </cell>
          <cell r="M479"/>
        </row>
        <row r="480">
          <cell r="C480" t="str">
            <v>KOLIB-00080</v>
          </cell>
          <cell r="D480" t="str">
            <v>TRANS-K 0.19-0.315 x 4.6/R120 ZA TRANSPORTER KASET</v>
          </cell>
          <cell r="E480" t="str">
            <v>KOLIBRI</v>
          </cell>
          <cell r="F480" t="str">
            <v>DA</v>
          </cell>
          <cell r="G480">
            <v>45371</v>
          </cell>
          <cell r="H480" t="str">
            <v>MARKO VELUŠČEK</v>
          </cell>
          <cell r="I480">
            <v>15947</v>
          </cell>
          <cell r="J480" t="str">
            <v>DA</v>
          </cell>
          <cell r="K480">
            <v>45376</v>
          </cell>
          <cell r="L480" t="str">
            <v>ZAKLJUČENO</v>
          </cell>
          <cell r="M480"/>
        </row>
        <row r="481">
          <cell r="C481" t="str">
            <v>KOLIB-00090</v>
          </cell>
          <cell r="D481" t="str">
            <v xml:space="preserve">FKP K 3.0/80  FERMENTACIJSKA KOMORA </v>
          </cell>
          <cell r="E481" t="str">
            <v>KOLIBRI</v>
          </cell>
          <cell r="F481" t="str">
            <v>DA</v>
          </cell>
          <cell r="G481"/>
          <cell r="H481" t="str">
            <v>ALEKSANDER SREBRNIČ</v>
          </cell>
          <cell r="I481">
            <v>15796</v>
          </cell>
          <cell r="J481" t="str">
            <v>DA</v>
          </cell>
          <cell r="K481">
            <v>45329</v>
          </cell>
          <cell r="L481" t="str">
            <v>ZAKLJUČENO</v>
          </cell>
          <cell r="M481"/>
        </row>
        <row r="482">
          <cell r="C482" t="str">
            <v>KOLIB-00100</v>
          </cell>
          <cell r="D482" t="str">
            <v xml:space="preserve">TRANS-K 0.31 (1x0.19) x 3.6/R90 TRANSPORTER KASET ; </v>
          </cell>
          <cell r="E482" t="str">
            <v>KOLIBRI</v>
          </cell>
          <cell r="F482" t="str">
            <v>DA</v>
          </cell>
          <cell r="G482"/>
          <cell r="H482" t="str">
            <v>MARKO VELUŠČEK</v>
          </cell>
          <cell r="I482">
            <v>15948</v>
          </cell>
          <cell r="J482" t="str">
            <v>DA</v>
          </cell>
          <cell r="K482">
            <v>45376</v>
          </cell>
          <cell r="L482" t="str">
            <v>ZAKLJUČENO</v>
          </cell>
          <cell r="M482"/>
        </row>
        <row r="483">
          <cell r="C483" t="str">
            <v>KOLIB-00110</v>
          </cell>
          <cell r="D483" t="str">
            <v xml:space="preserve">TRANS-K 0.31 (1x0.19) x 4.0/R90 ZA TRANSPORTER KASET ; </v>
          </cell>
          <cell r="E483" t="str">
            <v>KOLIBRI</v>
          </cell>
          <cell r="F483" t="str">
            <v>DA</v>
          </cell>
          <cell r="G483">
            <v>45371</v>
          </cell>
          <cell r="H483" t="str">
            <v>MARKO VELUŠČEK</v>
          </cell>
          <cell r="I483">
            <v>15949</v>
          </cell>
          <cell r="J483" t="str">
            <v>DA</v>
          </cell>
          <cell r="K483">
            <v>45376</v>
          </cell>
          <cell r="L483" t="str">
            <v>ZAKLJUČENO</v>
          </cell>
          <cell r="M483"/>
        </row>
        <row r="484">
          <cell r="C484" t="str">
            <v>KOLIB-00120</v>
          </cell>
          <cell r="D484" t="str">
            <v>POK-K/2P NAPRAVA ZA POKRIVANJE KASET</v>
          </cell>
          <cell r="E484" t="str">
            <v>KOLIBRI</v>
          </cell>
          <cell r="F484" t="str">
            <v>DA</v>
          </cell>
          <cell r="G484">
            <v>45385</v>
          </cell>
          <cell r="H484" t="str">
            <v>MARKO VELUŠČEK</v>
          </cell>
          <cell r="I484">
            <v>15940</v>
          </cell>
          <cell r="J484" t="str">
            <v>DA</v>
          </cell>
          <cell r="K484">
            <v>45386</v>
          </cell>
          <cell r="L484" t="str">
            <v>ZAKLJUČENO</v>
          </cell>
          <cell r="M484"/>
        </row>
        <row r="485">
          <cell r="C485" t="str">
            <v>KOLIB-00130</v>
          </cell>
          <cell r="D485" t="str">
            <v>AP TP 3.0/FR2/F04 B650 POLNILNIK PEČI</v>
          </cell>
          <cell r="E485" t="str">
            <v>KOLIBRI</v>
          </cell>
          <cell r="F485" t="str">
            <v>DA</v>
          </cell>
          <cell r="G485">
            <v>45379</v>
          </cell>
          <cell r="H485" t="str">
            <v>MARKO VELUŠČEK</v>
          </cell>
          <cell r="I485">
            <v>15967</v>
          </cell>
          <cell r="J485" t="str">
            <v>DA</v>
          </cell>
          <cell r="K485">
            <v>45385</v>
          </cell>
          <cell r="L485" t="str">
            <v>ZAKLJUČENO</v>
          </cell>
          <cell r="M485"/>
        </row>
        <row r="486">
          <cell r="C486" t="str">
            <v>KOLIB-00140</v>
          </cell>
          <cell r="D486" t="str">
            <v>TRANS-PL 0.6 (2x0.082) x 2.8 TRANSPORTER PLADNJEV</v>
          </cell>
          <cell r="E486" t="str">
            <v>KOLIBRI</v>
          </cell>
          <cell r="F486" t="str">
            <v>DA</v>
          </cell>
          <cell r="G486"/>
          <cell r="H486" t="str">
            <v>MARKO VELUŠČEK</v>
          </cell>
          <cell r="I486">
            <v>15943</v>
          </cell>
          <cell r="J486" t="str">
            <v>DA</v>
          </cell>
          <cell r="K486">
            <v>45366</v>
          </cell>
          <cell r="L486" t="str">
            <v>ZAKLJUČENO</v>
          </cell>
          <cell r="M486"/>
        </row>
        <row r="487">
          <cell r="C487" t="str">
            <v>KOLIB-00150</v>
          </cell>
          <cell r="D487" t="str">
            <v>TPN 3.0x16.6 V1.1 1K1V-L+AS+AKL+2B TUNELSKA PEČ</v>
          </cell>
          <cell r="E487" t="str">
            <v>KOLIBRI</v>
          </cell>
          <cell r="F487"/>
          <cell r="G487"/>
          <cell r="H487"/>
          <cell r="I487"/>
          <cell r="J487"/>
          <cell r="K487"/>
          <cell r="L487" t="str">
            <v/>
          </cell>
          <cell r="M487"/>
        </row>
        <row r="488">
          <cell r="C488" t="str">
            <v>KOLIB-00160</v>
          </cell>
          <cell r="D488" t="str">
            <v xml:space="preserve">APRAZ TP 3.0 N-L B300-600 AVTOMATSKI PRAZNILNIK PEČI; </v>
          </cell>
          <cell r="E488" t="str">
            <v>KOLIBRI</v>
          </cell>
          <cell r="F488" t="str">
            <v>DA</v>
          </cell>
          <cell r="G488">
            <v>45376</v>
          </cell>
          <cell r="H488" t="str">
            <v>MARKO VELUŠČEK</v>
          </cell>
          <cell r="I488">
            <v>15938</v>
          </cell>
          <cell r="J488" t="str">
            <v>DA</v>
          </cell>
          <cell r="K488">
            <v>45378</v>
          </cell>
          <cell r="L488" t="str">
            <v>ZAKLJUČENO</v>
          </cell>
          <cell r="M488"/>
        </row>
        <row r="489">
          <cell r="C489" t="str">
            <v>KOLIB-00170</v>
          </cell>
          <cell r="D489" t="str">
            <v>TRANS-PL 0.6 (2x0.082) x 2.8 TRANSPORTER PLADNJEV</v>
          </cell>
          <cell r="E489" t="str">
            <v>KOLIBRI</v>
          </cell>
          <cell r="F489" t="str">
            <v>DA</v>
          </cell>
          <cell r="G489"/>
          <cell r="H489" t="str">
            <v>MARKO VELUŠČEK</v>
          </cell>
          <cell r="I489">
            <v>15944</v>
          </cell>
          <cell r="J489" t="str">
            <v>DA</v>
          </cell>
          <cell r="K489"/>
          <cell r="L489" t="str">
            <v>ZAKLJUČENO</v>
          </cell>
          <cell r="M489"/>
        </row>
        <row r="490">
          <cell r="C490" t="str">
            <v>KOLIB-00180</v>
          </cell>
          <cell r="D490" t="str">
            <v xml:space="preserve">TRANS-K 0.31 (1x0.19) x 5.2/R90 ZA TRANSPORTER KASET ; </v>
          </cell>
          <cell r="E490" t="str">
            <v>KOLIBRI</v>
          </cell>
          <cell r="F490" t="str">
            <v>DA</v>
          </cell>
          <cell r="G490">
            <v>45371</v>
          </cell>
          <cell r="H490" t="str">
            <v>MARKO VELUŠČEK</v>
          </cell>
          <cell r="I490">
            <v>15950</v>
          </cell>
          <cell r="J490" t="str">
            <v>DA</v>
          </cell>
          <cell r="K490">
            <v>45376</v>
          </cell>
          <cell r="L490" t="str">
            <v>ZAKLJUČENO</v>
          </cell>
          <cell r="M490"/>
        </row>
        <row r="491">
          <cell r="C491" t="str">
            <v>KOLIB-00190</v>
          </cell>
          <cell r="D491" t="str">
            <v xml:space="preserve">ODK-K/1P NAPRAVA ZA ODKRIVANJE KASET; </v>
          </cell>
          <cell r="E491" t="str">
            <v>KOLIBRI</v>
          </cell>
          <cell r="F491" t="str">
            <v>DA</v>
          </cell>
          <cell r="G491">
            <v>45391</v>
          </cell>
          <cell r="H491" t="str">
            <v>ALEKSANDER SREBRNIČ</v>
          </cell>
          <cell r="I491">
            <v>15937</v>
          </cell>
          <cell r="J491" t="str">
            <v>DA</v>
          </cell>
          <cell r="K491">
            <v>45392</v>
          </cell>
          <cell r="L491" t="str">
            <v>ZAKLJUČENO</v>
          </cell>
          <cell r="M491"/>
        </row>
        <row r="492">
          <cell r="C492" t="str">
            <v>KOLIB-00200</v>
          </cell>
          <cell r="D492" t="str">
            <v xml:space="preserve">TRANS-POK 0.6 (2x0.082) x 7.7 VE TRANSPORTER KASET; </v>
          </cell>
          <cell r="E492" t="str">
            <v>KOLIBRI</v>
          </cell>
          <cell r="F492" t="str">
            <v>DA</v>
          </cell>
          <cell r="G492">
            <v>45369</v>
          </cell>
          <cell r="H492" t="str">
            <v>MARKO VELUŠČEK</v>
          </cell>
          <cell r="I492">
            <v>15951</v>
          </cell>
          <cell r="J492" t="str">
            <v>DA</v>
          </cell>
          <cell r="K492">
            <v>45372</v>
          </cell>
          <cell r="L492" t="str">
            <v>ZAKLJUČENO</v>
          </cell>
          <cell r="M492"/>
        </row>
        <row r="493">
          <cell r="C493" t="str">
            <v>KOLIB-00210</v>
          </cell>
          <cell r="D493" t="str">
            <v xml:space="preserve">TRANS-P 0.6 (2x0.082) x 4.35 TRANSPORTER POKROVOV; </v>
          </cell>
          <cell r="E493" t="str">
            <v>KOLIBRI</v>
          </cell>
          <cell r="F493" t="str">
            <v>DA</v>
          </cell>
          <cell r="G493">
            <v>45369</v>
          </cell>
          <cell r="H493" t="str">
            <v>MARKO VELUŠČEK</v>
          </cell>
          <cell r="I493">
            <v>15960</v>
          </cell>
          <cell r="J493" t="str">
            <v>DA</v>
          </cell>
          <cell r="K493">
            <v>45371</v>
          </cell>
          <cell r="L493" t="str">
            <v>ZAKLJUČENO</v>
          </cell>
          <cell r="M493"/>
        </row>
        <row r="494">
          <cell r="C494" t="str">
            <v>KOLIB-00220</v>
          </cell>
          <cell r="D494" t="str">
            <v>TRANS-P 0.35x5.0/1500/MT/REV/ST Transporter pokrovov pod skladiščem</v>
          </cell>
          <cell r="E494" t="str">
            <v>KOLIBRI</v>
          </cell>
          <cell r="F494" t="str">
            <v>DA</v>
          </cell>
          <cell r="G494">
            <v>45370</v>
          </cell>
          <cell r="H494" t="str">
            <v>MARKO VELUŠČEK</v>
          </cell>
          <cell r="I494">
            <v>15809</v>
          </cell>
          <cell r="J494" t="str">
            <v>DA</v>
          </cell>
          <cell r="K494">
            <v>45371</v>
          </cell>
          <cell r="L494" t="str">
            <v>ZAKLJUČENO</v>
          </cell>
          <cell r="M494"/>
        </row>
        <row r="495">
          <cell r="C495" t="str">
            <v>KOLIB-00230</v>
          </cell>
          <cell r="D495" t="str">
            <v>SKLAD P 390 KOL SKLADIŠČE POKROVOV</v>
          </cell>
          <cell r="E495" t="str">
            <v>KOLIBRI</v>
          </cell>
          <cell r="F495" t="str">
            <v>DA</v>
          </cell>
          <cell r="G495"/>
          <cell r="H495" t="str">
            <v>ALEKSANDER SREBRNIČ</v>
          </cell>
          <cell r="I495">
            <v>15939</v>
          </cell>
          <cell r="J495" t="str">
            <v>DA</v>
          </cell>
          <cell r="K495">
            <v>45359</v>
          </cell>
          <cell r="L495" t="str">
            <v>ZAKLJUČENO</v>
          </cell>
          <cell r="M495"/>
        </row>
        <row r="496">
          <cell r="C496" t="str">
            <v>KOLIB-00240</v>
          </cell>
          <cell r="D496" t="str">
            <v>TRANS-OBR-POK 1.1x2.9 X-L TRANSPORTER ZA OBRAČANJE POKROVOV</v>
          </cell>
          <cell r="E496" t="str">
            <v>KOLIBRI</v>
          </cell>
          <cell r="F496" t="str">
            <v>DA</v>
          </cell>
          <cell r="G496">
            <v>45371</v>
          </cell>
          <cell r="H496" t="str">
            <v>MARKO VELUŠČEK</v>
          </cell>
          <cell r="I496">
            <v>15961</v>
          </cell>
          <cell r="J496" t="str">
            <v>DA</v>
          </cell>
          <cell r="K496">
            <v>45372</v>
          </cell>
          <cell r="L496" t="str">
            <v>ZAKLJUČENO</v>
          </cell>
          <cell r="M496"/>
        </row>
        <row r="497">
          <cell r="C497" t="str">
            <v>KOLIB-00250</v>
          </cell>
          <cell r="D497" t="str">
            <v xml:space="preserve">TRANS-POK 2x0.082 x 4.2 / Z TRANSPORTER POKROVOV; </v>
          </cell>
          <cell r="E497" t="str">
            <v>KOLIBRI</v>
          </cell>
          <cell r="F497" t="str">
            <v>DA</v>
          </cell>
          <cell r="G497">
            <v>45371</v>
          </cell>
          <cell r="H497" t="str">
            <v>MARKO VELUŠČEK</v>
          </cell>
          <cell r="I497">
            <v>15962</v>
          </cell>
          <cell r="J497" t="str">
            <v>DA</v>
          </cell>
          <cell r="K497">
            <v>45372</v>
          </cell>
          <cell r="L497" t="str">
            <v>ZAKLJUČENO</v>
          </cell>
          <cell r="M497"/>
        </row>
        <row r="498">
          <cell r="C498" t="str">
            <v>KOLIB-00260</v>
          </cell>
          <cell r="D498" t="str">
            <v xml:space="preserve">TRANS-K 0.31 (1x0.19) x 3.6/X-Z TRANSPORTER KASET ; </v>
          </cell>
          <cell r="E498" t="str">
            <v>KOLIBRI</v>
          </cell>
          <cell r="F498" t="str">
            <v>DA</v>
          </cell>
          <cell r="G498">
            <v>45372</v>
          </cell>
          <cell r="H498" t="str">
            <v>MARKO VELUŠČEK</v>
          </cell>
          <cell r="I498">
            <v>15966</v>
          </cell>
          <cell r="J498" t="str">
            <v>DA</v>
          </cell>
          <cell r="K498">
            <v>45384</v>
          </cell>
          <cell r="L498" t="str">
            <v>ZAKLJUČENO</v>
          </cell>
          <cell r="M498"/>
        </row>
        <row r="499">
          <cell r="C499" t="str">
            <v>KOLIB-00270</v>
          </cell>
          <cell r="D499" t="str">
            <v>DEP 2x4 KOLIB. NAPRAVA ZA PRAZNJENJE KASET</v>
          </cell>
          <cell r="E499" t="str">
            <v>KOLIBRI</v>
          </cell>
          <cell r="F499" t="str">
            <v>DA</v>
          </cell>
          <cell r="G499">
            <v>45379</v>
          </cell>
          <cell r="H499" t="str">
            <v>MARKO VELUŠČEK</v>
          </cell>
          <cell r="I499">
            <v>15964</v>
          </cell>
          <cell r="J499" t="str">
            <v>DA</v>
          </cell>
          <cell r="K499">
            <v>45385</v>
          </cell>
          <cell r="L499" t="str">
            <v>ZAKLJUČENO</v>
          </cell>
          <cell r="M499"/>
        </row>
        <row r="500">
          <cell r="C500" t="str">
            <v>KOLIB-00280</v>
          </cell>
          <cell r="D500" t="str">
            <v>TK 0.254 x 13.0 / R90 TRANSPORTER KRUHA</v>
          </cell>
          <cell r="E500" t="str">
            <v>KOLIBRI</v>
          </cell>
          <cell r="F500" t="str">
            <v>DA</v>
          </cell>
          <cell r="G500">
            <v>45385</v>
          </cell>
          <cell r="H500" t="str">
            <v>MARKO VELUŠČEK</v>
          </cell>
          <cell r="I500">
            <v>16021</v>
          </cell>
          <cell r="J500" t="str">
            <v>DA</v>
          </cell>
          <cell r="K500">
            <v>45385</v>
          </cell>
          <cell r="L500" t="str">
            <v>ZAKLJUČENO</v>
          </cell>
          <cell r="M500"/>
        </row>
        <row r="501">
          <cell r="C501" t="str">
            <v>KOLIB-00290</v>
          </cell>
          <cell r="D501" t="str">
            <v xml:space="preserve">HKP 3.0/160 - KOLIBRI HLADILNA KOMORA; </v>
          </cell>
          <cell r="E501" t="str">
            <v>KOLIBRI</v>
          </cell>
          <cell r="F501" t="str">
            <v>DA</v>
          </cell>
          <cell r="G501">
            <v>45385</v>
          </cell>
          <cell r="H501"/>
          <cell r="I501">
            <v>15805</v>
          </cell>
          <cell r="J501" t="str">
            <v>DA</v>
          </cell>
          <cell r="K501">
            <v>45331</v>
          </cell>
          <cell r="L501" t="str">
            <v>ZAKLJUČENO</v>
          </cell>
          <cell r="M501"/>
        </row>
        <row r="502">
          <cell r="C502" t="str">
            <v>KOLIB-00300</v>
          </cell>
          <cell r="D502" t="str">
            <v>TK 0.4 x 4.1 TRANSPORTER KRUHA</v>
          </cell>
          <cell r="E502" t="str">
            <v>KOLIBRI</v>
          </cell>
          <cell r="F502" t="str">
            <v>DA</v>
          </cell>
          <cell r="G502"/>
          <cell r="H502" t="str">
            <v>MARKO VELUŠČEK</v>
          </cell>
          <cell r="I502">
            <v>16018</v>
          </cell>
          <cell r="J502" t="str">
            <v>DA</v>
          </cell>
          <cell r="K502">
            <v>45376</v>
          </cell>
          <cell r="L502" t="str">
            <v>ZAKLJUČENO</v>
          </cell>
          <cell r="M502"/>
        </row>
        <row r="503">
          <cell r="C503" t="str">
            <v>KOLIB-00310</v>
          </cell>
          <cell r="D503" t="str">
            <v>TK 0.4 x 1.1 PLTT TRANSPORTER KRUHA</v>
          </cell>
          <cell r="E503" t="str">
            <v>KOLIBRI</v>
          </cell>
          <cell r="F503" t="str">
            <v>DA</v>
          </cell>
          <cell r="G503"/>
          <cell r="H503" t="str">
            <v>MARKO VELUŠČEK</v>
          </cell>
          <cell r="I503">
            <v>16019</v>
          </cell>
          <cell r="J503" t="str">
            <v>DA</v>
          </cell>
          <cell r="K503">
            <v>45376</v>
          </cell>
          <cell r="L503" t="str">
            <v>ZAKLJUČENO</v>
          </cell>
          <cell r="M503"/>
        </row>
        <row r="504">
          <cell r="C504" t="str">
            <v>KOLIB-00320</v>
          </cell>
          <cell r="D504" t="str">
            <v xml:space="preserve">TRANS-K 0.43 (1x0.19) x 3.2 IZMET TRANSPORTER KASET ; </v>
          </cell>
          <cell r="E504" t="str">
            <v>KOLIBRI</v>
          </cell>
          <cell r="F504" t="str">
            <v>DA</v>
          </cell>
          <cell r="G504">
            <v>45376</v>
          </cell>
          <cell r="H504" t="str">
            <v>MARKO VELUŠČEK</v>
          </cell>
          <cell r="I504">
            <v>15963</v>
          </cell>
          <cell r="J504" t="str">
            <v>DA</v>
          </cell>
          <cell r="K504">
            <v>45378</v>
          </cell>
          <cell r="L504" t="str">
            <v>ZAKLJUČENO</v>
          </cell>
          <cell r="M504"/>
        </row>
        <row r="505">
          <cell r="C505" t="str">
            <v>KOLIB-00330</v>
          </cell>
          <cell r="D505" t="str">
            <v>CLEAN-ROT-KAS 250-400x1650 NAPRAVA ZA ČIŠČENJE KASET</v>
          </cell>
          <cell r="E505" t="str">
            <v>KOLIBRI</v>
          </cell>
          <cell r="F505" t="str">
            <v>DA</v>
          </cell>
          <cell r="G505"/>
          <cell r="H505" t="str">
            <v>DIMITRIJ MARINIČ RIJAVEC</v>
          </cell>
          <cell r="I505">
            <v>15810</v>
          </cell>
          <cell r="J505" t="str">
            <v>DA</v>
          </cell>
          <cell r="K505">
            <v>45327</v>
          </cell>
          <cell r="L505" t="str">
            <v>ZAKLJUČENO</v>
          </cell>
          <cell r="M505"/>
        </row>
        <row r="506">
          <cell r="C506" t="str">
            <v>KOLIB-00340</v>
          </cell>
          <cell r="D506" t="str">
            <v xml:space="preserve">TRANS-K 0.31 (1x0.19) x 1.7 TRANSPORTER KASET ; </v>
          </cell>
          <cell r="E506" t="str">
            <v>KOLIBRI</v>
          </cell>
          <cell r="F506" t="str">
            <v>DA</v>
          </cell>
          <cell r="G506">
            <v>45372</v>
          </cell>
          <cell r="H506" t="str">
            <v>MARKO VELUŠČEK</v>
          </cell>
          <cell r="I506">
            <v>15953</v>
          </cell>
          <cell r="J506" t="str">
            <v>DA</v>
          </cell>
          <cell r="K506">
            <v>45376</v>
          </cell>
          <cell r="L506" t="str">
            <v>ZAKLJUČENO</v>
          </cell>
          <cell r="M506"/>
        </row>
        <row r="507">
          <cell r="C507" t="str">
            <v>KOLIB-00350</v>
          </cell>
          <cell r="D507" t="str">
            <v xml:space="preserve">THK 0.32/14.8 HL HLADILNI TUNEL ZA KASETE; </v>
          </cell>
          <cell r="E507" t="str">
            <v>KOLIBRI</v>
          </cell>
          <cell r="F507" t="str">
            <v>DA</v>
          </cell>
          <cell r="G507"/>
          <cell r="H507" t="str">
            <v>ALEKSANDER SREBRNIČ</v>
          </cell>
          <cell r="I507">
            <v>15934</v>
          </cell>
          <cell r="J507" t="str">
            <v>DA</v>
          </cell>
          <cell r="K507">
            <v>45362</v>
          </cell>
          <cell r="L507" t="str">
            <v>ZAKLJUČENO</v>
          </cell>
          <cell r="M507"/>
        </row>
        <row r="508">
          <cell r="C508" t="str">
            <v>KOLIB-00360</v>
          </cell>
          <cell r="D508" t="str">
            <v xml:space="preserve">ODVZ-DOHZ / KIJEVHL. L2; ODVOD VROČEGA IN DOVOD ; HLADNEGA ZRAKA; </v>
          </cell>
          <cell r="E508" t="str">
            <v>KOLIBRI</v>
          </cell>
          <cell r="F508" t="str">
            <v>DA</v>
          </cell>
          <cell r="G508"/>
          <cell r="H508" t="str">
            <v>MARKO VELUŠČEK</v>
          </cell>
          <cell r="I508">
            <v>15811</v>
          </cell>
          <cell r="J508" t="str">
            <v>DA</v>
          </cell>
          <cell r="K508">
            <v>45386</v>
          </cell>
          <cell r="L508" t="str">
            <v>ZAKLJUČENO</v>
          </cell>
          <cell r="M508"/>
        </row>
        <row r="509">
          <cell r="C509" t="str">
            <v>KOLIB-00370</v>
          </cell>
          <cell r="D509" t="str">
            <v xml:space="preserve">TRANS-K 0.31 (1x0.19) x 1.7 TRANSPORTER KASET ; </v>
          </cell>
          <cell r="E509" t="str">
            <v>KOLIBRI</v>
          </cell>
          <cell r="F509" t="str">
            <v>DA</v>
          </cell>
          <cell r="G509">
            <v>45373</v>
          </cell>
          <cell r="H509" t="str">
            <v>MARKO VELUŠČEK</v>
          </cell>
          <cell r="I509">
            <v>15952</v>
          </cell>
          <cell r="J509" t="str">
            <v>DA</v>
          </cell>
          <cell r="K509">
            <v>45376</v>
          </cell>
          <cell r="L509" t="str">
            <v>ZAKLJUČENO</v>
          </cell>
          <cell r="M509"/>
        </row>
        <row r="510">
          <cell r="C510" t="str">
            <v>KOLIB-00380</v>
          </cell>
          <cell r="D510" t="str">
            <v>TRANS-K VAL 2.2 x KP TRANSPORTER  KASET S KRIŽNIM PRENOSOM</v>
          </cell>
          <cell r="E510" t="str">
            <v>KOLIBRI</v>
          </cell>
          <cell r="F510" t="str">
            <v>DA</v>
          </cell>
          <cell r="G510">
            <v>45378</v>
          </cell>
          <cell r="H510" t="str">
            <v>MARKO VELUŠČEK</v>
          </cell>
          <cell r="I510">
            <v>15954</v>
          </cell>
          <cell r="J510" t="str">
            <v>DA</v>
          </cell>
          <cell r="K510">
            <v>45385</v>
          </cell>
          <cell r="L510" t="str">
            <v>ZAKLJUČENO</v>
          </cell>
          <cell r="M510"/>
        </row>
        <row r="511">
          <cell r="C511" t="str">
            <v>KOLIB-00381</v>
          </cell>
          <cell r="D511" t="str">
            <v>TRANS-K VAL 2.7 x KP TRANSPORTER  KASET S KRIŽNIM PRENOSOM</v>
          </cell>
          <cell r="E511" t="str">
            <v>KOLIBRI</v>
          </cell>
          <cell r="F511" t="str">
            <v>DA</v>
          </cell>
          <cell r="G511">
            <v>45379</v>
          </cell>
          <cell r="H511" t="str">
            <v>MARKO VELUŠČEK</v>
          </cell>
          <cell r="I511">
            <v>15959</v>
          </cell>
          <cell r="J511" t="str">
            <v>DA</v>
          </cell>
          <cell r="K511">
            <v>45386</v>
          </cell>
          <cell r="L511" t="str">
            <v>ZAKLJUČENO</v>
          </cell>
          <cell r="M511"/>
        </row>
        <row r="512">
          <cell r="C512" t="str">
            <v>KOLIB-00390</v>
          </cell>
          <cell r="D512" t="str">
            <v xml:space="preserve">TRANS-K 0.65x0.7 VALJ/Z B620 TRANSPORTER KASET ; </v>
          </cell>
          <cell r="E512" t="str">
            <v>KOLIBRI</v>
          </cell>
          <cell r="F512" t="str">
            <v>DA</v>
          </cell>
          <cell r="G512"/>
          <cell r="H512" t="str">
            <v>MARKO VELUŠČEK</v>
          </cell>
          <cell r="I512" t="str">
            <v>15955     15956</v>
          </cell>
          <cell r="J512" t="str">
            <v>DA</v>
          </cell>
          <cell r="K512">
            <v>45377</v>
          </cell>
          <cell r="L512" t="str">
            <v>ZAKLJUČENO</v>
          </cell>
          <cell r="M512"/>
        </row>
        <row r="513">
          <cell r="C513" t="str">
            <v>KOLIB-00400</v>
          </cell>
          <cell r="D513" t="str">
            <v>TRANS-K 0.35(300)x4.35/1800/MT TRANSPORTER KASET</v>
          </cell>
          <cell r="E513" t="str">
            <v>KOLIBRI</v>
          </cell>
          <cell r="F513" t="str">
            <v>DA</v>
          </cell>
          <cell r="G513"/>
          <cell r="H513" t="str">
            <v>MARKO VELUŠČEK</v>
          </cell>
          <cell r="I513" t="str">
            <v>15931  15932</v>
          </cell>
          <cell r="J513" t="str">
            <v>DA</v>
          </cell>
          <cell r="K513">
            <v>45372</v>
          </cell>
          <cell r="L513" t="str">
            <v>ZAKLJUČENO</v>
          </cell>
          <cell r="M513"/>
        </row>
        <row r="514">
          <cell r="C514" t="str">
            <v>KOLIB-00410</v>
          </cell>
          <cell r="D514" t="str">
            <v>SKLAD K 408 KOLIB. SKLADIŠČE KASET</v>
          </cell>
          <cell r="E514" t="str">
            <v>KOLIBRI</v>
          </cell>
          <cell r="F514" t="str">
            <v>DA</v>
          </cell>
          <cell r="G514"/>
          <cell r="H514"/>
          <cell r="I514" t="str">
            <v>15889 15890</v>
          </cell>
          <cell r="J514" t="str">
            <v>DA</v>
          </cell>
          <cell r="K514">
            <v>45379</v>
          </cell>
          <cell r="L514" t="str">
            <v>ZAKLJUČENO</v>
          </cell>
          <cell r="M514"/>
        </row>
        <row r="515">
          <cell r="C515" t="str">
            <v>KOLIB-00420</v>
          </cell>
          <cell r="D515" t="str">
            <v xml:space="preserve">POD-ZAO POK KOLIB. PODEST IN ZAŠČITNA OGRAJA </v>
          </cell>
          <cell r="E515" t="str">
            <v>KOLIBRI</v>
          </cell>
          <cell r="F515" t="str">
            <v>DA</v>
          </cell>
          <cell r="G515"/>
          <cell r="H515" t="str">
            <v>MARKO VELUŠČEK</v>
          </cell>
          <cell r="I515">
            <v>15942</v>
          </cell>
          <cell r="J515" t="str">
            <v>DA</v>
          </cell>
          <cell r="K515">
            <v>45386</v>
          </cell>
          <cell r="L515" t="str">
            <v>ZAKLJUČENO</v>
          </cell>
          <cell r="M515"/>
        </row>
        <row r="516">
          <cell r="C516" t="str">
            <v>KOLIB-00430</v>
          </cell>
          <cell r="D516" t="str">
            <v xml:space="preserve">TRANS-K 0.31 (1x0.19) x 3.8/R90 ZA TRANSPORTER KASET ; </v>
          </cell>
          <cell r="E516" t="str">
            <v>KOLIBRI</v>
          </cell>
          <cell r="F516" t="str">
            <v>DA</v>
          </cell>
          <cell r="G516"/>
          <cell r="H516" t="str">
            <v>MARKO VELUŠČEK</v>
          </cell>
          <cell r="I516">
            <v>15957</v>
          </cell>
          <cell r="J516" t="str">
            <v>DA</v>
          </cell>
          <cell r="K516">
            <v>45376</v>
          </cell>
          <cell r="L516" t="str">
            <v>ZAKLJUČENO</v>
          </cell>
          <cell r="M516"/>
        </row>
        <row r="517">
          <cell r="C517" t="str">
            <v>KOLIB-00440</v>
          </cell>
          <cell r="D517" t="str">
            <v>CLEAN-ROT-KAS 250-400x1650 NAPRAVA ZA ČIŠČENJE KASET</v>
          </cell>
          <cell r="E517" t="str">
            <v>KOLIBRI</v>
          </cell>
          <cell r="F517" t="str">
            <v>DA</v>
          </cell>
          <cell r="G517"/>
          <cell r="H517" t="str">
            <v>DIMITRIJ MARINIČ RIJAVEC</v>
          </cell>
          <cell r="I517">
            <v>15813</v>
          </cell>
          <cell r="J517" t="str">
            <v>DA</v>
          </cell>
          <cell r="K517">
            <v>45327</v>
          </cell>
          <cell r="L517" t="str">
            <v>ZAKLJUČENO</v>
          </cell>
          <cell r="M517"/>
        </row>
        <row r="518">
          <cell r="C518" t="str">
            <v>KOLIB-00450</v>
          </cell>
          <cell r="D518" t="str">
            <v xml:space="preserve">TRANS-K 0.31 (1x0.19) x 3.0/R60 TRANSPORTER KASET ; </v>
          </cell>
          <cell r="E518" t="str">
            <v>KOLIBRI</v>
          </cell>
          <cell r="F518" t="str">
            <v>DA</v>
          </cell>
          <cell r="G518"/>
          <cell r="H518" t="str">
            <v>MARKO VELUŠČEK</v>
          </cell>
          <cell r="I518">
            <v>15958</v>
          </cell>
          <cell r="J518" t="str">
            <v>DA</v>
          </cell>
          <cell r="K518">
            <v>45377</v>
          </cell>
          <cell r="L518" t="str">
            <v>ZAKLJUČENO</v>
          </cell>
          <cell r="M518"/>
        </row>
        <row r="519">
          <cell r="C519" t="str">
            <v>KOLIB-00460</v>
          </cell>
          <cell r="D519" t="str">
            <v>ST H100 B700 -SHO STOPNICE ZA PREHOD ČEZ TRANSPORTERJE KRAJŠANE</v>
          </cell>
          <cell r="E519" t="str">
            <v>KOLIBRI</v>
          </cell>
          <cell r="F519"/>
          <cell r="G519"/>
          <cell r="H519"/>
          <cell r="I519"/>
          <cell r="J519"/>
          <cell r="K519"/>
          <cell r="L519" t="str">
            <v/>
          </cell>
          <cell r="M519"/>
        </row>
        <row r="520">
          <cell r="C520" t="str">
            <v>KOLIB-00470</v>
          </cell>
          <cell r="D520" t="str">
            <v xml:space="preserve"> KASETA 4-DELNA (270x120x125)</v>
          </cell>
          <cell r="E520" t="str">
            <v>KOLIBRI</v>
          </cell>
          <cell r="F520"/>
          <cell r="G520"/>
          <cell r="H520"/>
          <cell r="I520"/>
          <cell r="J520"/>
          <cell r="K520"/>
          <cell r="L520" t="str">
            <v/>
          </cell>
          <cell r="M520"/>
        </row>
        <row r="521">
          <cell r="C521" t="str">
            <v>KOLIB-00480</v>
          </cell>
          <cell r="D521" t="str">
            <v xml:space="preserve"> POKROV 4-DELNI</v>
          </cell>
          <cell r="E521" t="str">
            <v>KOLIBRI</v>
          </cell>
          <cell r="F521"/>
          <cell r="G521"/>
          <cell r="H521"/>
          <cell r="I521"/>
          <cell r="J521"/>
          <cell r="K521"/>
          <cell r="L521" t="str">
            <v/>
          </cell>
          <cell r="M521"/>
        </row>
        <row r="522">
          <cell r="C522"/>
          <cell r="D522" t="str">
            <v>SMn 200----S</v>
          </cell>
          <cell r="E522" t="str">
            <v>J23-0658</v>
          </cell>
          <cell r="F522" t="str">
            <v>DA</v>
          </cell>
          <cell r="G522"/>
          <cell r="H522" t="str">
            <v>ALEKSANDER SREBRNIČ</v>
          </cell>
          <cell r="I522">
            <v>15755</v>
          </cell>
          <cell r="J522" t="str">
            <v>DA</v>
          </cell>
          <cell r="K522">
            <v>45377</v>
          </cell>
          <cell r="L522" t="str">
            <v>ZAKLJUČENO</v>
          </cell>
          <cell r="M522"/>
        </row>
        <row r="523">
          <cell r="C523" t="str">
            <v>001</v>
          </cell>
          <cell r="D523" t="str">
            <v>SABOTIN 2 AB STOŽČASTI OKROGLILNI STROJ</v>
          </cell>
          <cell r="E523" t="str">
            <v>J23-0915</v>
          </cell>
          <cell r="F523" t="str">
            <v>DA</v>
          </cell>
          <cell r="G523">
            <v>45392</v>
          </cell>
          <cell r="H523" t="str">
            <v>ALEKSANDER SREBRNIČ</v>
          </cell>
          <cell r="I523">
            <v>15895</v>
          </cell>
          <cell r="J523" t="str">
            <v>DA</v>
          </cell>
          <cell r="K523">
            <v>45393</v>
          </cell>
          <cell r="L523" t="str">
            <v>ZAKLJUČENO</v>
          </cell>
          <cell r="M523"/>
        </row>
        <row r="524">
          <cell r="C524" t="str">
            <v>001</v>
          </cell>
          <cell r="D524" t="str">
            <v>HP-1 SMH125 PREKUCNIK</v>
          </cell>
          <cell r="E524" t="str">
            <v>J23-0984</v>
          </cell>
          <cell r="F524" t="str">
            <v>DA</v>
          </cell>
          <cell r="G524">
            <v>45392</v>
          </cell>
          <cell r="H524" t="str">
            <v>ALEKSANDER SREBRNIČ</v>
          </cell>
          <cell r="I524">
            <v>15945</v>
          </cell>
          <cell r="J524" t="str">
            <v>DA</v>
          </cell>
          <cell r="K524">
            <v>45399</v>
          </cell>
          <cell r="L524" t="str">
            <v>ZAKLJUČENO</v>
          </cell>
          <cell r="M524"/>
        </row>
        <row r="525">
          <cell r="C525" t="str">
            <v>BRODET2-00010</v>
          </cell>
          <cell r="D525" t="str">
            <v>LP V 400(T)-2700-D-ST-P-N-- LIJAK S PODESTOM</v>
          </cell>
          <cell r="E525" t="str">
            <v>BRODETCHI</v>
          </cell>
          <cell r="F525" t="str">
            <v>DA</v>
          </cell>
          <cell r="G525"/>
          <cell r="H525" t="str">
            <v>MARKO VELUŠČEK</v>
          </cell>
          <cell r="I525">
            <v>16180</v>
          </cell>
          <cell r="J525" t="str">
            <v>DA</v>
          </cell>
          <cell r="K525">
            <v>45477</v>
          </cell>
          <cell r="L525" t="str">
            <v>ZAKLJUČENO</v>
          </cell>
          <cell r="M525" t="str">
            <v>hm</v>
          </cell>
        </row>
        <row r="526">
          <cell r="C526" t="str">
            <v>BRODET2-00020</v>
          </cell>
          <cell r="D526" t="str">
            <v>KRAS NC.1 2-PLC-750-120-PN---VM-D180-K-AT DOUGH DIVIDER FAMILY</v>
          </cell>
          <cell r="E526" t="str">
            <v>BRODETCHI</v>
          </cell>
          <cell r="F526" t="str">
            <v>DA</v>
          </cell>
          <cell r="G526">
            <v>45504</v>
          </cell>
          <cell r="H526" t="str">
            <v>DIMITRIJ MARINIČ RIJAVEC</v>
          </cell>
          <cell r="I526">
            <v>16181</v>
          </cell>
          <cell r="J526" t="str">
            <v>DA</v>
          </cell>
          <cell r="K526">
            <v>45517</v>
          </cell>
          <cell r="L526" t="str">
            <v>ZAKLJUČENO</v>
          </cell>
          <cell r="M526" t="str">
            <v>DNI24-18133 ni knjižen 0</v>
          </cell>
        </row>
        <row r="527">
          <cell r="C527" t="str">
            <v>BRODET2-00030</v>
          </cell>
          <cell r="D527" t="str">
            <v xml:space="preserve">TT 300x600 TRANSPORTER TESTA; </v>
          </cell>
          <cell r="E527" t="str">
            <v>BRODETCHI</v>
          </cell>
          <cell r="F527" t="str">
            <v>DA</v>
          </cell>
          <cell r="G527"/>
          <cell r="H527" t="str">
            <v>MARKO VELUŠČEK</v>
          </cell>
          <cell r="I527">
            <v>16182</v>
          </cell>
          <cell r="J527" t="str">
            <v>DA</v>
          </cell>
          <cell r="K527">
            <v>45474</v>
          </cell>
          <cell r="L527" t="str">
            <v>ZAKLJUČENO</v>
          </cell>
          <cell r="M527" t="str">
            <v>hm</v>
          </cell>
        </row>
        <row r="528">
          <cell r="C528" t="str">
            <v>BRODET2-00040</v>
          </cell>
          <cell r="D528" t="str">
            <v>SABOTIN 2 AB 10 L IT STOŽČASTI OKROGLILNI STROJ (NAOLJEVANJE)</v>
          </cell>
          <cell r="E528" t="str">
            <v>BRODETCHI</v>
          </cell>
          <cell r="F528" t="str">
            <v>DA</v>
          </cell>
          <cell r="G528">
            <v>45516</v>
          </cell>
          <cell r="H528" t="str">
            <v>DIMITRIJ MARINIČ RIJAVEC</v>
          </cell>
          <cell r="I528">
            <v>16183</v>
          </cell>
          <cell r="J528" t="str">
            <v>DA</v>
          </cell>
          <cell r="K528">
            <v>45525</v>
          </cell>
          <cell r="L528" t="str">
            <v>ZAKLJUČENO</v>
          </cell>
          <cell r="M528" t="str">
            <v>hm</v>
          </cell>
        </row>
        <row r="529">
          <cell r="C529" t="str">
            <v>BRODET2-00050</v>
          </cell>
          <cell r="D529" t="str">
            <v xml:space="preserve">TT 300x1200 P TRANSPORTER TESTA PREMIČNI; </v>
          </cell>
          <cell r="E529" t="str">
            <v>BRODETCHI</v>
          </cell>
          <cell r="F529" t="str">
            <v>DA</v>
          </cell>
          <cell r="G529"/>
          <cell r="H529" t="str">
            <v>MARKO VELUŠČEK</v>
          </cell>
          <cell r="I529">
            <v>16184</v>
          </cell>
          <cell r="J529" t="str">
            <v>DA</v>
          </cell>
          <cell r="K529">
            <v>45478</v>
          </cell>
          <cell r="L529" t="str">
            <v>ZAKLJUČENO</v>
          </cell>
          <cell r="M529" t="str">
            <v>hm</v>
          </cell>
        </row>
        <row r="530">
          <cell r="C530" t="str">
            <v>BRODET2-00060</v>
          </cell>
          <cell r="D530" t="str">
            <v xml:space="preserve">APFK 3.0-RT-P/E/G-0.3 ser AVTOMATSKI POLNILNIK; </v>
          </cell>
          <cell r="E530" t="str">
            <v>BRODETCHI</v>
          </cell>
          <cell r="F530" t="str">
            <v>DA</v>
          </cell>
          <cell r="G530">
            <v>45496</v>
          </cell>
          <cell r="H530" t="str">
            <v>MARKO VELUŠČEK</v>
          </cell>
          <cell r="I530">
            <v>16185</v>
          </cell>
          <cell r="J530" t="str">
            <v>DA</v>
          </cell>
          <cell r="K530">
            <v>45499</v>
          </cell>
          <cell r="L530" t="str">
            <v>ZAKLJUČENO</v>
          </cell>
          <cell r="M530" t="str">
            <v>hm</v>
          </cell>
        </row>
        <row r="531">
          <cell r="C531" t="str">
            <v>BRODET2-00070</v>
          </cell>
          <cell r="D531" t="str">
            <v xml:space="preserve">PMV-0.25/3.0-P1-G4 POSIPALO MOKE Z VOZIČKOM (Lenze); </v>
          </cell>
          <cell r="E531" t="str">
            <v>BRODETCHI</v>
          </cell>
          <cell r="F531" t="str">
            <v>DA</v>
          </cell>
          <cell r="G531">
            <v>45512</v>
          </cell>
          <cell r="H531" t="str">
            <v>MARKO VELUŠČEK</v>
          </cell>
          <cell r="I531">
            <v>16186</v>
          </cell>
          <cell r="J531" t="str">
            <v>DA</v>
          </cell>
          <cell r="K531">
            <v>45511</v>
          </cell>
          <cell r="L531" t="str">
            <v>ZAKLJUČENO</v>
          </cell>
          <cell r="M531" t="str">
            <v>hm?</v>
          </cell>
        </row>
        <row r="532">
          <cell r="C532" t="str">
            <v>BRODET2-00080</v>
          </cell>
          <cell r="D532" t="str">
            <v xml:space="preserve">FKP R 3.0 /110/75 FERMENTACIJSKA KOMORA - PRETOČNA; </v>
          </cell>
          <cell r="E532" t="str">
            <v>BRODETCHI</v>
          </cell>
          <cell r="F532" t="str">
            <v>DA</v>
          </cell>
          <cell r="G532"/>
          <cell r="H532" t="str">
            <v>MARKO VELUŠČEK</v>
          </cell>
          <cell r="I532">
            <v>16187</v>
          </cell>
          <cell r="J532" t="str">
            <v>DA</v>
          </cell>
          <cell r="K532">
            <v>45467</v>
          </cell>
          <cell r="L532" t="str">
            <v>ZAKLJUČENO</v>
          </cell>
          <cell r="M532" t="str">
            <v>hm</v>
          </cell>
        </row>
        <row r="533">
          <cell r="C533" t="str">
            <v>BRODET2-00090</v>
          </cell>
          <cell r="D533" t="str">
            <v>NAREZ 3.0/11KN NAREZOVALNIK TESTA</v>
          </cell>
          <cell r="E533" t="str">
            <v>BRODETCHI</v>
          </cell>
          <cell r="F533" t="str">
            <v>DA</v>
          </cell>
          <cell r="G533"/>
          <cell r="H533" t="str">
            <v>MARKO VELUŠČEK</v>
          </cell>
          <cell r="I533">
            <v>16188</v>
          </cell>
          <cell r="J533" t="str">
            <v>DA</v>
          </cell>
          <cell r="K533"/>
          <cell r="L533" t="str">
            <v>ZAKLJUČENO</v>
          </cell>
          <cell r="M533" t="str">
            <v>Na stronu mankajo strgala</v>
          </cell>
        </row>
        <row r="534">
          <cell r="C534" t="str">
            <v>BRODET2-00100</v>
          </cell>
          <cell r="D534" t="str">
            <v>TPN 3.0x12.1-DV2.1-1K1V-D TUNELSKA PEČ</v>
          </cell>
          <cell r="E534" t="str">
            <v>BRODETCHI</v>
          </cell>
          <cell r="F534" t="str">
            <v>DA</v>
          </cell>
          <cell r="G534"/>
          <cell r="H534" t="str">
            <v>AMRA DELIĆ</v>
          </cell>
          <cell r="I534">
            <v>16189</v>
          </cell>
          <cell r="J534" t="str">
            <v>DA</v>
          </cell>
          <cell r="K534">
            <v>45459</v>
          </cell>
          <cell r="L534" t="str">
            <v>ZAKLJUČENO</v>
          </cell>
          <cell r="M534"/>
        </row>
        <row r="535">
          <cell r="C535" t="str">
            <v>BRODET2-00110</v>
          </cell>
          <cell r="D535" t="str">
            <v xml:space="preserve">GORILNIK  MODULIRANI  WM-G10/2-A  ZM  S  PL.  PROGO;  R2"  WM-G10  ZA  ZEM.PLIN;  IN  PL.  ŠTEVCEM </v>
          </cell>
          <cell r="E535" t="str">
            <v>BRODETCHI</v>
          </cell>
          <cell r="F535"/>
          <cell r="G535"/>
          <cell r="H535"/>
          <cell r="I535"/>
          <cell r="J535"/>
          <cell r="K535"/>
          <cell r="L535" t="str">
            <v/>
          </cell>
          <cell r="M535"/>
        </row>
        <row r="536">
          <cell r="C536" t="str">
            <v>BRODET2-00120</v>
          </cell>
          <cell r="D536" t="str">
            <v xml:space="preserve"> REKUP TPN D K1/OK</v>
          </cell>
          <cell r="E536" t="str">
            <v>BRODETCHI</v>
          </cell>
          <cell r="F536" t="str">
            <v>DA</v>
          </cell>
          <cell r="G536"/>
          <cell r="H536" t="str">
            <v>MARKO VELUŠČEK</v>
          </cell>
          <cell r="I536">
            <v>16190</v>
          </cell>
          <cell r="J536" t="str">
            <v>DA</v>
          </cell>
          <cell r="K536">
            <v>45495</v>
          </cell>
          <cell r="L536" t="str">
            <v>ZAKLJUČENO</v>
          </cell>
          <cell r="M536" t="str">
            <v>hm</v>
          </cell>
        </row>
        <row r="537">
          <cell r="C537" t="str">
            <v>BRODET2-00130</v>
          </cell>
          <cell r="D537" t="str">
            <v xml:space="preserve"> RAZVOD D K1</v>
          </cell>
          <cell r="E537" t="str">
            <v>BRODETCHI</v>
          </cell>
          <cell r="F537"/>
          <cell r="G537"/>
          <cell r="H537"/>
          <cell r="I537"/>
          <cell r="J537"/>
          <cell r="K537"/>
          <cell r="L537" t="str">
            <v/>
          </cell>
          <cell r="M537"/>
        </row>
        <row r="538">
          <cell r="C538" t="str">
            <v>BRODET2-00140</v>
          </cell>
          <cell r="D538" t="str">
            <v xml:space="preserve">BV 3.0 TPN v03 INOX BRIZGALKA VODE; </v>
          </cell>
          <cell r="E538" t="str">
            <v>BRODETCHI</v>
          </cell>
          <cell r="F538" t="str">
            <v>DA</v>
          </cell>
          <cell r="G538"/>
          <cell r="H538" t="str">
            <v>ALEKSANDER SREBRNIČ</v>
          </cell>
          <cell r="I538">
            <v>16191</v>
          </cell>
          <cell r="J538" t="str">
            <v>DA</v>
          </cell>
          <cell r="K538">
            <v>45477</v>
          </cell>
          <cell r="L538" t="str">
            <v>ZAKLJUČENO</v>
          </cell>
          <cell r="M538" t="str">
            <v>hm</v>
          </cell>
        </row>
        <row r="539">
          <cell r="C539" t="str">
            <v>BRODET2-00150</v>
          </cell>
          <cell r="D539" t="str">
            <v>TK 0.5x5.5 TRANSPORTER KRUHA POŠEVNI</v>
          </cell>
          <cell r="E539" t="str">
            <v>BRODETCHI</v>
          </cell>
          <cell r="F539" t="str">
            <v>DA</v>
          </cell>
          <cell r="G539"/>
          <cell r="H539" t="str">
            <v>MARKO VELUŠČEK</v>
          </cell>
          <cell r="I539">
            <v>16192</v>
          </cell>
          <cell r="J539" t="str">
            <v>DA</v>
          </cell>
          <cell r="K539">
            <v>45478</v>
          </cell>
          <cell r="L539" t="str">
            <v>ZAKLJUČENO</v>
          </cell>
          <cell r="M539" t="str">
            <v>hm</v>
          </cell>
        </row>
        <row r="540">
          <cell r="C540" t="str">
            <v>BONN-00010</v>
          </cell>
          <cell r="D540" t="str">
            <v xml:space="preserve">TRANS-K 0.32 (0.19) x 4.5 R90 ZA TRANSPORTER KASET KRIVINA; </v>
          </cell>
          <cell r="E540" t="str">
            <v>BONN 4K</v>
          </cell>
          <cell r="F540" t="str">
            <v>DA</v>
          </cell>
          <cell r="G540">
            <v>45476</v>
          </cell>
          <cell r="H540" t="str">
            <v>MARKO VELUŠČEK</v>
          </cell>
          <cell r="I540">
            <v>16153</v>
          </cell>
          <cell r="J540" t="str">
            <v>DA</v>
          </cell>
          <cell r="K540">
            <v>45481</v>
          </cell>
          <cell r="L540" t="str">
            <v>ZAKLJUČENO</v>
          </cell>
          <cell r="M540" t="str">
            <v>hm</v>
          </cell>
        </row>
        <row r="541">
          <cell r="C541" t="str">
            <v>BONN-00020</v>
          </cell>
          <cell r="D541" t="str">
            <v>FKP K 3.75/166 FERMENTACIJSKA KOMORA; BONN NUTRIES</v>
          </cell>
          <cell r="E541" t="str">
            <v>BONN 4K</v>
          </cell>
          <cell r="F541" t="str">
            <v>DA</v>
          </cell>
          <cell r="G541">
            <v>45477</v>
          </cell>
          <cell r="H541" t="str">
            <v>MARKO VELUŠČEK</v>
          </cell>
          <cell r="I541">
            <v>16154</v>
          </cell>
          <cell r="J541" t="str">
            <v>DA</v>
          </cell>
          <cell r="K541" t="str">
            <v>26.07.0224</v>
          </cell>
          <cell r="L541" t="str">
            <v>ZAKLJUČENO</v>
          </cell>
          <cell r="M541" t="str">
            <v>hm</v>
          </cell>
        </row>
        <row r="542">
          <cell r="C542" t="str">
            <v>BONN-00030</v>
          </cell>
          <cell r="D542" t="str">
            <v xml:space="preserve">TRANS-K 0.32 (0.19) x 4.3 R90 TRANSPORTER KASET KRIVINA; </v>
          </cell>
          <cell r="E542" t="str">
            <v>BONN 4K</v>
          </cell>
          <cell r="F542" t="str">
            <v>DA</v>
          </cell>
          <cell r="G542"/>
          <cell r="H542" t="str">
            <v>MARKO VELUŠČEK</v>
          </cell>
          <cell r="I542">
            <v>16155</v>
          </cell>
          <cell r="J542" t="str">
            <v>DA</v>
          </cell>
          <cell r="K542" t="str">
            <v>05.07.024</v>
          </cell>
          <cell r="L542" t="str">
            <v>ZAKLJUČENO</v>
          </cell>
          <cell r="M542" t="str">
            <v>hm</v>
          </cell>
        </row>
        <row r="543">
          <cell r="C543" t="str">
            <v>BONN-00040</v>
          </cell>
          <cell r="D543" t="str">
            <v xml:space="preserve">TRANS-K 0.32 (0.19) x 4.9 R90 ZA TRANSPORTER KASET KRIVINA; </v>
          </cell>
          <cell r="E543" t="str">
            <v>BONN 4K</v>
          </cell>
          <cell r="F543" t="str">
            <v>DA</v>
          </cell>
          <cell r="G543">
            <v>45476</v>
          </cell>
          <cell r="H543" t="str">
            <v>MARKO VELUŠČEK</v>
          </cell>
          <cell r="I543">
            <v>16156</v>
          </cell>
          <cell r="J543" t="str">
            <v>DA</v>
          </cell>
          <cell r="K543">
            <v>45481</v>
          </cell>
          <cell r="L543" t="str">
            <v>ZAKLJUČENO</v>
          </cell>
          <cell r="M543" t="str">
            <v>hm</v>
          </cell>
        </row>
        <row r="544">
          <cell r="C544" t="str">
            <v>BONN-00050</v>
          </cell>
          <cell r="D544" t="str">
            <v>POK-K/2P NAPRAVA ZA POKRIVANJE KASET</v>
          </cell>
          <cell r="E544" t="str">
            <v>BONN 4K</v>
          </cell>
          <cell r="F544" t="str">
            <v>DA</v>
          </cell>
          <cell r="G544">
            <v>45495</v>
          </cell>
          <cell r="H544" t="str">
            <v>MARKO VELUŠČEK</v>
          </cell>
          <cell r="I544">
            <v>16157</v>
          </cell>
          <cell r="J544" t="str">
            <v>DA</v>
          </cell>
          <cell r="K544">
            <v>45499</v>
          </cell>
          <cell r="L544" t="str">
            <v>ZAKLJUČENO</v>
          </cell>
          <cell r="M544" t="str">
            <v>hm</v>
          </cell>
        </row>
        <row r="545">
          <cell r="C545" t="str">
            <v>BONN-00060</v>
          </cell>
          <cell r="D545" t="str">
            <v>AP TP 3.75 AVTOMATSKI POLNILNIK PEČI</v>
          </cell>
          <cell r="E545" t="str">
            <v>BONN 4K</v>
          </cell>
          <cell r="F545" t="str">
            <v>DA</v>
          </cell>
          <cell r="G545"/>
          <cell r="H545" t="str">
            <v>MARKO VELUŠČEK</v>
          </cell>
          <cell r="I545">
            <v>16158</v>
          </cell>
          <cell r="J545" t="str">
            <v>DA</v>
          </cell>
          <cell r="K545">
            <v>45488</v>
          </cell>
          <cell r="L545" t="str">
            <v>ZAKLJUČENO</v>
          </cell>
          <cell r="M545" t="str">
            <v>hm?</v>
          </cell>
        </row>
        <row r="546">
          <cell r="C546" t="str">
            <v>BONN-00070</v>
          </cell>
          <cell r="D546" t="str">
            <v>TPN 3.75x25.6 V1.1-2K2V-L+5B TUNELSKA PEČ</v>
          </cell>
          <cell r="E546" t="str">
            <v>BONN 4K</v>
          </cell>
          <cell r="F546" t="str">
            <v>DA</v>
          </cell>
          <cell r="G546"/>
          <cell r="H546" t="str">
            <v>AMRA DELIĆ</v>
          </cell>
          <cell r="I546">
            <v>16159</v>
          </cell>
          <cell r="J546" t="str">
            <v>DA</v>
          </cell>
          <cell r="K546">
            <v>45499</v>
          </cell>
          <cell r="L546" t="str">
            <v>ZAKLJUČENO</v>
          </cell>
          <cell r="M546" t="str">
            <v xml:space="preserve">    BEZ ELEKTRIKE</v>
          </cell>
        </row>
        <row r="547">
          <cell r="C547" t="str">
            <v>BONN-00080</v>
          </cell>
          <cell r="D547" t="str">
            <v xml:space="preserve">GORILNIK  MODULARNI  WM-G10/2-A  ;  ZM  S  PL.  PROGO  R1''  ;  ZA  ZEM.  PLIN  IN  PL.  ŠTEVCEM </v>
          </cell>
          <cell r="E547" t="str">
            <v>BONN 4K</v>
          </cell>
          <cell r="F547"/>
          <cell r="G547"/>
          <cell r="H547"/>
          <cell r="I547"/>
          <cell r="J547"/>
          <cell r="K547"/>
          <cell r="L547" t="str">
            <v/>
          </cell>
          <cell r="M547" t="str">
            <v>/hm</v>
          </cell>
        </row>
        <row r="548">
          <cell r="C548" t="str">
            <v>BONN-00090</v>
          </cell>
          <cell r="D548" t="str">
            <v>APRAZ TP 3.75 N-La BON AVTOMATSKI PRAZNILNIK PEČI</v>
          </cell>
          <cell r="E548" t="str">
            <v>BONN 4K</v>
          </cell>
          <cell r="F548" t="str">
            <v>DA</v>
          </cell>
          <cell r="G548"/>
          <cell r="H548" t="str">
            <v>MARKO VELUŠČEK</v>
          </cell>
          <cell r="I548">
            <v>16160</v>
          </cell>
          <cell r="J548" t="str">
            <v>DA</v>
          </cell>
          <cell r="K548">
            <v>45623</v>
          </cell>
          <cell r="L548" t="str">
            <v>ZAKLJUČENO</v>
          </cell>
          <cell r="M548" t="str">
            <v>/hm</v>
          </cell>
        </row>
        <row r="549">
          <cell r="C549" t="str">
            <v>BONN-00100</v>
          </cell>
          <cell r="D549" t="str">
            <v xml:space="preserve">TRANS-K 0.32 (0.19) x 3.7 ZA TRANSPORTER KASET; </v>
          </cell>
          <cell r="E549" t="str">
            <v>BONN 4K</v>
          </cell>
          <cell r="F549" t="str">
            <v>DA</v>
          </cell>
          <cell r="G549"/>
          <cell r="H549" t="str">
            <v>MARKO VELUŠČEK</v>
          </cell>
          <cell r="I549">
            <v>16161</v>
          </cell>
          <cell r="J549" t="str">
            <v>DA</v>
          </cell>
          <cell r="K549">
            <v>45481</v>
          </cell>
          <cell r="L549" t="str">
            <v>ZAKLJUČENO</v>
          </cell>
          <cell r="M549" t="str">
            <v>hm</v>
          </cell>
        </row>
        <row r="550">
          <cell r="C550" t="str">
            <v>BONN-00110</v>
          </cell>
          <cell r="D550" t="str">
            <v xml:space="preserve">TRANS-K 0.32 (0.19) x 0.7 POT TRANSPORTER KASET Z POTISKOVALNIKOM; </v>
          </cell>
          <cell r="E550" t="str">
            <v>BONN 4K</v>
          </cell>
          <cell r="F550" t="str">
            <v>DA</v>
          </cell>
          <cell r="G550"/>
          <cell r="H550" t="str">
            <v>MARKO VELUŠČEK</v>
          </cell>
          <cell r="I550">
            <v>16162</v>
          </cell>
          <cell r="J550" t="str">
            <v>DA</v>
          </cell>
          <cell r="K550">
            <v>45483</v>
          </cell>
          <cell r="L550" t="str">
            <v>ZAKLJUČENO</v>
          </cell>
          <cell r="M550" t="str">
            <v>hm?</v>
          </cell>
        </row>
        <row r="551">
          <cell r="C551" t="str">
            <v>BONN-00120</v>
          </cell>
          <cell r="D551" t="str">
            <v xml:space="preserve">TRANS-K 0.74 (2x0.082) x 5.2 ZA TRANSPORTER KASET Z ZAUSTAVLJALCI; </v>
          </cell>
          <cell r="E551" t="str">
            <v>BONN 4K</v>
          </cell>
          <cell r="F551" t="str">
            <v>DA</v>
          </cell>
          <cell r="G551"/>
          <cell r="H551" t="str">
            <v>MARKO VELUŠČEK</v>
          </cell>
          <cell r="I551">
            <v>16163</v>
          </cell>
          <cell r="J551" t="str">
            <v>DA</v>
          </cell>
          <cell r="K551">
            <v>45483</v>
          </cell>
          <cell r="L551" t="str">
            <v>ZAKLJUČENO</v>
          </cell>
          <cell r="M551" t="str">
            <v>hm?</v>
          </cell>
        </row>
        <row r="552">
          <cell r="C552" t="str">
            <v>BONN-00130</v>
          </cell>
          <cell r="D552" t="str">
            <v xml:space="preserve">ODK-K/3P BON NAPRAVA ZA ODKRIVANJE KASET; </v>
          </cell>
          <cell r="E552" t="str">
            <v>BONN 4K</v>
          </cell>
          <cell r="F552" t="str">
            <v>DA</v>
          </cell>
          <cell r="G552">
            <v>45498</v>
          </cell>
          <cell r="H552" t="str">
            <v>MARKO VELUŠČEK</v>
          </cell>
          <cell r="I552">
            <v>16164</v>
          </cell>
          <cell r="J552" t="str">
            <v>DA</v>
          </cell>
          <cell r="K552">
            <v>45499</v>
          </cell>
          <cell r="L552" t="str">
            <v>ZAKLJUČENO</v>
          </cell>
          <cell r="M552" t="str">
            <v>hm</v>
          </cell>
        </row>
        <row r="553">
          <cell r="C553" t="str">
            <v>BONN-00140</v>
          </cell>
          <cell r="D553" t="str">
            <v>TRANS-POK 0.7 x (2x 0.082) x 5.85 TRANSPORTER POKROVOV</v>
          </cell>
          <cell r="E553" t="str">
            <v>BONN 4K</v>
          </cell>
          <cell r="F553" t="str">
            <v>DA</v>
          </cell>
          <cell r="G553">
            <v>45481</v>
          </cell>
          <cell r="H553" t="str">
            <v>MARKO VELUŠČEK</v>
          </cell>
          <cell r="I553">
            <v>16165</v>
          </cell>
          <cell r="J553" t="str">
            <v>DA</v>
          </cell>
          <cell r="K553">
            <v>45489</v>
          </cell>
          <cell r="L553" t="str">
            <v>ZAKLJUČENO</v>
          </cell>
          <cell r="M553" t="str">
            <v>hm</v>
          </cell>
        </row>
        <row r="554">
          <cell r="C554" t="str">
            <v>BONN-00150</v>
          </cell>
          <cell r="D554" t="str">
            <v>TRANS-OBR-POK 1.1x2.9 X-L TRANSPORTER ZA OBRAČANJE POKROVOV</v>
          </cell>
          <cell r="E554" t="str">
            <v>BONN 4K</v>
          </cell>
          <cell r="F554" t="str">
            <v>DA</v>
          </cell>
          <cell r="G554"/>
          <cell r="H554" t="str">
            <v>MARKO VELUŠČEK</v>
          </cell>
          <cell r="I554">
            <v>16166</v>
          </cell>
          <cell r="J554" t="str">
            <v>DA</v>
          </cell>
          <cell r="K554">
            <v>45477</v>
          </cell>
          <cell r="L554" t="str">
            <v>ZAKLJUČENO</v>
          </cell>
          <cell r="M554" t="str">
            <v>hm?</v>
          </cell>
        </row>
        <row r="555">
          <cell r="C555" t="str">
            <v>BONN-00160</v>
          </cell>
          <cell r="D555" t="str">
            <v>TRANS-POK 0.35 (2x0.082) x 10.2 TRANSPORTER POKROVOV</v>
          </cell>
          <cell r="E555" t="str">
            <v>BONN 4K</v>
          </cell>
          <cell r="F555" t="str">
            <v>DA</v>
          </cell>
          <cell r="G555"/>
          <cell r="H555" t="str">
            <v>MARKO VELUŠČEK</v>
          </cell>
          <cell r="I555">
            <v>16167</v>
          </cell>
          <cell r="J555" t="str">
            <v>DA</v>
          </cell>
          <cell r="K555">
            <v>45477</v>
          </cell>
          <cell r="L555" t="str">
            <v>ZAKLJUČENO</v>
          </cell>
          <cell r="M555" t="str">
            <v>hm?</v>
          </cell>
        </row>
        <row r="556">
          <cell r="C556" t="str">
            <v>BONN-00170</v>
          </cell>
          <cell r="D556" t="str">
            <v>TRANS-POK 0.35 (2x0.082) x 10.2 TRANSPORTER POKROVOV</v>
          </cell>
          <cell r="E556" t="str">
            <v>BONN 4K</v>
          </cell>
          <cell r="F556" t="str">
            <v>DA</v>
          </cell>
          <cell r="G556"/>
          <cell r="H556" t="str">
            <v>MARKO VELUŠČEK</v>
          </cell>
          <cell r="I556">
            <v>16168</v>
          </cell>
          <cell r="J556" t="str">
            <v>DA</v>
          </cell>
          <cell r="K556">
            <v>45478</v>
          </cell>
          <cell r="L556" t="str">
            <v>ZAKLJUČENO</v>
          </cell>
          <cell r="M556" t="str">
            <v>hm?</v>
          </cell>
        </row>
        <row r="557">
          <cell r="C557" t="str">
            <v>BONN-00180</v>
          </cell>
          <cell r="D557" t="str">
            <v>TRANS-POK 0.35 (2x0.082) x 2.84 ZA TRANSPORTER POKROVOV</v>
          </cell>
          <cell r="E557" t="str">
            <v>BONN 4K</v>
          </cell>
          <cell r="F557" t="str">
            <v>DA</v>
          </cell>
          <cell r="G557">
            <v>45476</v>
          </cell>
          <cell r="H557" t="str">
            <v>MARKO VELUŠČEK</v>
          </cell>
          <cell r="I557">
            <v>16169</v>
          </cell>
          <cell r="J557" t="str">
            <v>DA</v>
          </cell>
          <cell r="K557">
            <v>45481</v>
          </cell>
          <cell r="L557" t="str">
            <v>ZAKLJUČENO</v>
          </cell>
          <cell r="M557" t="str">
            <v>hm</v>
          </cell>
        </row>
        <row r="558">
          <cell r="C558" t="str">
            <v>BONN-00190</v>
          </cell>
          <cell r="D558" t="str">
            <v xml:space="preserve">DEP 3x5/4x5 /CIKL BON NAPRAVA ZA PRAZNJENJE ; KASET; </v>
          </cell>
          <cell r="E558" t="str">
            <v>BONN 4K</v>
          </cell>
          <cell r="F558" t="str">
            <v>DA</v>
          </cell>
          <cell r="G558">
            <v>45476</v>
          </cell>
          <cell r="H558" t="str">
            <v>ALEKSANDER SREBRNIČ</v>
          </cell>
          <cell r="I558">
            <v>16170</v>
          </cell>
          <cell r="J558" t="str">
            <v>DA</v>
          </cell>
          <cell r="K558">
            <v>45504</v>
          </cell>
          <cell r="L558" t="str">
            <v>ZAKLJUČENO</v>
          </cell>
          <cell r="M558" t="str">
            <v>hm</v>
          </cell>
        </row>
        <row r="559">
          <cell r="C559" t="str">
            <v>BONN-00200</v>
          </cell>
          <cell r="D559" t="str">
            <v>TK 0.7x2.0 TRANSPORTER KRUHA</v>
          </cell>
          <cell r="E559" t="str">
            <v>BONN 4K</v>
          </cell>
          <cell r="F559" t="str">
            <v>DA</v>
          </cell>
          <cell r="G559"/>
          <cell r="H559" t="str">
            <v>MARKO VELUŠČEK</v>
          </cell>
          <cell r="I559">
            <v>16171</v>
          </cell>
          <cell r="J559" t="str">
            <v>DA</v>
          </cell>
          <cell r="K559">
            <v>45483</v>
          </cell>
          <cell r="L559" t="str">
            <v>ZAKLJUČENO</v>
          </cell>
          <cell r="M559" t="str">
            <v>hm?</v>
          </cell>
        </row>
        <row r="560">
          <cell r="C560" t="str">
            <v>BONN-00210</v>
          </cell>
          <cell r="D560" t="str">
            <v>TK 0.8x3.7 TRANSPORTER KRUHA</v>
          </cell>
          <cell r="E560" t="str">
            <v>BONN 4K</v>
          </cell>
          <cell r="F560" t="str">
            <v>DA</v>
          </cell>
          <cell r="G560">
            <v>45554</v>
          </cell>
          <cell r="H560" t="str">
            <v>ALEKSANDER SREBRNIČ</v>
          </cell>
          <cell r="I560">
            <v>16276</v>
          </cell>
          <cell r="J560" t="str">
            <v>DA</v>
          </cell>
          <cell r="K560">
            <v>45558</v>
          </cell>
          <cell r="L560" t="str">
            <v>ZAKLJUČENO</v>
          </cell>
          <cell r="M560" t="str">
            <v>/hm</v>
          </cell>
        </row>
        <row r="561">
          <cell r="C561" t="str">
            <v>BONN-00220</v>
          </cell>
          <cell r="D561" t="str">
            <v>TK 0.8x1.4 POT TRANSPORTER KRUHA S POTISKOVALNIKOM</v>
          </cell>
          <cell r="E561" t="str">
            <v>BONN 4K</v>
          </cell>
          <cell r="F561" t="str">
            <v>DA</v>
          </cell>
          <cell r="G561">
            <v>45554</v>
          </cell>
          <cell r="H561" t="str">
            <v>DIMITRIJ MARINIČ RIJAVEC</v>
          </cell>
          <cell r="I561">
            <v>16277</v>
          </cell>
          <cell r="J561" t="str">
            <v>DA</v>
          </cell>
          <cell r="K561">
            <v>45562</v>
          </cell>
          <cell r="L561" t="str">
            <v>ZAKLJUČENO</v>
          </cell>
          <cell r="M561" t="str">
            <v>/hm</v>
          </cell>
        </row>
        <row r="562">
          <cell r="C562" t="str">
            <v>BONN-00230</v>
          </cell>
          <cell r="D562" t="str">
            <v>TK 0.32x10 TRANSPORTER KRUHA</v>
          </cell>
          <cell r="E562" t="str">
            <v>BONN 4K</v>
          </cell>
          <cell r="F562" t="str">
            <v>DA</v>
          </cell>
          <cell r="G562"/>
          <cell r="H562" t="str">
            <v>DIMITRIJ MARINIČ RIJAVEC</v>
          </cell>
          <cell r="I562">
            <v>16278</v>
          </cell>
          <cell r="J562" t="str">
            <v>DA</v>
          </cell>
          <cell r="K562">
            <v>45562</v>
          </cell>
          <cell r="L562" t="str">
            <v>ZAKLJUČENO</v>
          </cell>
          <cell r="M562" t="str">
            <v>/hm</v>
          </cell>
        </row>
        <row r="563">
          <cell r="C563" t="str">
            <v>BONN-00240</v>
          </cell>
          <cell r="D563" t="str">
            <v xml:space="preserve">HKP 3.75 / 266 HLADILNA KOMORA (BONN 4K)); </v>
          </cell>
          <cell r="E563" t="str">
            <v>BONN 4K</v>
          </cell>
          <cell r="F563" t="str">
            <v>DA</v>
          </cell>
          <cell r="G563"/>
          <cell r="H563" t="str">
            <v>MARKO VELUŠČEK</v>
          </cell>
          <cell r="I563">
            <v>16279</v>
          </cell>
          <cell r="J563" t="str">
            <v>DA</v>
          </cell>
          <cell r="K563">
            <v>45604</v>
          </cell>
          <cell r="L563" t="str">
            <v>ZAKLJUČENO</v>
          </cell>
          <cell r="M563" t="str">
            <v>/hm</v>
          </cell>
        </row>
        <row r="564">
          <cell r="C564" t="str">
            <v>BONN-00250</v>
          </cell>
          <cell r="D564" t="str">
            <v xml:space="preserve">TRANS-K 0.75 (2x0.082) x 1.3 ZA TRANSPORTER KASET Z ZAUSTAVLJALCI; </v>
          </cell>
          <cell r="E564" t="str">
            <v>BONN 4K</v>
          </cell>
          <cell r="F564" t="str">
            <v>DA</v>
          </cell>
          <cell r="G564"/>
          <cell r="H564" t="str">
            <v>ALEKSANDER SREBRNIČ</v>
          </cell>
          <cell r="I564">
            <v>16280</v>
          </cell>
          <cell r="J564" t="str">
            <v>DA</v>
          </cell>
          <cell r="K564">
            <v>45558</v>
          </cell>
          <cell r="L564" t="str">
            <v>ZAKLJUČENO</v>
          </cell>
          <cell r="M564" t="str">
            <v>/hm</v>
          </cell>
        </row>
        <row r="565">
          <cell r="C565" t="str">
            <v>BONN-00260</v>
          </cell>
          <cell r="D565" t="str">
            <v xml:space="preserve"> IZMET - K / PROGA VALJČNA</v>
          </cell>
          <cell r="E565" t="str">
            <v>BONN 4K</v>
          </cell>
          <cell r="F565" t="str">
            <v>DA</v>
          </cell>
          <cell r="G565">
            <v>45558</v>
          </cell>
          <cell r="H565" t="str">
            <v>ALEKSANDER SREBRNIČ</v>
          </cell>
          <cell r="I565">
            <v>16281</v>
          </cell>
          <cell r="J565" t="str">
            <v>DA</v>
          </cell>
          <cell r="K565">
            <v>45558</v>
          </cell>
          <cell r="L565" t="str">
            <v>ZAKLJUČENO</v>
          </cell>
          <cell r="M565" t="str">
            <v>/hm</v>
          </cell>
        </row>
        <row r="566">
          <cell r="C566" t="str">
            <v>BONN-00270</v>
          </cell>
          <cell r="D566" t="str">
            <v>CLEAN-ROT-KAS 250-400x1650 NAPRAVA ZA ČIŠČENJE KASET</v>
          </cell>
          <cell r="E566" t="str">
            <v>BONN 4K</v>
          </cell>
          <cell r="F566" t="str">
            <v>DA</v>
          </cell>
          <cell r="G566">
            <v>45568</v>
          </cell>
          <cell r="H566" t="str">
            <v>ALEKSANDER SREBRNIČ</v>
          </cell>
          <cell r="I566">
            <v>16282</v>
          </cell>
          <cell r="J566" t="str">
            <v>DA</v>
          </cell>
          <cell r="K566">
            <v>45574</v>
          </cell>
          <cell r="L566" t="str">
            <v>ZAKLJUČENO</v>
          </cell>
          <cell r="M566" t="str">
            <v>DNI24-35127 ni  knjižen 0 hm</v>
          </cell>
        </row>
        <row r="567">
          <cell r="C567" t="str">
            <v>BONN-00280</v>
          </cell>
          <cell r="D567" t="str">
            <v xml:space="preserve">TRANS-K 0.75 (2x0.082) x 1.4 TRANSPORTER KASET ; </v>
          </cell>
          <cell r="E567" t="str">
            <v>BONN 4K</v>
          </cell>
          <cell r="F567" t="str">
            <v>DA</v>
          </cell>
          <cell r="G567"/>
          <cell r="H567" t="str">
            <v>MARKO VELUŠČEK</v>
          </cell>
          <cell r="I567">
            <v>16283</v>
          </cell>
          <cell r="J567" t="str">
            <v>DA</v>
          </cell>
          <cell r="K567">
            <v>45559</v>
          </cell>
          <cell r="L567" t="str">
            <v>ZAKLJUČENO</v>
          </cell>
          <cell r="M567" t="str">
            <v>/hm</v>
          </cell>
        </row>
        <row r="568">
          <cell r="C568" t="str">
            <v>BONN-00290</v>
          </cell>
          <cell r="D568" t="str">
            <v>THK 14.0/0.75 HL-C HLADILNI TUNEL ZA KASETE</v>
          </cell>
          <cell r="E568" t="str">
            <v>BONN 4K</v>
          </cell>
          <cell r="F568" t="str">
            <v>DA</v>
          </cell>
          <cell r="G568"/>
          <cell r="H568" t="str">
            <v>ALEKSANDER SREBRNIČ</v>
          </cell>
          <cell r="I568">
            <v>16284</v>
          </cell>
          <cell r="J568" t="str">
            <v>DA</v>
          </cell>
          <cell r="K568">
            <v>45566</v>
          </cell>
          <cell r="L568" t="str">
            <v>ZAKLJUČENO</v>
          </cell>
          <cell r="M568" t="str">
            <v>/hm</v>
          </cell>
        </row>
        <row r="569">
          <cell r="C569" t="str">
            <v>BONN-00300</v>
          </cell>
          <cell r="D569" t="str">
            <v>ODVZ-DOHZ/ BONN-4K DOVOD  IN ODVOD ZRAKA</v>
          </cell>
          <cell r="E569" t="str">
            <v>BONN 4K</v>
          </cell>
          <cell r="F569" t="str">
            <v>DA</v>
          </cell>
          <cell r="G569"/>
          <cell r="H569" t="str">
            <v>DIMITRIJ MARINIČ RIJAVEC</v>
          </cell>
          <cell r="I569">
            <v>16285</v>
          </cell>
          <cell r="J569" t="str">
            <v>DA</v>
          </cell>
          <cell r="K569">
            <v>45562</v>
          </cell>
          <cell r="L569" t="str">
            <v>ZAKLJUČENO</v>
          </cell>
          <cell r="M569" t="str">
            <v>/hm</v>
          </cell>
        </row>
        <row r="570">
          <cell r="C570" t="str">
            <v>BONN-00310</v>
          </cell>
          <cell r="D570" t="str">
            <v xml:space="preserve">TRANS-K 0.75 (2x0.082) x 11.0 TRANSPORTER KASET Z ; </v>
          </cell>
          <cell r="E570" t="str">
            <v>BONN 4K</v>
          </cell>
          <cell r="F570" t="str">
            <v>DA</v>
          </cell>
          <cell r="G570"/>
          <cell r="H570" t="str">
            <v>ALEKSANDER SREBRNIČ</v>
          </cell>
          <cell r="I570">
            <v>16286</v>
          </cell>
          <cell r="J570" t="str">
            <v>DA</v>
          </cell>
          <cell r="K570">
            <v>45615</v>
          </cell>
          <cell r="L570" t="str">
            <v>ZAKLJUČENO</v>
          </cell>
          <cell r="M570" t="str">
            <v>/hm</v>
          </cell>
        </row>
        <row r="571">
          <cell r="C571" t="str">
            <v>BONN-00320</v>
          </cell>
          <cell r="D571" t="str">
            <v xml:space="preserve">PORT-PL OUT NAPRAVA ZA PRENOS PLADNJEV NA ; PALETE; </v>
          </cell>
          <cell r="E571" t="str">
            <v>BONN 4K</v>
          </cell>
          <cell r="F571" t="str">
            <v>DA</v>
          </cell>
          <cell r="G571"/>
          <cell r="H571" t="str">
            <v>MARKO VELUŠČEK</v>
          </cell>
          <cell r="I571">
            <v>16287</v>
          </cell>
          <cell r="J571" t="str">
            <v>DA</v>
          </cell>
          <cell r="K571">
            <v>45614</v>
          </cell>
          <cell r="L571" t="str">
            <v>ZAKLJUČENO</v>
          </cell>
          <cell r="M571" t="str">
            <v>/hm</v>
          </cell>
        </row>
        <row r="572">
          <cell r="C572" t="str">
            <v>BONN-00330</v>
          </cell>
          <cell r="D572" t="str">
            <v xml:space="preserve">PORT-PL IN NAPRAVA ZA PRENOS PLADNJEV IZ PALET; </v>
          </cell>
          <cell r="E572" t="str">
            <v>BONN 4K</v>
          </cell>
          <cell r="F572"/>
          <cell r="G572"/>
          <cell r="H572"/>
          <cell r="I572">
            <v>16288</v>
          </cell>
          <cell r="J572"/>
          <cell r="K572"/>
          <cell r="L572" t="str">
            <v/>
          </cell>
          <cell r="M572" t="str">
            <v>/hm</v>
          </cell>
        </row>
        <row r="573">
          <cell r="C573" t="str">
            <v>BONN-00340</v>
          </cell>
          <cell r="D573" t="str">
            <v>TRANS-K 1.1x2.9 TRANSPORTER ZA OBRAČANJE KASET</v>
          </cell>
          <cell r="E573" t="str">
            <v>BONN 4K</v>
          </cell>
          <cell r="F573" t="str">
            <v>DA</v>
          </cell>
          <cell r="G573">
            <v>45555</v>
          </cell>
          <cell r="H573" t="str">
            <v>MARKO VELUŠČEK</v>
          </cell>
          <cell r="I573">
            <v>16289</v>
          </cell>
          <cell r="J573" t="str">
            <v>DA</v>
          </cell>
          <cell r="K573">
            <v>45574</v>
          </cell>
          <cell r="L573" t="str">
            <v>ZAKLJUČENO</v>
          </cell>
          <cell r="M573" t="str">
            <v>/hm</v>
          </cell>
        </row>
        <row r="574">
          <cell r="C574" t="str">
            <v>BONN-00350</v>
          </cell>
          <cell r="D574" t="str">
            <v xml:space="preserve">TRANS-K 0.32 (0.19) x 8.8 R90 TRANSPORTER KASET KRIVINA; </v>
          </cell>
          <cell r="E574" t="str">
            <v>BONN 4K</v>
          </cell>
          <cell r="F574" t="str">
            <v>DA</v>
          </cell>
          <cell r="G574">
            <v>45555</v>
          </cell>
          <cell r="H574" t="str">
            <v>DIMITRIJ MARINIČ RIJAVEC</v>
          </cell>
          <cell r="I574">
            <v>16290</v>
          </cell>
          <cell r="J574" t="str">
            <v>DA</v>
          </cell>
          <cell r="K574">
            <v>45561</v>
          </cell>
          <cell r="L574" t="str">
            <v>ZAKLJUČENO</v>
          </cell>
          <cell r="M574" t="str">
            <v>/hm</v>
          </cell>
        </row>
        <row r="575">
          <cell r="C575" t="str">
            <v>BONN-00360</v>
          </cell>
          <cell r="D575" t="str">
            <v xml:space="preserve">TRANS-K 0.32 (0.19) x 7.2 R90 TRANSPORTER KASET KRIVINA; </v>
          </cell>
          <cell r="E575" t="str">
            <v>BONN 4K</v>
          </cell>
          <cell r="F575" t="str">
            <v>DA</v>
          </cell>
          <cell r="G575">
            <v>45555</v>
          </cell>
          <cell r="H575" t="str">
            <v>DIMITRIJ MARINIČ RIJAVEC</v>
          </cell>
          <cell r="I575">
            <v>16291</v>
          </cell>
          <cell r="J575" t="str">
            <v>DA</v>
          </cell>
          <cell r="K575">
            <v>45559</v>
          </cell>
          <cell r="L575" t="str">
            <v>ZAKLJUČENO</v>
          </cell>
          <cell r="M575" t="str">
            <v>/hm  Brez elektrike</v>
          </cell>
        </row>
        <row r="576">
          <cell r="C576" t="str">
            <v>BONN-00370</v>
          </cell>
          <cell r="D576" t="str">
            <v xml:space="preserve"> TRANSPORTER KRUHA</v>
          </cell>
          <cell r="E576" t="str">
            <v>BONN 4K</v>
          </cell>
          <cell r="F576" t="str">
            <v>DA</v>
          </cell>
          <cell r="G576">
            <v>45692</v>
          </cell>
          <cell r="H576" t="str">
            <v>MARKO VELUŠČEK</v>
          </cell>
          <cell r="I576">
            <v>16510</v>
          </cell>
          <cell r="J576" t="str">
            <v>DA</v>
          </cell>
          <cell r="K576">
            <v>45692</v>
          </cell>
          <cell r="L576" t="str">
            <v>ZAKLJUČENO</v>
          </cell>
          <cell r="M576"/>
        </row>
        <row r="577">
          <cell r="C577" t="str">
            <v>BONN-00380</v>
          </cell>
          <cell r="D577" t="str">
            <v>TRANSPORTER KRUHA TK 0.254 x 11.2 /R90</v>
          </cell>
          <cell r="E577" t="str">
            <v>BONN 4K</v>
          </cell>
          <cell r="F577" t="str">
            <v>DA</v>
          </cell>
          <cell r="G577">
            <v>45695</v>
          </cell>
          <cell r="H577" t="str">
            <v>MARKO VELUŠČEK</v>
          </cell>
          <cell r="I577">
            <v>16509</v>
          </cell>
          <cell r="J577" t="str">
            <v>DA</v>
          </cell>
          <cell r="K577">
            <v>45695</v>
          </cell>
          <cell r="L577" t="str">
            <v>ZAKLJUČENO</v>
          </cell>
          <cell r="M577"/>
        </row>
        <row r="578">
          <cell r="C578" t="str">
            <v>BONN-00390</v>
          </cell>
          <cell r="D578" t="str">
            <v>IZMENJEVALNIK TOPLOTE VODA-ZRAK IZM V-Z-TH-BON</v>
          </cell>
          <cell r="E578" t="str">
            <v>BONN 4K</v>
          </cell>
          <cell r="F578" t="str">
            <v>DA</v>
          </cell>
          <cell r="G578">
            <v>45706</v>
          </cell>
          <cell r="H578" t="str">
            <v>MARKO VELUŠČEK</v>
          </cell>
          <cell r="I578"/>
          <cell r="J578" t="str">
            <v>DA</v>
          </cell>
          <cell r="K578">
            <v>45706</v>
          </cell>
          <cell r="L578" t="str">
            <v>ZAKLJUČENO</v>
          </cell>
          <cell r="M578"/>
        </row>
        <row r="579">
          <cell r="C579" t="str">
            <v>LANK-00010</v>
          </cell>
          <cell r="D579" t="str">
            <v>TT 800 R1500 TRANSPORTER  TESTA KRIVINA</v>
          </cell>
          <cell r="E579" t="str">
            <v>CONVEYORS L3</v>
          </cell>
          <cell r="F579" t="str">
            <v>DA</v>
          </cell>
          <cell r="G579"/>
          <cell r="H579"/>
          <cell r="I579"/>
          <cell r="J579"/>
          <cell r="K579"/>
          <cell r="M579"/>
        </row>
        <row r="580">
          <cell r="C580" t="str">
            <v>LANK-00020</v>
          </cell>
          <cell r="D580" t="str">
            <v>TT 800x400 TRANSPORTER TESTA  KOMPENZACIJSKI TROJNI, (b=3x190 mm)</v>
          </cell>
          <cell r="E580" t="str">
            <v>CONVEYORS L3</v>
          </cell>
          <cell r="F580" t="str">
            <v>DA</v>
          </cell>
          <cell r="G580"/>
          <cell r="H580" t="str">
            <v>MARKO VELUŠČEK</v>
          </cell>
          <cell r="I580">
            <v>16151</v>
          </cell>
          <cell r="J580"/>
          <cell r="K580"/>
          <cell r="L580" t="str">
            <v>ZAKLJUČENO</v>
          </cell>
          <cell r="M580"/>
        </row>
        <row r="581">
          <cell r="C581" t="str">
            <v>LANK-00030</v>
          </cell>
          <cell r="D581" t="str">
            <v>APT 1.2-RT-P/E/PN-0.80 AVTOMATSKI POLNILNIK TRANSPORTERJA</v>
          </cell>
          <cell r="E581" t="str">
            <v>CONVEYORS L3</v>
          </cell>
          <cell r="F581" t="str">
            <v>DA</v>
          </cell>
          <cell r="G581"/>
          <cell r="H581" t="str">
            <v>MARKO VELUŠČEK</v>
          </cell>
          <cell r="I581">
            <v>16152</v>
          </cell>
          <cell r="J581"/>
          <cell r="K581"/>
          <cell r="L581" t="str">
            <v>ZAKLJUČENO</v>
          </cell>
          <cell r="M581"/>
        </row>
        <row r="582">
          <cell r="C582" t="str">
            <v>LANK-00040</v>
          </cell>
          <cell r="D582" t="str">
            <v>E-S4 ULAN P. 3 - DODELAVA DODELAVA ELEKTRO OMARE</v>
          </cell>
          <cell r="E582" t="str">
            <v>CONVEYORS L3</v>
          </cell>
          <cell r="F582" t="str">
            <v>DA</v>
          </cell>
          <cell r="G582"/>
          <cell r="H582" t="str">
            <v>MATEJ HORVAT</v>
          </cell>
          <cell r="I582"/>
          <cell r="J582" t="str">
            <v>DA</v>
          </cell>
          <cell r="K582"/>
          <cell r="L582" t="str">
            <v>ZAKLJUČENO</v>
          </cell>
          <cell r="M582"/>
        </row>
        <row r="583">
          <cell r="C583" t="str">
            <v>LANK-00050</v>
          </cell>
          <cell r="D583" t="str">
            <v>RE 10E 3.0x1.2 REGAL ZA FERMENTACIJO, 10 ETAŽNI</v>
          </cell>
          <cell r="E583" t="str">
            <v>CONVEYORS L3</v>
          </cell>
          <cell r="F583"/>
          <cell r="G583"/>
          <cell r="H583"/>
          <cell r="I583"/>
          <cell r="J583"/>
          <cell r="K583"/>
          <cell r="L583" t="str">
            <v/>
          </cell>
          <cell r="M583"/>
        </row>
        <row r="584">
          <cell r="C584" t="str">
            <v>PERV-L3-00010</v>
          </cell>
          <cell r="D584" t="str">
            <v>APFK 3.0-VTa-O/E Kser AVTOMATSKI POLNILNIK; h=650</v>
          </cell>
          <cell r="E584" t="str">
            <v>PERVIJ STOLIČNIJ L3</v>
          </cell>
          <cell r="F584" t="str">
            <v>DA</v>
          </cell>
          <cell r="G584" t="str">
            <v>13.9.2024</v>
          </cell>
          <cell r="H584" t="str">
            <v>MARKO VELUŠČEK</v>
          </cell>
          <cell r="I584">
            <v>16195</v>
          </cell>
          <cell r="J584" t="str">
            <v>DA</v>
          </cell>
          <cell r="K584">
            <v>45559</v>
          </cell>
          <cell r="L584" t="str">
            <v>ZAKLJUČENO</v>
          </cell>
          <cell r="M584"/>
        </row>
        <row r="585">
          <cell r="C585" t="str">
            <v>PERV-L3-00020</v>
          </cell>
          <cell r="D585" t="str">
            <v>FKP RO 3.0/210/160-PERVIJ STOLIČNIJ FERMENTACIJSKA KOMORA</v>
          </cell>
          <cell r="E585" t="str">
            <v>PERVIJ STOLIČNIJ L3</v>
          </cell>
          <cell r="F585" t="str">
            <v>DA</v>
          </cell>
          <cell r="G585" t="str">
            <v>11.9.2024</v>
          </cell>
          <cell r="H585" t="str">
            <v>MARKO VELUŠČEK</v>
          </cell>
          <cell r="I585">
            <v>16196</v>
          </cell>
          <cell r="J585" t="str">
            <v>DA</v>
          </cell>
          <cell r="K585">
            <v>45548</v>
          </cell>
          <cell r="L585" t="str">
            <v>ZAKLJUČENO</v>
          </cell>
          <cell r="M585"/>
        </row>
        <row r="586">
          <cell r="C586" t="str">
            <v>PERV-L3-00021</v>
          </cell>
          <cell r="D586" t="str">
            <v xml:space="preserve">PMV-0.16/3.0-P1-G3 POSIPALO MOKE Z VOZIČKOM; </v>
          </cell>
          <cell r="E586" t="str">
            <v>PERVIJ STOLIČNIJ L3</v>
          </cell>
          <cell r="F586" t="str">
            <v>DA</v>
          </cell>
          <cell r="G586" t="str">
            <v>26.8.2024</v>
          </cell>
          <cell r="H586" t="str">
            <v>MARKO VELUŠČEK</v>
          </cell>
          <cell r="I586">
            <v>16197</v>
          </cell>
          <cell r="J586" t="str">
            <v>DA</v>
          </cell>
          <cell r="K586">
            <v>45547</v>
          </cell>
          <cell r="L586" t="str">
            <v>ZAKLJUČENO</v>
          </cell>
          <cell r="M586"/>
        </row>
        <row r="587">
          <cell r="C587" t="str">
            <v>PERV-L3-00030</v>
          </cell>
          <cell r="D587" t="str">
            <v>BRIS 3.0 ČISTILEC MOKE S PRODUKTOV</v>
          </cell>
          <cell r="E587" t="str">
            <v>PERVIJ STOLIČNIJ L3</v>
          </cell>
          <cell r="F587" t="str">
            <v>DA</v>
          </cell>
          <cell r="G587"/>
          <cell r="H587" t="str">
            <v>ALEKSANDER SREBRNIČ</v>
          </cell>
          <cell r="I587">
            <v>16198</v>
          </cell>
          <cell r="J587" t="str">
            <v>DA</v>
          </cell>
          <cell r="K587">
            <v>45621</v>
          </cell>
          <cell r="L587" t="str">
            <v>ZAKLJUČENO</v>
          </cell>
          <cell r="M587"/>
        </row>
        <row r="588">
          <cell r="C588" t="str">
            <v>PERV-L3-00040</v>
          </cell>
          <cell r="D588" t="str">
            <v>NABOD 3.0 NABADALNIK TESTENIH KOSOV</v>
          </cell>
          <cell r="E588" t="str">
            <v>PERVIJ STOLIČNIJ L3</v>
          </cell>
          <cell r="F588" t="str">
            <v>DA</v>
          </cell>
          <cell r="G588" t="str">
            <v>27.8.2024</v>
          </cell>
          <cell r="H588" t="str">
            <v>MARKO VELUŠČEK</v>
          </cell>
          <cell r="I588">
            <v>16199</v>
          </cell>
          <cell r="J588" t="str">
            <v>DA</v>
          </cell>
          <cell r="K588">
            <v>45531</v>
          </cell>
          <cell r="L588" t="str">
            <v>ZAKLJUČENO</v>
          </cell>
          <cell r="M588"/>
        </row>
        <row r="589">
          <cell r="C589" t="str">
            <v>PERV-L3-00050</v>
          </cell>
          <cell r="D589" t="str">
            <v>TPR 3.0 x 0.8-DVIŽNI TRANSPORTER PREVZEMNI DVIŽNI</v>
          </cell>
          <cell r="E589" t="str">
            <v>PERVIJ STOLIČNIJ L3</v>
          </cell>
          <cell r="F589" t="str">
            <v>DA</v>
          </cell>
          <cell r="G589" t="str">
            <v>10..9.2024</v>
          </cell>
          <cell r="H589" t="str">
            <v>MARKO VELUŠČEK</v>
          </cell>
          <cell r="I589">
            <v>16200</v>
          </cell>
          <cell r="J589" t="str">
            <v>DA</v>
          </cell>
          <cell r="K589">
            <v>45546</v>
          </cell>
          <cell r="L589" t="str">
            <v>ZAKLJUČENO</v>
          </cell>
          <cell r="M589"/>
        </row>
        <row r="590">
          <cell r="C590" t="str">
            <v>PERV-L3-00060</v>
          </cell>
          <cell r="D590" t="str">
            <v>TPR 3.0x1.3 TRANSPORTER PREDAJNI</v>
          </cell>
          <cell r="E590" t="str">
            <v>PERVIJ STOLIČNIJ L3</v>
          </cell>
          <cell r="F590" t="str">
            <v>DA</v>
          </cell>
          <cell r="G590" t="str">
            <v>23.8.2024</v>
          </cell>
          <cell r="H590" t="str">
            <v>MARKO VELUŠČEK</v>
          </cell>
          <cell r="I590">
            <v>16201</v>
          </cell>
          <cell r="J590" t="str">
            <v>DA</v>
          </cell>
          <cell r="K590">
            <v>45540</v>
          </cell>
          <cell r="L590" t="str">
            <v>ZAKLJUČENO</v>
          </cell>
          <cell r="M590"/>
        </row>
        <row r="591">
          <cell r="C591" t="str">
            <v>PERV-L3-00070</v>
          </cell>
          <cell r="D591" t="str">
            <v xml:space="preserve">TT P 3.0x0.6 MOD/D TRANSPORTER TESTA - PREDAJNI; </v>
          </cell>
          <cell r="E591" t="str">
            <v>PERVIJ STOLIČNIJ L3</v>
          </cell>
          <cell r="F591" t="str">
            <v>DA</v>
          </cell>
          <cell r="G591" t="str">
            <v>23.8.2024</v>
          </cell>
          <cell r="H591" t="str">
            <v>MARKO VELUŠČEK</v>
          </cell>
          <cell r="I591">
            <v>16202</v>
          </cell>
          <cell r="J591" t="str">
            <v>DA</v>
          </cell>
          <cell r="K591">
            <v>45526</v>
          </cell>
          <cell r="L591" t="str">
            <v>ZAKLJUČENO</v>
          </cell>
          <cell r="M591"/>
        </row>
        <row r="592">
          <cell r="C592" t="str">
            <v>PERV-L3-00080</v>
          </cell>
          <cell r="D592" t="str">
            <v xml:space="preserve">TPR 3.0 x 1.9 PR-PR TRANSPORTER TESTA - PREDAJNI MREŽNI; </v>
          </cell>
          <cell r="E592" t="str">
            <v>PERVIJ STOLIČNIJ L3</v>
          </cell>
          <cell r="F592" t="str">
            <v>DA</v>
          </cell>
          <cell r="G592" t="str">
            <v>30.8.2024</v>
          </cell>
          <cell r="H592" t="str">
            <v>MARKO VELUŠČEK</v>
          </cell>
          <cell r="I592">
            <v>16203</v>
          </cell>
          <cell r="J592" t="str">
            <v>DA</v>
          </cell>
          <cell r="K592">
            <v>45537</v>
          </cell>
          <cell r="L592" t="str">
            <v>ZAKLJUČENO</v>
          </cell>
          <cell r="M592"/>
        </row>
        <row r="593">
          <cell r="C593" t="str">
            <v>PERV-L3-00090</v>
          </cell>
          <cell r="D593" t="str">
            <v xml:space="preserve"> LOP-ZAD/KR/3.0</v>
          </cell>
          <cell r="E593" t="str">
            <v>PERVIJ STOLIČNIJ L3</v>
          </cell>
          <cell r="F593"/>
          <cell r="G593"/>
          <cell r="H593"/>
          <cell r="I593"/>
          <cell r="J593"/>
          <cell r="K593"/>
          <cell r="L593" t="str">
            <v/>
          </cell>
          <cell r="M593"/>
        </row>
        <row r="594">
          <cell r="C594" t="str">
            <v>PERV-L3-00100</v>
          </cell>
          <cell r="D594" t="str">
            <v>TK 0.254 x 3.4/REV TRANSPORTER KRUHA</v>
          </cell>
          <cell r="E594" t="str">
            <v>PERVIJ STOLIČNIJ L3</v>
          </cell>
          <cell r="F594" t="str">
            <v>DA</v>
          </cell>
          <cell r="G594"/>
          <cell r="H594" t="str">
            <v>MARKO VELUŠČEK</v>
          </cell>
          <cell r="I594">
            <v>16204</v>
          </cell>
          <cell r="J594" t="str">
            <v>DA</v>
          </cell>
          <cell r="K594">
            <v>45532</v>
          </cell>
          <cell r="L594" t="str">
            <v>ZAKLJUČENO</v>
          </cell>
          <cell r="M594"/>
        </row>
        <row r="595">
          <cell r="C595" t="str">
            <v>PERV-L3-00110</v>
          </cell>
          <cell r="D595" t="str">
            <v>TK 0.254 x 2.0/POT TRANSPORTER KRUHA S POTISKOVALNIKOM</v>
          </cell>
          <cell r="E595" t="str">
            <v>PERVIJ STOLIČNIJ L3</v>
          </cell>
          <cell r="F595" t="str">
            <v>DA</v>
          </cell>
          <cell r="G595" t="str">
            <v>28.8.2024</v>
          </cell>
          <cell r="H595" t="str">
            <v>MARKO VELUŠČEK</v>
          </cell>
          <cell r="I595">
            <v>16205</v>
          </cell>
          <cell r="J595" t="str">
            <v>DA</v>
          </cell>
          <cell r="K595">
            <v>45541</v>
          </cell>
          <cell r="L595" t="str">
            <v>ZAKLJUČENO</v>
          </cell>
          <cell r="M595"/>
        </row>
        <row r="596">
          <cell r="C596" t="str">
            <v>PERV-L3-00120</v>
          </cell>
          <cell r="D596" t="str">
            <v xml:space="preserve">TK 0.8x3.0 MD TRANSPORTER KRUHA </v>
          </cell>
          <cell r="E596" t="str">
            <v>PERVIJ STOLIČNIJ L3</v>
          </cell>
          <cell r="F596" t="str">
            <v>DA</v>
          </cell>
          <cell r="G596"/>
          <cell r="H596" t="str">
            <v>ALEKSANDER SREBRNIČ</v>
          </cell>
          <cell r="I596">
            <v>16206</v>
          </cell>
          <cell r="J596" t="str">
            <v>DA</v>
          </cell>
          <cell r="K596">
            <v>45554</v>
          </cell>
          <cell r="L596" t="str">
            <v>ZAKLJUČENO</v>
          </cell>
          <cell r="M596"/>
        </row>
        <row r="597">
          <cell r="C597" t="str">
            <v>PERV-L3-00130</v>
          </cell>
          <cell r="D597" t="str">
            <v>SPIRALA HLADILNA TW 800</v>
          </cell>
          <cell r="E597" t="str">
            <v>PERVIJ STOLIČNIJ L3</v>
          </cell>
          <cell r="F597"/>
          <cell r="G597"/>
          <cell r="H597"/>
          <cell r="I597">
            <v>16207</v>
          </cell>
          <cell r="J597"/>
          <cell r="K597"/>
          <cell r="L597" t="str">
            <v/>
          </cell>
          <cell r="M597"/>
        </row>
        <row r="598">
          <cell r="C598" t="str">
            <v>PERV-L3-00150</v>
          </cell>
          <cell r="D598" t="str">
            <v>PRED TPN 3.0x24.1 Predelava obstoječe peči; id. 377112</v>
          </cell>
          <cell r="E598" t="str">
            <v>PERVIJ STOLIČNIJ L3</v>
          </cell>
          <cell r="F598"/>
          <cell r="G598"/>
          <cell r="H598"/>
          <cell r="I598">
            <v>16208</v>
          </cell>
          <cell r="J598"/>
          <cell r="K598"/>
          <cell r="L598" t="str">
            <v/>
          </cell>
          <cell r="M598"/>
        </row>
        <row r="599">
          <cell r="C599" t="str">
            <v>PERV-L3-00900</v>
          </cell>
          <cell r="D599" t="str">
            <v>E-S4 PER ST HZ L3 ELEKTROOPREMA Z AVT.IN PROJEKTOM RAZMESTITVE OPREME</v>
          </cell>
          <cell r="E599" t="str">
            <v>PERVIJ STOLIČNIJ L3</v>
          </cell>
          <cell r="F599"/>
          <cell r="G599"/>
          <cell r="H599"/>
          <cell r="I599"/>
          <cell r="J599"/>
          <cell r="K599"/>
          <cell r="L599" t="str">
            <v/>
          </cell>
          <cell r="M599"/>
        </row>
        <row r="600">
          <cell r="C600" t="str">
            <v>DEVY-00010</v>
          </cell>
          <cell r="D600" t="str">
            <v>SMn 200 P01---- Spiralni mešalnik</v>
          </cell>
          <cell r="E600" t="str">
            <v>DEVYANI</v>
          </cell>
          <cell r="F600" t="str">
            <v>DA</v>
          </cell>
          <cell r="G600"/>
          <cell r="H600" t="str">
            <v>ALEKSANDER SREBRNIČ</v>
          </cell>
          <cell r="I600" t="str">
            <v>16216|16217|16218</v>
          </cell>
          <cell r="J600" t="str">
            <v>DA</v>
          </cell>
          <cell r="K600">
            <v>45580</v>
          </cell>
          <cell r="L600" t="str">
            <v>ZAKLJUČENO</v>
          </cell>
          <cell r="M600" t="str">
            <v>NES24-00685</v>
          </cell>
        </row>
        <row r="601">
          <cell r="C601" t="str">
            <v>DEVY-00020</v>
          </cell>
          <cell r="D601" t="str">
            <v>VOZIČEK S KOTLOM SMn 200</v>
          </cell>
          <cell r="E601" t="str">
            <v>DEVYANI</v>
          </cell>
          <cell r="F601"/>
          <cell r="G601"/>
          <cell r="H601"/>
          <cell r="I601"/>
          <cell r="J601"/>
          <cell r="K601"/>
          <cell r="L601" t="str">
            <v/>
          </cell>
          <cell r="M601"/>
        </row>
        <row r="602">
          <cell r="C602" t="str">
            <v>DEVY-00030</v>
          </cell>
          <cell r="D602" t="str">
            <v>DP 10-PKS/OR-SMh 75/125-2600-3 DVIGALOPREKUCNIK (DEVYANI)</v>
          </cell>
          <cell r="E602" t="str">
            <v>DEVYANI</v>
          </cell>
          <cell r="F602"/>
          <cell r="G602"/>
          <cell r="H602"/>
          <cell r="I602">
            <v>16219</v>
          </cell>
          <cell r="J602"/>
          <cell r="K602"/>
          <cell r="L602" t="str">
            <v/>
          </cell>
          <cell r="M602"/>
        </row>
        <row r="603">
          <cell r="C603" t="str">
            <v>DEVY-00040</v>
          </cell>
          <cell r="D603" t="str">
            <v>LP V 400-2600-D-ST-PP---VO LIJAK S PODESTOM</v>
          </cell>
          <cell r="E603" t="str">
            <v>DEVYANI</v>
          </cell>
          <cell r="F603" t="str">
            <v>DA</v>
          </cell>
          <cell r="G603">
            <v>45567</v>
          </cell>
          <cell r="H603" t="str">
            <v>ALEKSANDER SREBRNIČ</v>
          </cell>
          <cell r="I603">
            <v>16220</v>
          </cell>
          <cell r="J603" t="str">
            <v>DA</v>
          </cell>
          <cell r="K603">
            <v>45568</v>
          </cell>
          <cell r="L603" t="str">
            <v>ZAKLJUČENO</v>
          </cell>
          <cell r="M603"/>
        </row>
        <row r="604">
          <cell r="C604" t="str">
            <v>DEVY-00050</v>
          </cell>
          <cell r="D604" t="str">
            <v>KRAS NC.1 2-PLC-1250-120-----VM-D180-K-AT DOUGH DIVIDER FAMILY</v>
          </cell>
          <cell r="E604" t="str">
            <v>DEVYANI</v>
          </cell>
          <cell r="F604"/>
          <cell r="G604"/>
          <cell r="H604"/>
          <cell r="I604">
            <v>16221</v>
          </cell>
          <cell r="J604"/>
          <cell r="K604"/>
          <cell r="L604" t="str">
            <v/>
          </cell>
          <cell r="M604"/>
        </row>
        <row r="605">
          <cell r="C605" t="str">
            <v>DEVY-00060</v>
          </cell>
          <cell r="D605" t="str">
            <v xml:space="preserve">TT  200x1000 TRANSPORTER TESTA </v>
          </cell>
          <cell r="E605" t="str">
            <v>DEVYANI</v>
          </cell>
          <cell r="F605" t="str">
            <v>DA</v>
          </cell>
          <cell r="G605"/>
          <cell r="H605" t="str">
            <v>ALEKSANDER SREBRNIČ</v>
          </cell>
          <cell r="I605">
            <v>16222</v>
          </cell>
          <cell r="J605" t="str">
            <v>DA</v>
          </cell>
          <cell r="K605">
            <v>45618</v>
          </cell>
          <cell r="L605" t="str">
            <v>ZAKLJUČENO</v>
          </cell>
          <cell r="M605"/>
        </row>
        <row r="606">
          <cell r="C606" t="str">
            <v>DEVY-00070</v>
          </cell>
          <cell r="D606" t="str">
            <v>TT 500X2900/DES/LOP-DEVY TRANSPORTER TESTA Z DESKO ENOJNI</v>
          </cell>
          <cell r="E606" t="str">
            <v>DEVYANI</v>
          </cell>
          <cell r="F606" t="str">
            <v>DA</v>
          </cell>
          <cell r="G606">
            <v>45663</v>
          </cell>
          <cell r="H606" t="str">
            <v>ALEKSANDER SREBRNIČ</v>
          </cell>
          <cell r="I606">
            <v>16223</v>
          </cell>
          <cell r="J606" t="str">
            <v>DA</v>
          </cell>
          <cell r="K606">
            <v>45666</v>
          </cell>
          <cell r="L606" t="str">
            <v>ZAKLJUČENO</v>
          </cell>
          <cell r="M606"/>
        </row>
        <row r="607">
          <cell r="C607" t="str">
            <v>DEVY-00080</v>
          </cell>
          <cell r="D607" t="str">
            <v>TT 500x3800/LOP-DEVY TRANSPORTER TESTA Z DVIŽNIMI LOPATICAMI</v>
          </cell>
          <cell r="E607" t="str">
            <v>DEVYANI</v>
          </cell>
          <cell r="F607" t="str">
            <v>DA</v>
          </cell>
          <cell r="G607"/>
          <cell r="H607"/>
          <cell r="I607">
            <v>16224</v>
          </cell>
          <cell r="J607"/>
          <cell r="K607"/>
          <cell r="L607" t="str">
            <v>V KONTROLI</v>
          </cell>
          <cell r="M607"/>
        </row>
        <row r="608">
          <cell r="C608" t="str">
            <v>DEVY-00090</v>
          </cell>
          <cell r="D608" t="str">
            <v>IK TT 500X8000/4-DEVY INTERMEDIALNA KOMORA S TRANSPORTERJI</v>
          </cell>
          <cell r="E608" t="str">
            <v>DEVYANI</v>
          </cell>
          <cell r="F608"/>
          <cell r="G608"/>
          <cell r="H608"/>
          <cell r="I608">
            <v>16225</v>
          </cell>
          <cell r="J608"/>
          <cell r="K608"/>
          <cell r="L608" t="str">
            <v/>
          </cell>
          <cell r="M608"/>
        </row>
        <row r="609">
          <cell r="C609" t="str">
            <v>DEVY-00100</v>
          </cell>
          <cell r="D609" t="str">
            <v>POL V 500 - DEVY TRANSPORTER POLNILNI V</v>
          </cell>
          <cell r="E609" t="str">
            <v>DEVYANI</v>
          </cell>
          <cell r="F609"/>
          <cell r="G609"/>
          <cell r="H609"/>
          <cell r="I609">
            <v>16226</v>
          </cell>
          <cell r="J609"/>
          <cell r="K609"/>
          <cell r="L609" t="str">
            <v/>
          </cell>
          <cell r="M609"/>
        </row>
        <row r="610">
          <cell r="C610" t="str">
            <v>DEVY-00110</v>
          </cell>
          <cell r="D610" t="str">
            <v>SVO 1000/3x1500 ELE STROJ ZA VZDOLŽNO OBLIKOVANJE; (Z ELEKTROOPREMO)</v>
          </cell>
          <cell r="E610" t="str">
            <v>DEVYANI</v>
          </cell>
          <cell r="F610" t="str">
            <v>DA</v>
          </cell>
          <cell r="G610"/>
          <cell r="H610"/>
          <cell r="I610">
            <v>16227</v>
          </cell>
          <cell r="J610"/>
          <cell r="K610"/>
          <cell r="L610" t="str">
            <v>V KONTROLI</v>
          </cell>
          <cell r="M610"/>
        </row>
        <row r="611">
          <cell r="C611" t="str">
            <v>DEVY-00120</v>
          </cell>
          <cell r="D611" t="str">
            <v>APK 600x1500 MAG/2V AVTOMATSKI POLNILNIK KASET ; MAGNETNI</v>
          </cell>
          <cell r="E611" t="str">
            <v>DEVYANI</v>
          </cell>
          <cell r="F611" t="str">
            <v>DA</v>
          </cell>
          <cell r="G611">
            <v>45568</v>
          </cell>
          <cell r="H611" t="str">
            <v>MARKO VELUŠČEK</v>
          </cell>
          <cell r="I611">
            <v>16228</v>
          </cell>
          <cell r="J611" t="str">
            <v>DA</v>
          </cell>
          <cell r="K611">
            <v>45573</v>
          </cell>
          <cell r="L611" t="str">
            <v>ZAKLJUČENO</v>
          </cell>
          <cell r="M611"/>
        </row>
        <row r="612">
          <cell r="C612" t="str">
            <v>DEVY-00130</v>
          </cell>
          <cell r="D612" t="str">
            <v>TRANS-K 1x0.304 B680x4.4 Z TRANSPORTER KASET Z ZAUSTAVLJALNIKOM</v>
          </cell>
          <cell r="E612" t="str">
            <v>DEVYANI</v>
          </cell>
          <cell r="F612" t="str">
            <v>DA</v>
          </cell>
          <cell r="G612"/>
          <cell r="H612" t="str">
            <v>MARKO VELUŠČEK</v>
          </cell>
          <cell r="I612">
            <v>16229</v>
          </cell>
          <cell r="J612" t="str">
            <v>DA</v>
          </cell>
          <cell r="K612">
            <v>45590</v>
          </cell>
          <cell r="L612" t="str">
            <v>ZAKLJUČENO</v>
          </cell>
          <cell r="M612"/>
        </row>
        <row r="613">
          <cell r="C613" t="str">
            <v>DEVY-00140</v>
          </cell>
          <cell r="D613" t="str">
            <v>TRANS-K 1x0.304 B680x5.34/R90 Z TRANSPORTER KASET Z ZAUSTAVLJALNIKOM</v>
          </cell>
          <cell r="E613" t="str">
            <v>DEVYANI</v>
          </cell>
          <cell r="F613" t="str">
            <v>DA</v>
          </cell>
          <cell r="G613"/>
          <cell r="H613" t="str">
            <v>ALEKSANDER SREBRNIČ</v>
          </cell>
          <cell r="I613">
            <v>16230</v>
          </cell>
          <cell r="J613" t="str">
            <v>DA</v>
          </cell>
          <cell r="K613">
            <v>45618</v>
          </cell>
          <cell r="L613" t="str">
            <v>ZAKLJUČENO</v>
          </cell>
          <cell r="M613"/>
        </row>
        <row r="614">
          <cell r="C614" t="str">
            <v>DEVY-00150</v>
          </cell>
          <cell r="D614" t="str">
            <v xml:space="preserve">POK-K/2P L3600 NAPRAVA ZA POKRIVANJE KASET; </v>
          </cell>
          <cell r="E614" t="str">
            <v>DEVYANI</v>
          </cell>
          <cell r="F614" t="str">
            <v>DA</v>
          </cell>
          <cell r="G614">
            <v>45568</v>
          </cell>
          <cell r="H614" t="str">
            <v>ALEKSANDER SREBRNIČ</v>
          </cell>
          <cell r="I614">
            <v>16231</v>
          </cell>
          <cell r="J614" t="str">
            <v>DA</v>
          </cell>
          <cell r="K614">
            <v>45580</v>
          </cell>
          <cell r="L614" t="str">
            <v>ZAKLJUČENO</v>
          </cell>
          <cell r="M614"/>
        </row>
        <row r="615">
          <cell r="C615" t="str">
            <v>DEVY-00160</v>
          </cell>
          <cell r="D615" t="str">
            <v>FKP K 3.0/100 FERMENTACIJSKA KOMORA - PRETOČNA</v>
          </cell>
          <cell r="E615" t="str">
            <v>DEVYANI</v>
          </cell>
          <cell r="F615"/>
          <cell r="G615"/>
          <cell r="H615"/>
          <cell r="I615">
            <v>16232</v>
          </cell>
          <cell r="J615"/>
          <cell r="K615"/>
          <cell r="L615" t="str">
            <v/>
          </cell>
          <cell r="M615"/>
        </row>
        <row r="616">
          <cell r="C616" t="str">
            <v>DEVY-00170</v>
          </cell>
          <cell r="D616" t="str">
            <v xml:space="preserve">TT PR 3.0x1.5 DEVY TRANSPORTER TESTA PREDAJNI; </v>
          </cell>
          <cell r="E616" t="str">
            <v>DEVYANI</v>
          </cell>
          <cell r="F616" t="str">
            <v>DA</v>
          </cell>
          <cell r="G616"/>
          <cell r="H616" t="str">
            <v>MARKO VELUŠČEK</v>
          </cell>
          <cell r="I616">
            <v>16233</v>
          </cell>
          <cell r="J616" t="str">
            <v>DA</v>
          </cell>
          <cell r="K616">
            <v>45630</v>
          </cell>
          <cell r="L616" t="str">
            <v>ZAKLJUČENO</v>
          </cell>
          <cell r="M616"/>
        </row>
        <row r="617">
          <cell r="C617" t="str">
            <v>DEVY-00180</v>
          </cell>
          <cell r="D617" t="str">
            <v xml:space="preserve">TPN 3.0x18.1  V1.1 1K1V-L+4B TUNELSKA PEČ (BREZ ZAPARJANJA); </v>
          </cell>
          <cell r="E617" t="str">
            <v>DEVYANI</v>
          </cell>
          <cell r="F617"/>
          <cell r="G617"/>
          <cell r="H617"/>
          <cell r="I617">
            <v>16234</v>
          </cell>
          <cell r="J617"/>
          <cell r="K617"/>
          <cell r="L617" t="str">
            <v/>
          </cell>
          <cell r="M617"/>
        </row>
        <row r="618">
          <cell r="C618" t="str">
            <v>DEVY-00190</v>
          </cell>
          <cell r="D618" t="str">
            <v xml:space="preserve">GORILNIK  MODULARNI  WM-G10/2-A  ;  ZM  S  PL.  PROGO  R1''  ;  ZA  ZEM.  PLIN  IN  PL.  ŠTEVCEM </v>
          </cell>
          <cell r="E618" t="str">
            <v>DEVYANI</v>
          </cell>
          <cell r="F618"/>
          <cell r="G618"/>
          <cell r="H618"/>
          <cell r="I618">
            <v>16235</v>
          </cell>
          <cell r="J618"/>
          <cell r="K618"/>
          <cell r="L618" t="str">
            <v/>
          </cell>
          <cell r="M618"/>
        </row>
        <row r="619">
          <cell r="C619" t="str">
            <v>DEVY-00200</v>
          </cell>
          <cell r="D619" t="str">
            <v>APRAZ-TP 3.0 ON DEVY AVTOMATSKI PRAZNILNIK PEČI</v>
          </cell>
          <cell r="E619" t="str">
            <v>DEVYANI</v>
          </cell>
          <cell r="F619" t="str">
            <v>DA</v>
          </cell>
          <cell r="G619"/>
          <cell r="H619" t="str">
            <v>MARKO VELUŠČEK</v>
          </cell>
          <cell r="I619">
            <v>16235</v>
          </cell>
          <cell r="J619" t="str">
            <v>DA</v>
          </cell>
          <cell r="K619">
            <v>45580</v>
          </cell>
          <cell r="L619" t="str">
            <v>ZAKLJUČENO</v>
          </cell>
          <cell r="M619"/>
        </row>
        <row r="620">
          <cell r="C620" t="str">
            <v>DEVY-00210</v>
          </cell>
          <cell r="D620" t="str">
            <v>TRANS-K 2x0.082 B680x7.27/R90 Z TRANSPORTER KASET Z ZAUSTAVLJALNIKOM</v>
          </cell>
          <cell r="E620" t="str">
            <v>DEVYANI</v>
          </cell>
          <cell r="F620" t="str">
            <v>DA</v>
          </cell>
          <cell r="G620"/>
          <cell r="H620"/>
          <cell r="I620">
            <v>16236</v>
          </cell>
          <cell r="J620"/>
          <cell r="K620"/>
          <cell r="L620" t="str">
            <v>V KONTROLI</v>
          </cell>
          <cell r="M620"/>
        </row>
        <row r="621">
          <cell r="C621" t="str">
            <v>DEVY-00220</v>
          </cell>
          <cell r="D621" t="str">
            <v>TRANS-K 2x0.082 B680x3.1/Z TRANSPORTER KASET Z ZAUSTAVLJALNIKOM</v>
          </cell>
          <cell r="E621" t="str">
            <v>DEVYANI</v>
          </cell>
          <cell r="F621"/>
          <cell r="G621"/>
          <cell r="H621"/>
          <cell r="I621">
            <v>16237</v>
          </cell>
          <cell r="J621"/>
          <cell r="K621"/>
          <cell r="L621" t="str">
            <v/>
          </cell>
          <cell r="M621"/>
        </row>
        <row r="622">
          <cell r="C622" t="str">
            <v>DEVY-00230</v>
          </cell>
          <cell r="D622" t="str">
            <v>ODK-K/3P NAPRAVA ZA ODKRIVANJE KASET</v>
          </cell>
          <cell r="E622" t="str">
            <v>DEVYANI</v>
          </cell>
          <cell r="F622" t="str">
            <v>DA</v>
          </cell>
          <cell r="G622"/>
          <cell r="H622" t="str">
            <v>MARKO VELUŠČEK</v>
          </cell>
          <cell r="I622">
            <v>16238</v>
          </cell>
          <cell r="J622" t="str">
            <v>DA</v>
          </cell>
          <cell r="K622">
            <v>45600</v>
          </cell>
          <cell r="L622" t="str">
            <v>ZAKLJUČENO</v>
          </cell>
          <cell r="M622"/>
        </row>
        <row r="623">
          <cell r="C623" t="str">
            <v>DEVY-00240</v>
          </cell>
          <cell r="D623" t="str">
            <v>TRANS-POK 2x0.082x2.8 REV TRANSPORTER POKROVOV REVERZIBILNI</v>
          </cell>
          <cell r="E623" t="str">
            <v>DEVYANI</v>
          </cell>
          <cell r="F623" t="str">
            <v>DA</v>
          </cell>
          <cell r="G623"/>
          <cell r="H623" t="str">
            <v>ALEKSANDER SREBRNIČ</v>
          </cell>
          <cell r="I623">
            <v>16239</v>
          </cell>
          <cell r="J623" t="str">
            <v>DA</v>
          </cell>
          <cell r="K623">
            <v>45601</v>
          </cell>
          <cell r="L623" t="str">
            <v>ZAKLJUČENO</v>
          </cell>
          <cell r="M623"/>
        </row>
        <row r="624">
          <cell r="C624" t="str">
            <v>DEVY-00250</v>
          </cell>
          <cell r="D624" t="str">
            <v xml:space="preserve">TRANS-POK 0.65 (2x0.082) x 7.7 VE TRANSPORTER POKROVOV; </v>
          </cell>
          <cell r="E624" t="str">
            <v>DEVYANI</v>
          </cell>
          <cell r="F624" t="str">
            <v>DA</v>
          </cell>
          <cell r="G624"/>
          <cell r="H624" t="str">
            <v>ALEKSANDER SREBRNIČ</v>
          </cell>
          <cell r="I624" t="str">
            <v>16240/16241</v>
          </cell>
          <cell r="J624" t="str">
            <v>DA</v>
          </cell>
          <cell r="K624">
            <v>45617</v>
          </cell>
          <cell r="L624" t="str">
            <v>ZAKLJUČENO</v>
          </cell>
          <cell r="M624"/>
        </row>
        <row r="625">
          <cell r="C625" t="str">
            <v>DEVY-00260</v>
          </cell>
          <cell r="D625" t="str">
            <v xml:space="preserve">TRANS-POK 0.65 (2x0.082) x 7.7 TRANSPORTER POKROVOV; </v>
          </cell>
          <cell r="E625" t="str">
            <v>DEVYANI</v>
          </cell>
          <cell r="F625" t="str">
            <v>DA</v>
          </cell>
          <cell r="G625"/>
          <cell r="H625" t="str">
            <v>ALEKSANDER SREBRNIČ</v>
          </cell>
          <cell r="I625">
            <v>16242</v>
          </cell>
          <cell r="J625" t="str">
            <v>DA</v>
          </cell>
          <cell r="K625">
            <v>45602</v>
          </cell>
          <cell r="L625" t="str">
            <v>ZAKLJUČENO</v>
          </cell>
          <cell r="M625"/>
        </row>
        <row r="626">
          <cell r="C626" t="str">
            <v>DEVY-00270</v>
          </cell>
          <cell r="D626" t="str">
            <v>TRANS-POK 2x0.082 B654x3.2/Z TRANSPORTER POKROVOV Z ZAUSTAVLJALNIKOM</v>
          </cell>
          <cell r="E626" t="str">
            <v>DEVYANI</v>
          </cell>
          <cell r="F626"/>
          <cell r="G626"/>
          <cell r="H626"/>
          <cell r="I626">
            <v>16243</v>
          </cell>
          <cell r="J626"/>
          <cell r="K626"/>
          <cell r="L626" t="str">
            <v/>
          </cell>
          <cell r="M626"/>
        </row>
        <row r="627">
          <cell r="C627" t="str">
            <v>DEVY-00280</v>
          </cell>
          <cell r="D627" t="str">
            <v xml:space="preserve">DEP-KIP 2100X650 NAPRAVA ZA PRAZNJENJE ; KASET ZVRAČALNA (DEVYANI); </v>
          </cell>
          <cell r="E627" t="str">
            <v>DEVYANI</v>
          </cell>
          <cell r="F627" t="str">
            <v>DA</v>
          </cell>
          <cell r="G627"/>
          <cell r="H627" t="str">
            <v>DIMITRIJ MARINIČ RIJAVEC</v>
          </cell>
          <cell r="I627">
            <v>16244</v>
          </cell>
          <cell r="J627" t="str">
            <v>DA</v>
          </cell>
          <cell r="K627">
            <v>45601</v>
          </cell>
          <cell r="L627" t="str">
            <v>ZAKLJUČENO</v>
          </cell>
          <cell r="M627"/>
        </row>
        <row r="628">
          <cell r="C628" t="str">
            <v>DEVY-00290</v>
          </cell>
          <cell r="D628" t="str">
            <v xml:space="preserve">TRANS-K 0.66 (2x0.082) x 6.0 TRANSPORTER KASET </v>
          </cell>
          <cell r="E628" t="str">
            <v>DEVYANI</v>
          </cell>
          <cell r="F628" t="str">
            <v>DA</v>
          </cell>
          <cell r="G628"/>
          <cell r="H628" t="str">
            <v>ALEKSANDER SREBRNIČ</v>
          </cell>
          <cell r="I628">
            <v>16245</v>
          </cell>
          <cell r="J628" t="str">
            <v>DA</v>
          </cell>
          <cell r="K628">
            <v>45618</v>
          </cell>
          <cell r="L628" t="str">
            <v>ZAKLJUČENO</v>
          </cell>
          <cell r="M628"/>
        </row>
        <row r="629">
          <cell r="C629" t="str">
            <v>DEVY-00300</v>
          </cell>
          <cell r="D629" t="str">
            <v>THK 15.0/0.7 HL-C HLADILNI TUNEL ZA KASETE</v>
          </cell>
          <cell r="E629" t="str">
            <v>DEVYANI</v>
          </cell>
          <cell r="F629" t="str">
            <v>DA</v>
          </cell>
          <cell r="G629"/>
          <cell r="H629" t="str">
            <v>ALEKSANDER SREBRNIČ</v>
          </cell>
          <cell r="I629">
            <v>16246</v>
          </cell>
          <cell r="J629" t="str">
            <v>DA</v>
          </cell>
          <cell r="K629">
            <v>45618</v>
          </cell>
          <cell r="L629" t="str">
            <v>ZAKLJUČENO</v>
          </cell>
          <cell r="M629"/>
        </row>
        <row r="630">
          <cell r="C630" t="str">
            <v>DEVY-00310</v>
          </cell>
          <cell r="D630" t="str">
            <v>ODVZ-DOHZ/DEVY ODVOD/DOVOD ZRAKA Z DODATNIM HLAJENJEM</v>
          </cell>
          <cell r="E630" t="str">
            <v>DEVYANI</v>
          </cell>
          <cell r="F630"/>
          <cell r="G630"/>
          <cell r="H630"/>
          <cell r="I630">
            <v>16247</v>
          </cell>
          <cell r="J630"/>
          <cell r="K630"/>
          <cell r="L630" t="str">
            <v/>
          </cell>
          <cell r="M630"/>
        </row>
        <row r="631">
          <cell r="C631" t="str">
            <v>DEVY-00320</v>
          </cell>
          <cell r="D631" t="str">
            <v xml:space="preserve">TRANS-K 0.68 (1x0.304) x 8.7 TRANSPORTER KASET </v>
          </cell>
          <cell r="E631" t="str">
            <v>DEVYANI</v>
          </cell>
          <cell r="F631" t="str">
            <v>DA</v>
          </cell>
          <cell r="G631"/>
          <cell r="H631"/>
          <cell r="I631">
            <v>16248</v>
          </cell>
          <cell r="J631"/>
          <cell r="K631"/>
          <cell r="L631" t="str">
            <v>V KONTROLI</v>
          </cell>
          <cell r="M631"/>
        </row>
        <row r="632">
          <cell r="C632" t="str">
            <v>DEVY-00330</v>
          </cell>
          <cell r="D632" t="str">
            <v xml:space="preserve">TRANS-K 0.68 (1x0.304) x 1.5 TRANSPORTER KASET </v>
          </cell>
          <cell r="E632" t="str">
            <v>DEVYANI</v>
          </cell>
          <cell r="F632"/>
          <cell r="G632"/>
          <cell r="H632"/>
          <cell r="I632">
            <v>16249</v>
          </cell>
          <cell r="J632"/>
          <cell r="K632"/>
          <cell r="L632" t="str">
            <v/>
          </cell>
          <cell r="M632"/>
        </row>
        <row r="633">
          <cell r="C633" t="str">
            <v>DEVY-00340</v>
          </cell>
          <cell r="D633" t="str">
            <v xml:space="preserve">NAPRAVA ZA NAOLJEVANJE KASET NAOL DEVY; </v>
          </cell>
          <cell r="E633" t="str">
            <v>DEVYANI</v>
          </cell>
          <cell r="F633"/>
          <cell r="G633"/>
          <cell r="H633"/>
          <cell r="I633">
            <v>16250</v>
          </cell>
          <cell r="J633"/>
          <cell r="K633"/>
          <cell r="L633" t="str">
            <v/>
          </cell>
          <cell r="M633"/>
        </row>
        <row r="634">
          <cell r="C634" t="str">
            <v>DEVY-00350</v>
          </cell>
          <cell r="D634" t="str">
            <v xml:space="preserve">TRANS-K 0.68 (1x0.304) x 4.7 R90 TRANSPORTER KASET </v>
          </cell>
          <cell r="E634" t="str">
            <v>DEVYANI</v>
          </cell>
          <cell r="F634"/>
          <cell r="G634"/>
          <cell r="H634"/>
          <cell r="I634">
            <v>16251</v>
          </cell>
          <cell r="J634"/>
          <cell r="K634"/>
          <cell r="L634" t="str">
            <v/>
          </cell>
          <cell r="M634"/>
        </row>
        <row r="635">
          <cell r="C635" t="str">
            <v>DEVY-00360</v>
          </cell>
          <cell r="D635" t="str">
            <v xml:space="preserve">TRANS-K 0.68 (1x0.304) x 7.3 TRANSPORTER KASET </v>
          </cell>
          <cell r="E635" t="str">
            <v>DEVYANI</v>
          </cell>
          <cell r="F635" t="str">
            <v>DA</v>
          </cell>
          <cell r="G635"/>
          <cell r="H635" t="str">
            <v>MARKO VELUŠČEK</v>
          </cell>
          <cell r="I635">
            <v>16252</v>
          </cell>
          <cell r="J635" t="str">
            <v>DA</v>
          </cell>
          <cell r="K635">
            <v>45600</v>
          </cell>
          <cell r="L635" t="str">
            <v>ZAKLJUČENO</v>
          </cell>
          <cell r="M635"/>
        </row>
        <row r="636">
          <cell r="C636" t="str">
            <v>DEVY-00370</v>
          </cell>
          <cell r="D636" t="str">
            <v xml:space="preserve"> PROGA VALJČNA 0.7x4.6</v>
          </cell>
          <cell r="E636" t="str">
            <v>DEVYANI</v>
          </cell>
          <cell r="F636" t="str">
            <v>DA</v>
          </cell>
          <cell r="G636"/>
          <cell r="H636" t="str">
            <v>MARKO VELUŠČEK</v>
          </cell>
          <cell r="I636">
            <v>16253</v>
          </cell>
          <cell r="J636" t="str">
            <v>DA</v>
          </cell>
          <cell r="K636">
            <v>45630</v>
          </cell>
          <cell r="L636" t="str">
            <v>ZAKLJUČENO</v>
          </cell>
          <cell r="M636"/>
        </row>
        <row r="637">
          <cell r="C637" t="str">
            <v>DEVY-00380</v>
          </cell>
          <cell r="D637" t="str">
            <v xml:space="preserve">TK 0.65x12.0 MD TRANSPORTER KRUHA; </v>
          </cell>
          <cell r="E637" t="str">
            <v>DEVYANI</v>
          </cell>
          <cell r="F637" t="str">
            <v>DA</v>
          </cell>
          <cell r="G637"/>
          <cell r="H637" t="str">
            <v>MARKO VELUŠČEK</v>
          </cell>
          <cell r="I637">
            <v>16254</v>
          </cell>
          <cell r="J637" t="str">
            <v>DA</v>
          </cell>
          <cell r="K637">
            <v>45603</v>
          </cell>
          <cell r="L637" t="str">
            <v>ZAKLJUČENO</v>
          </cell>
          <cell r="M637"/>
        </row>
        <row r="638">
          <cell r="C638" t="str">
            <v>DEVY-00390</v>
          </cell>
          <cell r="D638" t="str">
            <v xml:space="preserve">TK 0.68 (1x0.304) x 9.0/R90 TRANSPORTER KRUHA </v>
          </cell>
          <cell r="E638" t="str">
            <v>DEVYANI</v>
          </cell>
          <cell r="F638" t="str">
            <v>DA</v>
          </cell>
          <cell r="G638"/>
          <cell r="H638"/>
          <cell r="I638">
            <v>16255</v>
          </cell>
          <cell r="J638"/>
          <cell r="K638"/>
          <cell r="L638" t="str">
            <v>V KONTROLI</v>
          </cell>
          <cell r="M638"/>
        </row>
        <row r="639">
          <cell r="C639" t="str">
            <v>DEVY-00400</v>
          </cell>
          <cell r="D639" t="str">
            <v>HKP 3.75/94 (188) HLADILNA KOMORA</v>
          </cell>
          <cell r="E639" t="str">
            <v>DEVYANI</v>
          </cell>
          <cell r="F639"/>
          <cell r="G639"/>
          <cell r="H639"/>
          <cell r="I639">
            <v>16256</v>
          </cell>
          <cell r="J639"/>
          <cell r="K639"/>
          <cell r="L639" t="str">
            <v/>
          </cell>
          <cell r="M639"/>
        </row>
        <row r="640">
          <cell r="C640" t="str">
            <v>DEVY-00410</v>
          </cell>
          <cell r="D640" t="str">
            <v xml:space="preserve">TK 0.7x4.0 MD TRANSPORTER KRUHA; </v>
          </cell>
          <cell r="E640" t="str">
            <v>DEVYANI</v>
          </cell>
          <cell r="F640" t="str">
            <v>DA</v>
          </cell>
          <cell r="G640"/>
          <cell r="H640"/>
          <cell r="I640">
            <v>16257</v>
          </cell>
          <cell r="J640"/>
          <cell r="K640"/>
          <cell r="L640" t="str">
            <v>V KONTROLI</v>
          </cell>
          <cell r="M640"/>
        </row>
        <row r="641">
          <cell r="C641" t="str">
            <v>DEVY-00420</v>
          </cell>
          <cell r="D641" t="str">
            <v xml:space="preserve">TK 0.68 (1x0.304) x 13.5/R180 TRANSPORTER KRUHA </v>
          </cell>
          <cell r="E641" t="str">
            <v>DEVYANI</v>
          </cell>
          <cell r="F641"/>
          <cell r="G641"/>
          <cell r="H641"/>
          <cell r="I641">
            <v>16258</v>
          </cell>
          <cell r="J641"/>
          <cell r="K641"/>
          <cell r="L641" t="str">
            <v/>
          </cell>
          <cell r="M641"/>
        </row>
        <row r="642">
          <cell r="C642" t="str">
            <v>DEVY-00430</v>
          </cell>
          <cell r="D642" t="str">
            <v xml:space="preserve">STROJ ZA REZANJE KRUHA JS-60; </v>
          </cell>
          <cell r="E642" t="str">
            <v>DEVYANI</v>
          </cell>
          <cell r="F642"/>
          <cell r="G642"/>
          <cell r="H642"/>
          <cell r="I642">
            <v>16259</v>
          </cell>
          <cell r="J642"/>
          <cell r="K642"/>
          <cell r="L642" t="str">
            <v/>
          </cell>
          <cell r="M642"/>
        </row>
        <row r="643">
          <cell r="C643" t="str">
            <v>DEVY-00440</v>
          </cell>
          <cell r="D643" t="str">
            <v xml:space="preserve">STROJ ZA RAZPOREJANJE REZIN DT-36; </v>
          </cell>
          <cell r="E643" t="str">
            <v>DEVYANI</v>
          </cell>
          <cell r="F643"/>
          <cell r="G643"/>
          <cell r="H643"/>
          <cell r="I643">
            <v>16260</v>
          </cell>
          <cell r="J643"/>
          <cell r="K643"/>
          <cell r="L643" t="str">
            <v/>
          </cell>
          <cell r="M643"/>
        </row>
        <row r="644">
          <cell r="C644" t="str">
            <v>DEVY-00450</v>
          </cell>
          <cell r="D644" t="str">
            <v xml:space="preserve">TPN 3.0x30.1 V1.1 2K2V-L TUNELSKA PEČ (BREZ ZAPARJANJA); </v>
          </cell>
          <cell r="E644" t="str">
            <v>DEVYANI</v>
          </cell>
          <cell r="F644"/>
          <cell r="G644"/>
          <cell r="H644"/>
          <cell r="I644">
            <v>16261</v>
          </cell>
          <cell r="J644"/>
          <cell r="K644"/>
          <cell r="L644" t="str">
            <v/>
          </cell>
          <cell r="M644"/>
        </row>
        <row r="645">
          <cell r="C645" t="str">
            <v>DEVY-00460</v>
          </cell>
          <cell r="D645" t="str">
            <v xml:space="preserve">GORILNIK  MODULARNI  WM-G10/2-A  ;  ZM  S  PL.  PROGO  R1''  ;  ZA  ZEM.  PLIN  IN  PL.  ŠTEVCEM </v>
          </cell>
          <cell r="E645" t="str">
            <v>DEVYANI</v>
          </cell>
          <cell r="F645"/>
          <cell r="G645"/>
          <cell r="H645"/>
          <cell r="I645">
            <v>16262</v>
          </cell>
          <cell r="J645"/>
          <cell r="K645"/>
          <cell r="L645" t="str">
            <v/>
          </cell>
          <cell r="M645"/>
        </row>
        <row r="646">
          <cell r="C646" t="str">
            <v>DEVY-00900</v>
          </cell>
          <cell r="D646" t="str">
            <v xml:space="preserve">E-S4 DEVY ELEKTROOPREMA Z ; AVTOMATIZACIJO; </v>
          </cell>
          <cell r="E646" t="str">
            <v>DEVYANI</v>
          </cell>
          <cell r="F646"/>
          <cell r="G646"/>
          <cell r="H646"/>
          <cell r="I646">
            <v>16263</v>
          </cell>
          <cell r="J646"/>
          <cell r="K646"/>
          <cell r="L646" t="str">
            <v/>
          </cell>
          <cell r="M646"/>
        </row>
        <row r="647">
          <cell r="C647" t="str">
            <v>SUB-L1-OBL-00010</v>
          </cell>
          <cell r="D647" t="str">
            <v>TT 700x8000 TRANSPORTER TESTA</v>
          </cell>
          <cell r="E647" t="str">
            <v>SUBOTICA L1 OBLIKOVALNI DEL</v>
          </cell>
          <cell r="F647" t="str">
            <v>DA</v>
          </cell>
          <cell r="G647">
            <v>45524</v>
          </cell>
          <cell r="H647" t="str">
            <v>ALEKSANDER SREBRNIČ</v>
          </cell>
          <cell r="I647">
            <v>16320</v>
          </cell>
          <cell r="J647" t="str">
            <v>DA</v>
          </cell>
          <cell r="K647">
            <v>45569</v>
          </cell>
          <cell r="L647" t="str">
            <v>ZAKLJUČENO</v>
          </cell>
          <cell r="M647"/>
        </row>
        <row r="648">
          <cell r="C648" t="str">
            <v>SUB-L1-OBL-00020</v>
          </cell>
          <cell r="D648" t="str">
            <v>TT 700x2400 REV TRANSPORTER TESTA</v>
          </cell>
          <cell r="E648" t="str">
            <v>SUBOTICA L1 OBLIKOVALNI DEL</v>
          </cell>
          <cell r="F648" t="str">
            <v>DA</v>
          </cell>
          <cell r="G648">
            <v>45524</v>
          </cell>
          <cell r="H648" t="str">
            <v>ALEKSANDER SREBRNIČ</v>
          </cell>
          <cell r="I648">
            <v>16321</v>
          </cell>
          <cell r="J648" t="str">
            <v>DA</v>
          </cell>
          <cell r="K648">
            <v>45568</v>
          </cell>
          <cell r="L648" t="str">
            <v>ZAKLJUČENO</v>
          </cell>
          <cell r="M648"/>
        </row>
        <row r="649">
          <cell r="C649" t="str">
            <v>SUB-L1-OBL-00030</v>
          </cell>
          <cell r="D649" t="str">
            <v>KRAS NC.1 2/3-PLC-500-120-PN-2PO-MO-D350-K-AT (Subotica)</v>
          </cell>
          <cell r="E649" t="str">
            <v>SUBOTICA L1 OBLIKOVALNI DEL</v>
          </cell>
          <cell r="F649" t="str">
            <v>DA</v>
          </cell>
          <cell r="G649">
            <v>45526</v>
          </cell>
          <cell r="H649" t="str">
            <v>ALEKSANDER SREBRNIČ</v>
          </cell>
          <cell r="I649">
            <v>16322</v>
          </cell>
          <cell r="J649" t="str">
            <v>DA</v>
          </cell>
          <cell r="K649">
            <v>45561</v>
          </cell>
          <cell r="L649" t="str">
            <v>ZAKLJUČENO</v>
          </cell>
          <cell r="M649"/>
        </row>
        <row r="650">
          <cell r="C650" t="str">
            <v>SUB-L1-OBL-00040</v>
          </cell>
          <cell r="D650" t="str">
            <v>KRAS NC.1 2/3-PLC-500-120-PN-2PO-MO-D350-K-AT (Subotica)</v>
          </cell>
          <cell r="E650" t="str">
            <v>SUBOTICA L1 OBLIKOVALNI DEL</v>
          </cell>
          <cell r="F650" t="str">
            <v>DA</v>
          </cell>
          <cell r="G650">
            <v>45526</v>
          </cell>
          <cell r="H650" t="str">
            <v>ALEKSANDER SREBRNIČ</v>
          </cell>
          <cell r="I650">
            <v>16323</v>
          </cell>
          <cell r="J650" t="str">
            <v>DA</v>
          </cell>
          <cell r="K650">
            <v>45562</v>
          </cell>
          <cell r="L650" t="str">
            <v>ZAKLJUČENO</v>
          </cell>
          <cell r="M650"/>
        </row>
        <row r="651">
          <cell r="C651" t="str">
            <v>SUB-L1-OBL-00050</v>
          </cell>
          <cell r="D651" t="str">
            <v>AP TOOS/1 TRANSPORTER POLNILNI</v>
          </cell>
          <cell r="E651" t="str">
            <v>SUBOTICA L1 OBLIKOVALNI DEL</v>
          </cell>
          <cell r="F651" t="str">
            <v>DA</v>
          </cell>
          <cell r="G651">
            <v>45527</v>
          </cell>
          <cell r="H651" t="str">
            <v>ALEKSANDER SREBRNIČ</v>
          </cell>
          <cell r="I651">
            <v>16324</v>
          </cell>
          <cell r="J651" t="str">
            <v>DA</v>
          </cell>
          <cell r="K651">
            <v>45560</v>
          </cell>
          <cell r="L651" t="str">
            <v>ZAKLJUČENO</v>
          </cell>
          <cell r="M651"/>
        </row>
        <row r="652">
          <cell r="C652" t="str">
            <v>SUB-L1-OBL-00060</v>
          </cell>
          <cell r="D652" t="str">
            <v>AP TOOS/1 TRANSPORTER POLNILNI</v>
          </cell>
          <cell r="E652" t="str">
            <v>SUBOTICA L1 OBLIKOVALNI DEL</v>
          </cell>
          <cell r="F652" t="str">
            <v>DA</v>
          </cell>
          <cell r="G652">
            <v>45527</v>
          </cell>
          <cell r="H652" t="str">
            <v>ALEKSANDER SREBRNIČ</v>
          </cell>
          <cell r="I652">
            <v>16325</v>
          </cell>
          <cell r="J652" t="str">
            <v>DA</v>
          </cell>
          <cell r="K652">
            <v>45560</v>
          </cell>
          <cell r="L652" t="str">
            <v>ZAKLJUČENO</v>
          </cell>
          <cell r="M652"/>
        </row>
        <row r="653">
          <cell r="C653" t="str">
            <v>SUB-L1-OBL-00070</v>
          </cell>
          <cell r="D653" t="str">
            <v>TOOS 2000-B-2PO-V1---SUB TRAČNI OBLIKOVALNI STROJ</v>
          </cell>
          <cell r="E653" t="str">
            <v>SUBOTICA L1 OBLIKOVALNI DEL</v>
          </cell>
          <cell r="F653" t="str">
            <v>DA</v>
          </cell>
          <cell r="G653">
            <v>45532</v>
          </cell>
          <cell r="H653" t="str">
            <v>ALEKSANDER SREBRNIČ</v>
          </cell>
          <cell r="I653">
            <v>16326</v>
          </cell>
          <cell r="J653" t="str">
            <v>DA</v>
          </cell>
          <cell r="K653">
            <v>45561</v>
          </cell>
          <cell r="L653" t="str">
            <v>ZAKLJUČENO</v>
          </cell>
          <cell r="M653"/>
        </row>
        <row r="654">
          <cell r="C654" t="str">
            <v>SUB-L1-OBL-00080</v>
          </cell>
          <cell r="D654" t="str">
            <v>TOOS 2000-B-2PO-V1---SUB TRAČNI OBLIKOVALNI STROJ</v>
          </cell>
          <cell r="E654" t="str">
            <v>SUBOTICA L1 OBLIKOVALNI DEL</v>
          </cell>
          <cell r="F654" t="str">
            <v>DA</v>
          </cell>
          <cell r="G654">
            <v>45531</v>
          </cell>
          <cell r="H654" t="str">
            <v>ALEKSANDER SREBRNIČ</v>
          </cell>
          <cell r="I654">
            <v>16327</v>
          </cell>
          <cell r="J654" t="str">
            <v>DA</v>
          </cell>
          <cell r="K654">
            <v>45561</v>
          </cell>
          <cell r="L654" t="str">
            <v>ZAKLJUČENO</v>
          </cell>
          <cell r="M654"/>
        </row>
        <row r="655">
          <cell r="C655" t="str">
            <v>SUB-L1-OBL-00090</v>
          </cell>
          <cell r="D655" t="str">
            <v>APFK 1.6-VTa-O/E Ser/Trans POLNILNIK AVTOMATSKI</v>
          </cell>
          <cell r="E655" t="str">
            <v>SUBOTICA L1 OBLIKOVALNI DEL</v>
          </cell>
          <cell r="F655" t="str">
            <v>DA</v>
          </cell>
          <cell r="G655">
            <v>45534</v>
          </cell>
          <cell r="H655" t="str">
            <v>ALEKSANDER SREBRNIČ</v>
          </cell>
          <cell r="I655">
            <v>16328</v>
          </cell>
          <cell r="J655" t="str">
            <v>DA</v>
          </cell>
          <cell r="K655">
            <v>45562</v>
          </cell>
          <cell r="L655" t="str">
            <v>ZAKLJUČENO</v>
          </cell>
          <cell r="M655"/>
        </row>
        <row r="656">
          <cell r="C656" t="str">
            <v>SUB-L1-OBL-00100</v>
          </cell>
          <cell r="D656" t="str">
            <v xml:space="preserve">APFK 1.6-VTa-O/E Ser/Trans POLNILNIK AVTOMATSKI; </v>
          </cell>
          <cell r="E656" t="str">
            <v>SUBOTICA L1 OBLIKOVALNI DEL</v>
          </cell>
          <cell r="F656" t="str">
            <v>DA</v>
          </cell>
          <cell r="G656">
            <v>45534</v>
          </cell>
          <cell r="H656" t="str">
            <v>ALEKSANDER SREBRNIČ</v>
          </cell>
          <cell r="I656">
            <v>16329</v>
          </cell>
          <cell r="J656" t="str">
            <v>DA</v>
          </cell>
          <cell r="K656">
            <v>45562</v>
          </cell>
          <cell r="L656" t="str">
            <v>ZAKLJUČENO</v>
          </cell>
          <cell r="M656"/>
        </row>
        <row r="657">
          <cell r="C657" t="str">
            <v>1</v>
          </cell>
          <cell r="D657" t="str">
            <v>TOOS 2400-B-PO-V1-- TRAČNO OBLIKOVALNI STROJ</v>
          </cell>
          <cell r="E657" t="str">
            <v>TOOS 2400, 3x400V/50Hz</v>
          </cell>
          <cell r="F657" t="str">
            <v>DA</v>
          </cell>
          <cell r="G657">
            <v>45540</v>
          </cell>
          <cell r="H657" t="str">
            <v>MARKO VELUŠČEK</v>
          </cell>
          <cell r="I657">
            <v>16266</v>
          </cell>
          <cell r="J657" t="str">
            <v>DA</v>
          </cell>
          <cell r="K657">
            <v>45540</v>
          </cell>
          <cell r="M657"/>
        </row>
        <row r="658">
          <cell r="C658">
            <v>1</v>
          </cell>
          <cell r="D658" t="str">
            <v>TOOS 2400-B-2PO-V2-- TRAČNO OBLIKOVALNI STROJ</v>
          </cell>
          <cell r="E658" t="str">
            <v>TOOS 2400, 3x460V/60Hz</v>
          </cell>
          <cell r="F658" t="str">
            <v>DA</v>
          </cell>
          <cell r="G658">
            <v>45545</v>
          </cell>
          <cell r="H658" t="str">
            <v>MARKO VELUŠČEK</v>
          </cell>
          <cell r="I658">
            <v>16271</v>
          </cell>
          <cell r="J658" t="str">
            <v>DA</v>
          </cell>
          <cell r="K658">
            <v>45544</v>
          </cell>
          <cell r="L658" t="str">
            <v>ZAKLJUČENO</v>
          </cell>
          <cell r="M658"/>
        </row>
        <row r="659">
          <cell r="C659" t="str">
            <v>SOL-00010</v>
          </cell>
          <cell r="D659" t="str">
            <v xml:space="preserve">APFK 3.0-RT-P/E/PN 0.9 X AVTOMATSKI POTEZNI POLNILNIK; </v>
          </cell>
          <cell r="E659" t="str">
            <v>SOLPAK - AD9404</v>
          </cell>
          <cell r="F659" t="str">
            <v>DA</v>
          </cell>
          <cell r="G659">
            <v>45632</v>
          </cell>
          <cell r="H659" t="str">
            <v>ALEKSANDER SREBRNIČ</v>
          </cell>
          <cell r="I659">
            <v>16173</v>
          </cell>
          <cell r="J659" t="str">
            <v>DA</v>
          </cell>
          <cell r="K659">
            <v>45632</v>
          </cell>
          <cell r="L659" t="str">
            <v>ZAKLJUČENO</v>
          </cell>
          <cell r="M659"/>
        </row>
        <row r="660">
          <cell r="C660" t="str">
            <v>SOL-00020</v>
          </cell>
          <cell r="D660" t="str">
            <v xml:space="preserve">TT P 3.0x3.8 TRANSPORTER TESTA - PREDAJNI MREŽNI; </v>
          </cell>
          <cell r="E660" t="str">
            <v>SOLPAK - AD9404</v>
          </cell>
          <cell r="F660" t="str">
            <v>DA</v>
          </cell>
          <cell r="G660"/>
          <cell r="H660" t="str">
            <v>MARKO VELUŠČEK</v>
          </cell>
          <cell r="I660">
            <v>16174</v>
          </cell>
          <cell r="J660" t="str">
            <v>DA</v>
          </cell>
          <cell r="K660">
            <v>45624</v>
          </cell>
          <cell r="L660" t="str">
            <v>ZAKLJUČENO</v>
          </cell>
          <cell r="M660"/>
        </row>
        <row r="661">
          <cell r="C661" t="str">
            <v>SOL-00030</v>
          </cell>
          <cell r="D661" t="str">
            <v>TPN 3.0x24.1 V1.1 1K2V D TUNELSKA PEČ</v>
          </cell>
          <cell r="E661" t="str">
            <v>SOLPAK - AD9404</v>
          </cell>
          <cell r="F661" t="str">
            <v>DA</v>
          </cell>
          <cell r="G661"/>
          <cell r="H661" t="str">
            <v>AMRA DELIĆ</v>
          </cell>
          <cell r="I661">
            <v>16175</v>
          </cell>
          <cell r="J661" t="str">
            <v>DA</v>
          </cell>
          <cell r="K661">
            <v>45496</v>
          </cell>
          <cell r="L661" t="str">
            <v>ZAKLJUČENO</v>
          </cell>
          <cell r="M661"/>
        </row>
        <row r="662">
          <cell r="C662" t="str">
            <v>SOL-00900</v>
          </cell>
          <cell r="D662" t="str">
            <v xml:space="preserve">E-S4 SOLTAK ELEKTROOPREMA Z ; AVTOMATIZACIJO; </v>
          </cell>
          <cell r="E662" t="str">
            <v>SOLPAK - AD9404</v>
          </cell>
          <cell r="F662" t="str">
            <v>DA</v>
          </cell>
          <cell r="G662"/>
          <cell r="H662" t="str">
            <v>MATEJ HORVAT</v>
          </cell>
          <cell r="I662">
            <v>16176</v>
          </cell>
          <cell r="J662" t="str">
            <v>DA</v>
          </cell>
          <cell r="K662"/>
          <cell r="L662" t="str">
            <v>ZAKLJUČENO</v>
          </cell>
          <cell r="M662"/>
        </row>
        <row r="663">
          <cell r="C663" t="str">
            <v>VAND-00900</v>
          </cell>
          <cell r="D663" t="str">
            <v xml:space="preserve">E-S4 VANDERM. ELEKTROOPREMA Z ; AVTOMATIZACIJO; </v>
          </cell>
          <cell r="E663" t="str">
            <v>FRITEZA # Vandermorteele</v>
          </cell>
          <cell r="F663"/>
          <cell r="G663"/>
          <cell r="H663"/>
          <cell r="I663" t="str">
            <v>/</v>
          </cell>
          <cell r="J663"/>
          <cell r="K663"/>
          <cell r="L663" t="str">
            <v/>
          </cell>
          <cell r="M663"/>
        </row>
        <row r="664">
          <cell r="C664" t="str">
            <v>001</v>
          </cell>
          <cell r="D664" t="str">
            <v>Linija ali stroj</v>
          </cell>
          <cell r="E664" t="str">
            <v>VIPAVA 2400/470 F VT</v>
          </cell>
          <cell r="F664" t="str">
            <v>DA</v>
          </cell>
          <cell r="G664">
            <v>45559</v>
          </cell>
          <cell r="H664" t="str">
            <v>ALEKSANDER SREBRNIČ</v>
          </cell>
          <cell r="I664">
            <v>16269</v>
          </cell>
          <cell r="J664" t="str">
            <v>DA</v>
          </cell>
          <cell r="K664">
            <v>45560</v>
          </cell>
          <cell r="L664" t="str">
            <v>ZAKLJUČENO</v>
          </cell>
          <cell r="M664"/>
        </row>
        <row r="665">
          <cell r="C665" t="str">
            <v>COOLBACK-010</v>
          </cell>
          <cell r="D665" t="str">
            <v>TRANS-PL 1.3 (2x0.082) x 4.5 Z TRANSPORTER PLADNJEV</v>
          </cell>
          <cell r="E665" t="str">
            <v>coolback tpn</v>
          </cell>
          <cell r="F665" t="str">
            <v>DA</v>
          </cell>
          <cell r="G665"/>
          <cell r="H665" t="str">
            <v>ALEKSANDER SREBRNIČ</v>
          </cell>
          <cell r="I665">
            <v>16332</v>
          </cell>
          <cell r="J665" t="str">
            <v>DA</v>
          </cell>
          <cell r="K665">
            <v>45672</v>
          </cell>
          <cell r="L665" t="str">
            <v>ZAKLJUČENO</v>
          </cell>
          <cell r="M665"/>
        </row>
        <row r="666">
          <cell r="C666" t="str">
            <v>COOLBACK-020</v>
          </cell>
          <cell r="D666" t="str">
            <v xml:space="preserve">APRAZ-PL-4.0x1.45/1.5-6.0 AVTOMATSKI PRAZNILNIK ; PLADNJEV; </v>
          </cell>
          <cell r="E666" t="str">
            <v>coolback tpn</v>
          </cell>
          <cell r="F666" t="str">
            <v>DA</v>
          </cell>
          <cell r="G666"/>
          <cell r="H666" t="str">
            <v>MATEJ HORVAT</v>
          </cell>
          <cell r="I666">
            <v>16333</v>
          </cell>
          <cell r="J666" t="str">
            <v>DA</v>
          </cell>
          <cell r="K666"/>
          <cell r="L666" t="str">
            <v>ZAKLJUČENO</v>
          </cell>
          <cell r="M666"/>
        </row>
        <row r="667">
          <cell r="C667" t="str">
            <v>COOLBACK-030</v>
          </cell>
          <cell r="D667" t="str">
            <v>TRANS-PL 1.3 (2x0.082) x 4.0/DV/RE TRANSPORTER PLADNJEV REVERZIBILNI</v>
          </cell>
          <cell r="E667" t="str">
            <v>coolback tpn</v>
          </cell>
          <cell r="F667" t="str">
            <v>DA</v>
          </cell>
          <cell r="G667"/>
          <cell r="H667" t="str">
            <v>ALEKSANDER SREBRNIČ</v>
          </cell>
          <cell r="I667">
            <v>16334</v>
          </cell>
          <cell r="J667" t="str">
            <v>DA</v>
          </cell>
          <cell r="K667">
            <v>45672</v>
          </cell>
          <cell r="L667" t="str">
            <v>ZAKLJUČENO</v>
          </cell>
          <cell r="M667"/>
        </row>
        <row r="668">
          <cell r="C668" t="str">
            <v>COOLBACK-040</v>
          </cell>
          <cell r="D668" t="str">
            <v xml:space="preserve">TRANS-PL 1.3 (2x0.082) x 4.5 TRANSPORTER PLADNJEV </v>
          </cell>
          <cell r="E668" t="str">
            <v>coolback tpn</v>
          </cell>
          <cell r="F668" t="str">
            <v>DA</v>
          </cell>
          <cell r="G668"/>
          <cell r="H668" t="str">
            <v>ALEKSANDER SREBRNIČ</v>
          </cell>
          <cell r="I668">
            <v>16335</v>
          </cell>
          <cell r="J668" t="str">
            <v>DA</v>
          </cell>
          <cell r="K668">
            <v>45672</v>
          </cell>
          <cell r="L668" t="str">
            <v>ZAKLJUČENO</v>
          </cell>
          <cell r="M668"/>
        </row>
        <row r="669">
          <cell r="C669" t="str">
            <v>COOLBACK-050</v>
          </cell>
          <cell r="D669" t="str">
            <v>TPN-KP 4.0x33.1 V3.0 2K2V-L+AP TUNELSKA PEČ</v>
          </cell>
          <cell r="E669" t="str">
            <v>coolback tpn</v>
          </cell>
          <cell r="F669" t="str">
            <v>DA</v>
          </cell>
          <cell r="G669">
            <v>45667</v>
          </cell>
          <cell r="H669" t="str">
            <v>MARKO VELUŠČEK</v>
          </cell>
          <cell r="I669">
            <v>15968</v>
          </cell>
          <cell r="J669" t="str">
            <v>DELNO</v>
          </cell>
          <cell r="K669">
            <v>21</v>
          </cell>
          <cell r="L669" t="str">
            <v>DELNO ZAKLJUČENO</v>
          </cell>
          <cell r="M669"/>
        </row>
        <row r="670">
          <cell r="C670" t="str">
            <v>COOLBACK-060</v>
          </cell>
          <cell r="D670" t="str">
            <v xml:space="preserve">GORILNIK  MODULIRANI  WM-G10/2-A  ZM  S  PL.  PROGO;  R1''  ZA  ZEM.  PLIN  IN  PL.;  ŠTEVCEM </v>
          </cell>
          <cell r="E670" t="str">
            <v>coolback tpn</v>
          </cell>
          <cell r="F670"/>
          <cell r="G670"/>
          <cell r="H670"/>
          <cell r="I670" t="str">
            <v>/</v>
          </cell>
          <cell r="J670"/>
          <cell r="K670"/>
          <cell r="L670" t="str">
            <v/>
          </cell>
          <cell r="M670"/>
        </row>
        <row r="671">
          <cell r="C671" t="str">
            <v>COOLBACK-070</v>
          </cell>
          <cell r="D671" t="str">
            <v>PODSTAVEK PODNOŽJA KP 4.0 H=180mm</v>
          </cell>
          <cell r="E671" t="str">
            <v>coolback tpn</v>
          </cell>
          <cell r="F671"/>
          <cell r="G671"/>
          <cell r="H671"/>
          <cell r="I671" t="str">
            <v>/</v>
          </cell>
          <cell r="J671"/>
          <cell r="K671"/>
          <cell r="L671" t="str">
            <v/>
          </cell>
          <cell r="M671"/>
        </row>
        <row r="672">
          <cell r="C672" t="str">
            <v>COOLBACK-080</v>
          </cell>
          <cell r="D672" t="str">
            <v>TK 1.1x12.8 MD R80 TRANSPORTER KRUHA</v>
          </cell>
          <cell r="E672" t="str">
            <v>coolback tpn</v>
          </cell>
          <cell r="F672" t="str">
            <v>DA</v>
          </cell>
          <cell r="G672"/>
          <cell r="H672" t="str">
            <v>MARKO VELUŠČEK</v>
          </cell>
          <cell r="I672">
            <v>16337</v>
          </cell>
          <cell r="J672" t="str">
            <v>DA</v>
          </cell>
          <cell r="K672">
            <v>45666</v>
          </cell>
          <cell r="L672" t="str">
            <v>ZAKLJUČENO</v>
          </cell>
          <cell r="M672"/>
        </row>
        <row r="673">
          <cell r="C673" t="str">
            <v>COOLBACK-090</v>
          </cell>
          <cell r="D673" t="str">
            <v>TK 1.1x7.5 TRANSPORTER KRUHA</v>
          </cell>
          <cell r="E673" t="str">
            <v>coolback tpn</v>
          </cell>
          <cell r="F673" t="str">
            <v>DA</v>
          </cell>
          <cell r="G673"/>
          <cell r="H673" t="str">
            <v>MARKO VELUŠČEK</v>
          </cell>
          <cell r="I673">
            <v>16338</v>
          </cell>
          <cell r="J673" t="str">
            <v>DA</v>
          </cell>
          <cell r="K673">
            <v>45649</v>
          </cell>
          <cell r="L673" t="str">
            <v>ZAKLJUČENO</v>
          </cell>
          <cell r="M673"/>
        </row>
        <row r="674">
          <cell r="C674" t="str">
            <v>COOLBACK-100</v>
          </cell>
          <cell r="D674" t="str">
            <v xml:space="preserve">BV 4.0 TPN BRIZGALKA VODE; </v>
          </cell>
          <cell r="E674" t="str">
            <v>coolback tpn</v>
          </cell>
          <cell r="F674" t="str">
            <v>DA</v>
          </cell>
          <cell r="G674"/>
          <cell r="H674" t="str">
            <v>MARKO VELUŠČEK</v>
          </cell>
          <cell r="I674" t="str">
            <v>16339|16336</v>
          </cell>
          <cell r="J674" t="str">
            <v>DA</v>
          </cell>
          <cell r="K674">
            <v>45673</v>
          </cell>
          <cell r="L674" t="str">
            <v>ZAKLJUČENO</v>
          </cell>
          <cell r="M674"/>
        </row>
        <row r="675">
          <cell r="C675" t="str">
            <v>COOLBACK-900</v>
          </cell>
          <cell r="D675" t="str">
            <v xml:space="preserve">E-S4 COOLBACK ELEKTROOPREMA Z ; AVTOMATIZACIJO; </v>
          </cell>
          <cell r="E675" t="str">
            <v>coolback tpn</v>
          </cell>
          <cell r="F675" t="str">
            <v>DA</v>
          </cell>
          <cell r="G675"/>
          <cell r="H675" t="str">
            <v>MATEJ HORVAT</v>
          </cell>
          <cell r="I675" t="str">
            <v>/</v>
          </cell>
          <cell r="J675" t="str">
            <v>DA</v>
          </cell>
          <cell r="K675"/>
          <cell r="L675" t="str">
            <v>ZAKLJUČENO</v>
          </cell>
          <cell r="M675"/>
        </row>
        <row r="676">
          <cell r="C676"/>
          <cell r="D676" t="str">
            <v>KRAS  NC.1 3-P-1000-120----VM</v>
          </cell>
          <cell r="E676" t="str">
            <v>J24-0573</v>
          </cell>
          <cell r="F676" t="str">
            <v>DA</v>
          </cell>
          <cell r="G676"/>
          <cell r="H676" t="str">
            <v>ALEKSANDER SREBRNIČ</v>
          </cell>
          <cell r="I676">
            <v>16273</v>
          </cell>
          <cell r="J676" t="str">
            <v>DA</v>
          </cell>
          <cell r="K676">
            <v>45586</v>
          </cell>
          <cell r="L676" t="str">
            <v>ZAKLJUČENO</v>
          </cell>
          <cell r="M676"/>
        </row>
        <row r="677">
          <cell r="C677"/>
          <cell r="D677" t="str">
            <v>KRAS   NC.1 2-PLC-500-245----2PO</v>
          </cell>
          <cell r="E677" t="str">
            <v>J24-0492</v>
          </cell>
          <cell r="F677" t="str">
            <v>DA</v>
          </cell>
          <cell r="G677"/>
          <cell r="H677" t="str">
            <v>ALEKSANDER SREBRNIČ</v>
          </cell>
          <cell r="I677">
            <v>16410</v>
          </cell>
          <cell r="J677" t="str">
            <v>DA</v>
          </cell>
          <cell r="K677">
            <v>45586</v>
          </cell>
          <cell r="L677" t="str">
            <v>ZAKLJUČENO</v>
          </cell>
          <cell r="M677"/>
        </row>
        <row r="678">
          <cell r="C678"/>
          <cell r="D678" t="str">
            <v>KRAS   NC.1  2-P+-1250-120-----VM</v>
          </cell>
          <cell r="E678" t="str">
            <v>J23-0929</v>
          </cell>
          <cell r="F678" t="str">
            <v>DA</v>
          </cell>
          <cell r="G678"/>
          <cell r="H678" t="str">
            <v>ALEKSANDER SREBRNIČ</v>
          </cell>
          <cell r="I678">
            <v>15792</v>
          </cell>
          <cell r="J678" t="str">
            <v>DA</v>
          </cell>
          <cell r="K678">
            <v>45602</v>
          </cell>
          <cell r="L678" t="str">
            <v>ZAKLJUČENO</v>
          </cell>
          <cell r="M678"/>
        </row>
        <row r="679">
          <cell r="C679"/>
          <cell r="D679" t="str">
            <v>KRAS  NC. 1  2-P+-1250-120-----VM</v>
          </cell>
          <cell r="E679" t="str">
            <v>J23-0929</v>
          </cell>
          <cell r="F679" t="str">
            <v>DA</v>
          </cell>
          <cell r="G679"/>
          <cell r="H679" t="str">
            <v>ALEKSANDER SREBRNIČ</v>
          </cell>
          <cell r="I679">
            <v>15793</v>
          </cell>
          <cell r="J679" t="str">
            <v>DA</v>
          </cell>
          <cell r="K679">
            <v>45609</v>
          </cell>
          <cell r="L679" t="str">
            <v>ZAKLJUČENO</v>
          </cell>
          <cell r="M679"/>
        </row>
        <row r="680">
          <cell r="C680"/>
          <cell r="D680" t="str">
            <v>KRAS  NC. 1  2-P-1250-120----VM-----K</v>
          </cell>
          <cell r="E680" t="str">
            <v>J24-0970</v>
          </cell>
          <cell r="F680" t="str">
            <v>DA</v>
          </cell>
          <cell r="G680"/>
          <cell r="H680" t="str">
            <v>ALEKSANDER SREBRNIČ</v>
          </cell>
          <cell r="I680">
            <v>16421</v>
          </cell>
          <cell r="J680" t="str">
            <v>DA</v>
          </cell>
          <cell r="K680">
            <v>45631</v>
          </cell>
          <cell r="L680" t="str">
            <v>ZAKLJUČENO</v>
          </cell>
          <cell r="M680"/>
        </row>
        <row r="681">
          <cell r="C681"/>
          <cell r="D681" t="str">
            <v>KRAS   NC. 1  2-P-1250-120-----VM----K</v>
          </cell>
          <cell r="E681" t="str">
            <v>J24-0970</v>
          </cell>
          <cell r="F681" t="str">
            <v>DA</v>
          </cell>
          <cell r="G681"/>
          <cell r="H681" t="str">
            <v>ALEKSANDER SREBRNIČ</v>
          </cell>
          <cell r="I681">
            <v>16422</v>
          </cell>
          <cell r="J681" t="str">
            <v>DA</v>
          </cell>
          <cell r="K681">
            <v>45631</v>
          </cell>
          <cell r="L681" t="str">
            <v>ZAKLJUČENO</v>
          </cell>
          <cell r="M681"/>
        </row>
        <row r="682">
          <cell r="C682" t="str">
            <v>J24-0094</v>
          </cell>
          <cell r="D682" t="str">
            <v>SMn 200----C Spiralni mešalnik</v>
          </cell>
          <cell r="E682" t="str">
            <v>J24-0994</v>
          </cell>
          <cell r="F682" t="str">
            <v>DA</v>
          </cell>
          <cell r="G682">
            <v>45640</v>
          </cell>
          <cell r="H682" t="str">
            <v>ALEKSANDER SREBRNIČ</v>
          </cell>
          <cell r="I682">
            <v>16503</v>
          </cell>
          <cell r="J682" t="str">
            <v>DA</v>
          </cell>
          <cell r="K682">
            <v>45643</v>
          </cell>
          <cell r="L682" t="str">
            <v>ZAKLJUČENO</v>
          </cell>
          <cell r="M682"/>
        </row>
        <row r="683">
          <cell r="C683" t="str">
            <v>J24-0136</v>
          </cell>
          <cell r="D683" t="str">
            <v>VIPAVA 3000/500G</v>
          </cell>
          <cell r="E683" t="str">
            <v>J24-0136</v>
          </cell>
          <cell r="F683" t="str">
            <v>DA</v>
          </cell>
          <cell r="G683">
            <v>45639</v>
          </cell>
          <cell r="H683" t="str">
            <v>ALEKSANDER SREBRNIČ</v>
          </cell>
          <cell r="I683">
            <v>16403</v>
          </cell>
          <cell r="J683" t="str">
            <v>DA</v>
          </cell>
          <cell r="K683">
            <v>45644</v>
          </cell>
          <cell r="L683" t="str">
            <v>ZAKLJUČENO</v>
          </cell>
          <cell r="M683"/>
        </row>
        <row r="684">
          <cell r="C684" t="str">
            <v>J24-0136</v>
          </cell>
          <cell r="D684" t="str">
            <v>VIPAVA 3000/500G</v>
          </cell>
          <cell r="E684" t="str">
            <v>J24-0136</v>
          </cell>
          <cell r="F684" t="str">
            <v>DA</v>
          </cell>
          <cell r="G684">
            <v>45639</v>
          </cell>
          <cell r="H684" t="str">
            <v>ALEKSANDER SREBRNIČ</v>
          </cell>
          <cell r="I684">
            <v>16404</v>
          </cell>
          <cell r="J684" t="str">
            <v>DA</v>
          </cell>
          <cell r="K684">
            <v>45644</v>
          </cell>
          <cell r="L684" t="str">
            <v>ZAKLJUČENO</v>
          </cell>
          <cell r="M684"/>
        </row>
        <row r="685">
          <cell r="C685" t="str">
            <v>J24-1142</v>
          </cell>
          <cell r="D685" t="str">
            <v>SMH 100.3</v>
          </cell>
          <cell r="E685" t="str">
            <v>J24-1142</v>
          </cell>
          <cell r="F685" t="str">
            <v>DA</v>
          </cell>
          <cell r="G685"/>
          <cell r="H685" t="str">
            <v>ALEKSANDER SREBRNIČ</v>
          </cell>
          <cell r="I685">
            <v>16534</v>
          </cell>
          <cell r="J685" t="str">
            <v>DA</v>
          </cell>
          <cell r="K685">
            <v>45638</v>
          </cell>
          <cell r="L685" t="str">
            <v>ZAKLJUČENO</v>
          </cell>
          <cell r="M685"/>
        </row>
        <row r="686">
          <cell r="C686" t="str">
            <v>J24-1142</v>
          </cell>
          <cell r="D686" t="str">
            <v>SMH 100.3</v>
          </cell>
          <cell r="E686" t="str">
            <v>J24-1142</v>
          </cell>
          <cell r="F686" t="str">
            <v>DA</v>
          </cell>
          <cell r="G686"/>
          <cell r="H686" t="str">
            <v>ALEKSANDER SREBRNIČ</v>
          </cell>
          <cell r="I686">
            <v>16535</v>
          </cell>
          <cell r="J686" t="str">
            <v>DA</v>
          </cell>
          <cell r="K686">
            <v>45638</v>
          </cell>
          <cell r="L686" t="str">
            <v>ZAKLJUČENO</v>
          </cell>
          <cell r="M686"/>
        </row>
        <row r="687">
          <cell r="C687" t="str">
            <v>J24-0970</v>
          </cell>
          <cell r="D687" t="str">
            <v>KRAS NC.1 2-P-750-120----VM-----K</v>
          </cell>
          <cell r="E687" t="str">
            <v>J24-0970</v>
          </cell>
          <cell r="F687" t="str">
            <v>DA</v>
          </cell>
          <cell r="G687"/>
          <cell r="H687" t="str">
            <v>DIMITRIJ MARINIČ RIJAVEC</v>
          </cell>
          <cell r="I687">
            <v>16499</v>
          </cell>
          <cell r="J687" t="str">
            <v>DA</v>
          </cell>
          <cell r="K687">
            <v>45639</v>
          </cell>
          <cell r="L687" t="str">
            <v>ZAKLJUČENO</v>
          </cell>
          <cell r="M687"/>
        </row>
        <row r="688">
          <cell r="C688" t="str">
            <v>J24-0970</v>
          </cell>
          <cell r="D688" t="str">
            <v>KRAS NC.1  3-P-1250-120---VM---K</v>
          </cell>
          <cell r="E688" t="str">
            <v>J24-0970</v>
          </cell>
          <cell r="F688" t="str">
            <v>DA</v>
          </cell>
          <cell r="G688"/>
          <cell r="H688" t="str">
            <v>DIMITRIJ MARINIČ RIJAVEC</v>
          </cell>
          <cell r="I688">
            <v>16500</v>
          </cell>
          <cell r="J688" t="str">
            <v>DA</v>
          </cell>
          <cell r="K688">
            <v>45639</v>
          </cell>
          <cell r="L688" t="str">
            <v>ZAKLJUČENO</v>
          </cell>
          <cell r="M688"/>
        </row>
        <row r="689">
          <cell r="C689" t="str">
            <v>J24-0970</v>
          </cell>
          <cell r="D689" t="str">
            <v>KRAS NC.1  3-P-1250-120---VM---K</v>
          </cell>
          <cell r="E689" t="str">
            <v>J24-0970</v>
          </cell>
          <cell r="F689" t="str">
            <v>DA</v>
          </cell>
          <cell r="G689"/>
          <cell r="H689" t="str">
            <v>DIMITRIJ MARINIČ RIJAVEC</v>
          </cell>
          <cell r="I689">
            <v>16501</v>
          </cell>
          <cell r="J689" t="str">
            <v>DA</v>
          </cell>
          <cell r="K689">
            <v>45639</v>
          </cell>
          <cell r="L689" t="str">
            <v>ZAKLJUČENO</v>
          </cell>
          <cell r="M689"/>
        </row>
        <row r="690">
          <cell r="C690" t="str">
            <v>HLIB-00010</v>
          </cell>
          <cell r="D690" t="str">
            <v>LP V 400-2700-L-ST-P-N-- LIJAK S PODESTOM</v>
          </cell>
          <cell r="E690" t="str">
            <v xml:space="preserve">TOV HLIBODAR </v>
          </cell>
          <cell r="F690" t="str">
            <v>DA</v>
          </cell>
          <cell r="G690"/>
          <cell r="H690" t="str">
            <v>DIMITRIJ MARINIČ RIJAVEC</v>
          </cell>
          <cell r="I690">
            <v>16411</v>
          </cell>
          <cell r="J690" t="str">
            <v>DA</v>
          </cell>
          <cell r="K690">
            <v>45643</v>
          </cell>
          <cell r="L690" t="str">
            <v>ZAKLJUČENO</v>
          </cell>
          <cell r="M690"/>
        </row>
        <row r="691">
          <cell r="C691" t="str">
            <v>HLIB-00020</v>
          </cell>
          <cell r="D691" t="str">
            <v>KRAS NC.1 3-PLC-1000-120-----VM-D180-K-AT DOUGH DIVIDER FAMILY</v>
          </cell>
          <cell r="E691" t="str">
            <v xml:space="preserve">TOV HLIBODAR </v>
          </cell>
          <cell r="F691" t="str">
            <v>DA</v>
          </cell>
          <cell r="G691"/>
          <cell r="H691" t="str">
            <v>ALEKSANDER SREBRNIČ</v>
          </cell>
          <cell r="I691">
            <v>16412</v>
          </cell>
          <cell r="J691" t="str">
            <v>DA</v>
          </cell>
          <cell r="K691">
            <v>45644</v>
          </cell>
          <cell r="L691" t="str">
            <v>ZAKLJUČENO</v>
          </cell>
          <cell r="M691"/>
        </row>
        <row r="692">
          <cell r="C692" t="str">
            <v>HLIB-00030</v>
          </cell>
          <cell r="D692" t="str">
            <v>SABOTIN 2 AB 10 VT/IT STOŽČASTI OKROGLILNI ; STROJ (SEW); ERBIVO NEMETALIZIRAN</v>
          </cell>
          <cell r="E692" t="str">
            <v xml:space="preserve">TOV HLIBODAR </v>
          </cell>
          <cell r="F692" t="str">
            <v>DA</v>
          </cell>
          <cell r="G692"/>
          <cell r="H692" t="str">
            <v>ALEKSANDER SREBRNIČ</v>
          </cell>
          <cell r="I692">
            <v>16413</v>
          </cell>
          <cell r="J692" t="str">
            <v>DA</v>
          </cell>
          <cell r="K692">
            <v>45642</v>
          </cell>
          <cell r="L692" t="str">
            <v>ZAKLJUČENO</v>
          </cell>
          <cell r="M692"/>
        </row>
        <row r="693">
          <cell r="C693" t="str">
            <v>HLIB-00040</v>
          </cell>
          <cell r="D693" t="str">
            <v xml:space="preserve">IK(V) 294/298-8-2x1-inox 4iz V3 KOMORA INTERMEDIALNA </v>
          </cell>
          <cell r="E693" t="str">
            <v xml:space="preserve">TOV HLIBODAR </v>
          </cell>
          <cell r="F693" t="str">
            <v>DA</v>
          </cell>
          <cell r="G693"/>
          <cell r="H693" t="str">
            <v>MARKO VELUŠČEK</v>
          </cell>
          <cell r="I693">
            <v>16414</v>
          </cell>
          <cell r="J693" t="str">
            <v>DA</v>
          </cell>
          <cell r="K693">
            <v>45637</v>
          </cell>
          <cell r="L693" t="str">
            <v>ZAKLJUČENO</v>
          </cell>
          <cell r="M693"/>
        </row>
        <row r="694">
          <cell r="C694" t="str">
            <v>HLIB-00050</v>
          </cell>
          <cell r="D694" t="str">
            <v>VPIH ZRAKA 2/1 IK</v>
          </cell>
          <cell r="E694" t="str">
            <v xml:space="preserve">TOV HLIBODAR </v>
          </cell>
          <cell r="F694" t="str">
            <v>DA</v>
          </cell>
          <cell r="G694"/>
          <cell r="H694" t="str">
            <v>MARKO VELUŠČEK</v>
          </cell>
          <cell r="I694">
            <v>16415</v>
          </cell>
          <cell r="J694" t="str">
            <v>DA</v>
          </cell>
          <cell r="K694">
            <v>45638</v>
          </cell>
          <cell r="L694" t="str">
            <v>ZAKLJUČENO</v>
          </cell>
          <cell r="M694"/>
        </row>
        <row r="695">
          <cell r="C695" t="str">
            <v>HLIB-00060</v>
          </cell>
          <cell r="D695" t="str">
            <v>TT IK IDK 6 Hlibodar TRANSPORTERJI IK Z IZMETOVALCEM DVOJNIH KOSOV</v>
          </cell>
          <cell r="E695" t="str">
            <v xml:space="preserve">TOV HLIBODAR </v>
          </cell>
          <cell r="F695" t="str">
            <v>DA</v>
          </cell>
          <cell r="G695"/>
          <cell r="H695" t="str">
            <v>MARKO VELUŠČEK</v>
          </cell>
          <cell r="I695">
            <v>16502</v>
          </cell>
          <cell r="J695" t="str">
            <v>DA</v>
          </cell>
          <cell r="K695">
            <v>45646</v>
          </cell>
          <cell r="L695" t="str">
            <v>ZAKLJUČENO</v>
          </cell>
          <cell r="M695" t="str">
            <v>jermen</v>
          </cell>
        </row>
        <row r="696">
          <cell r="C696" t="str">
            <v>HLIB-00070</v>
          </cell>
          <cell r="D696" t="str">
            <v>VIPAVA 3000/500G VT-ZTF-VPIH STROJ ZA VZDOLŽNO; OBLIKOVANJE</v>
          </cell>
          <cell r="E696" t="str">
            <v xml:space="preserve">TOV HLIBODAR </v>
          </cell>
          <cell r="F696" t="str">
            <v>DA</v>
          </cell>
          <cell r="G696"/>
          <cell r="H696" t="str">
            <v>ALEKSANDER SREBRNIČ</v>
          </cell>
          <cell r="I696">
            <v>16416</v>
          </cell>
          <cell r="J696" t="str">
            <v>DA</v>
          </cell>
          <cell r="K696">
            <v>45642</v>
          </cell>
          <cell r="L696" t="str">
            <v>ZAKLJUČENO</v>
          </cell>
          <cell r="M696"/>
        </row>
        <row r="697">
          <cell r="C697" t="str">
            <v>HLIB-00080</v>
          </cell>
          <cell r="D697" t="str">
            <v>APFK 3.0-VTa-O/E-servo POLNILNIK AVTOMATSKI; Nizki</v>
          </cell>
          <cell r="E697" t="str">
            <v xml:space="preserve">TOV HLIBODAR </v>
          </cell>
          <cell r="F697" t="str">
            <v>DA</v>
          </cell>
          <cell r="G697"/>
          <cell r="H697" t="str">
            <v>MARKO VELUŠČEK</v>
          </cell>
          <cell r="I697">
            <v>16417</v>
          </cell>
          <cell r="J697" t="str">
            <v>DA</v>
          </cell>
          <cell r="K697">
            <v>45638</v>
          </cell>
          <cell r="L697" t="str">
            <v>ZAKLJUČENO</v>
          </cell>
          <cell r="M697"/>
        </row>
        <row r="698">
          <cell r="C698" t="str">
            <v>HLIB-00090</v>
          </cell>
          <cell r="D698" t="str">
            <v>FKP B2 3.0/198/318 FERMENTACIJSKA KOMORA PRETOČNA</v>
          </cell>
          <cell r="E698" t="str">
            <v xml:space="preserve">TOV HLIBODAR </v>
          </cell>
          <cell r="F698" t="str">
            <v>DA</v>
          </cell>
          <cell r="G698"/>
          <cell r="H698" t="str">
            <v>MARKO VELUŠČEK</v>
          </cell>
          <cell r="I698">
            <v>16505</v>
          </cell>
          <cell r="J698" t="str">
            <v>DA</v>
          </cell>
          <cell r="K698">
            <v>45594</v>
          </cell>
          <cell r="L698" t="str">
            <v>ZAKLJUČENO</v>
          </cell>
          <cell r="M698" t="str">
            <v>pregled stanja SGP in status popravil Erna</v>
          </cell>
        </row>
        <row r="699">
          <cell r="C699" t="str">
            <v>HLIB-00100</v>
          </cell>
          <cell r="D699" t="str">
            <v>NAREZ 3.0 RNh NAREZOVALNIK TESTA</v>
          </cell>
          <cell r="E699" t="str">
            <v xml:space="preserve">TOV HLIBODAR </v>
          </cell>
          <cell r="F699" t="str">
            <v>DA</v>
          </cell>
          <cell r="G699"/>
          <cell r="H699" t="str">
            <v>MARKO VELUŠČEK</v>
          </cell>
          <cell r="I699">
            <v>16418</v>
          </cell>
          <cell r="J699" t="str">
            <v>DA</v>
          </cell>
          <cell r="K699">
            <v>45637</v>
          </cell>
          <cell r="L699" t="str">
            <v>ZAKLJUČENO</v>
          </cell>
          <cell r="M699"/>
        </row>
        <row r="700">
          <cell r="C700" t="str">
            <v>HLIB-00110</v>
          </cell>
          <cell r="D700" t="str">
            <v>TPN 3.0x21.1 V1.1 1K1V- AP-POH- D TUNELSKA PEČ</v>
          </cell>
          <cell r="E700" t="str">
            <v xml:space="preserve">TOV HLIBODAR </v>
          </cell>
          <cell r="F700" t="str">
            <v>DA</v>
          </cell>
          <cell r="G700"/>
          <cell r="H700" t="str">
            <v>AMRA DELIĆ</v>
          </cell>
          <cell r="I700">
            <v>16504</v>
          </cell>
          <cell r="J700" t="str">
            <v>DA</v>
          </cell>
          <cell r="K700">
            <v>45643</v>
          </cell>
          <cell r="L700" t="str">
            <v>ZAKLJUČENO</v>
          </cell>
          <cell r="M700"/>
        </row>
        <row r="701">
          <cell r="C701" t="str">
            <v>HLIB-00120</v>
          </cell>
          <cell r="D701" t="str">
            <v xml:space="preserve">GORILNIK  MODULIRANI  WM-G10/2-A  ZM  S  PL.  PROGO;  R2"  WM-G10  ZA  ZEM.PLIN;  IN  PL.  ŠTEVCEM </v>
          </cell>
          <cell r="E701" t="str">
            <v xml:space="preserve">TOV HLIBODAR </v>
          </cell>
          <cell r="F701"/>
          <cell r="G701"/>
          <cell r="H701"/>
          <cell r="I701"/>
          <cell r="J701"/>
          <cell r="K701"/>
          <cell r="L701" t="str">
            <v/>
          </cell>
          <cell r="M701"/>
        </row>
        <row r="702">
          <cell r="C702" t="str">
            <v>HLIB-00130</v>
          </cell>
          <cell r="D702" t="str">
            <v xml:space="preserve">BV 3.0 TPN v03 INOX BRIZGALKA VODE; </v>
          </cell>
          <cell r="E702" t="str">
            <v xml:space="preserve">TOV HLIBODAR </v>
          </cell>
          <cell r="F702" t="str">
            <v>DA</v>
          </cell>
          <cell r="G702"/>
          <cell r="H702" t="str">
            <v>DIMITRIJ MARINIČ RIJAVEC</v>
          </cell>
          <cell r="I702">
            <v>16419</v>
          </cell>
          <cell r="J702" t="str">
            <v>DA</v>
          </cell>
          <cell r="K702">
            <v>45638</v>
          </cell>
          <cell r="L702" t="str">
            <v>ZAKLJUČENO</v>
          </cell>
          <cell r="M702"/>
        </row>
        <row r="703">
          <cell r="C703" t="str">
            <v>HLIB-00140</v>
          </cell>
          <cell r="D703" t="str">
            <v>TK 0.5x5.0 MD/REV TRANSPORTER KRUHA</v>
          </cell>
          <cell r="E703" t="str">
            <v xml:space="preserve">TOV HLIBODAR </v>
          </cell>
          <cell r="F703" t="str">
            <v>DA</v>
          </cell>
          <cell r="G703"/>
          <cell r="H703" t="str">
            <v>MARKO VELUŠČEK</v>
          </cell>
          <cell r="I703">
            <v>16498</v>
          </cell>
          <cell r="J703" t="str">
            <v>DELNO</v>
          </cell>
          <cell r="K703">
            <v>45656</v>
          </cell>
          <cell r="L703" t="str">
            <v>DELNO ZAKLJUČENO</v>
          </cell>
          <cell r="M703" t="str">
            <v>konstrukcija / montaža spremembe</v>
          </cell>
        </row>
        <row r="704">
          <cell r="C704" t="str">
            <v>HLIB-00150</v>
          </cell>
          <cell r="D704" t="str">
            <v>SISTEM TRANSPORTERJEV KRUHA TP SIST TRANS-K</v>
          </cell>
          <cell r="E704" t="str">
            <v xml:space="preserve">TOV HLIBODAR </v>
          </cell>
          <cell r="F704"/>
          <cell r="G704"/>
          <cell r="H704"/>
          <cell r="I704">
            <v>16561</v>
          </cell>
          <cell r="J704"/>
          <cell r="K704"/>
          <cell r="L704" t="str">
            <v/>
          </cell>
          <cell r="M704"/>
        </row>
        <row r="705">
          <cell r="C705" t="str">
            <v>HLIB-00160</v>
          </cell>
          <cell r="D705" t="str">
            <v>SPIRALA HLADILNA TW-HLAD</v>
          </cell>
          <cell r="E705" t="str">
            <v xml:space="preserve">TOV HLIBODAR </v>
          </cell>
          <cell r="F705"/>
          <cell r="G705"/>
          <cell r="H705"/>
          <cell r="I705">
            <v>16562</v>
          </cell>
          <cell r="J705"/>
          <cell r="K705"/>
          <cell r="L705" t="str">
            <v/>
          </cell>
          <cell r="M705"/>
        </row>
        <row r="706">
          <cell r="C706" t="str">
            <v>HLIB-00170</v>
          </cell>
          <cell r="D706" t="str">
            <v>SISTEM TRANSPORTERJEV KRUHA S SPUŠČALKO; TP SIST TRANS-K/SPUS</v>
          </cell>
          <cell r="E706" t="str">
            <v xml:space="preserve">TOV HLIBODAR </v>
          </cell>
          <cell r="F706"/>
          <cell r="G706"/>
          <cell r="H706"/>
          <cell r="I706">
            <v>16563</v>
          </cell>
          <cell r="J706"/>
          <cell r="K706"/>
          <cell r="L706" t="str">
            <v/>
          </cell>
          <cell r="M706"/>
        </row>
        <row r="707">
          <cell r="C707" t="str">
            <v>BIMBO-HAZ-00010-T1</v>
          </cell>
          <cell r="D707" t="str">
            <v xml:space="preserve">TRANS-P 0.85 (2x0.25) x 0.6 MT TRANSPORTER PLADNJEV ; </v>
          </cell>
          <cell r="E707" t="str">
            <v>HAZLETON Bimbo - Rustic line</v>
          </cell>
          <cell r="F707" t="str">
            <v>DA</v>
          </cell>
          <cell r="G707"/>
          <cell r="H707" t="str">
            <v>ALEKSANDER SREBRNIČ</v>
          </cell>
          <cell r="I707">
            <v>16424</v>
          </cell>
          <cell r="J707" t="str">
            <v>DA</v>
          </cell>
          <cell r="K707">
            <v>45765</v>
          </cell>
          <cell r="L707" t="str">
            <v>ZAKLJUČENO</v>
          </cell>
          <cell r="M707" t="str">
            <v>neustrezna PE vodila</v>
          </cell>
        </row>
        <row r="708">
          <cell r="C708" t="str">
            <v>BIMBO-HAZ-00020-T1</v>
          </cell>
          <cell r="D708" t="str">
            <v xml:space="preserve">TRANS-P 0.6 (1x0.6) x 3.3 MT TRANSPORTER PLADNJEV ; </v>
          </cell>
          <cell r="E708" t="str">
            <v>HAZLETON Bimbo - Rustic line</v>
          </cell>
          <cell r="F708" t="str">
            <v>DA</v>
          </cell>
          <cell r="G708"/>
          <cell r="H708" t="str">
            <v>ALEKSANDER SREBRNIČ</v>
          </cell>
          <cell r="I708">
            <v>16425</v>
          </cell>
          <cell r="J708" t="str">
            <v>DA</v>
          </cell>
          <cell r="K708">
            <v>45765</v>
          </cell>
          <cell r="L708" t="str">
            <v>ZAKLJUČENO</v>
          </cell>
          <cell r="M708" t="str">
            <v>neustrezna PE vodila</v>
          </cell>
        </row>
        <row r="709">
          <cell r="C709" t="str">
            <v>BIMBO-HAZ-00030-T1</v>
          </cell>
          <cell r="D709" t="str">
            <v xml:space="preserve">TRANS-P 0.5 (1x0.5) x 1.0/ MT TRANSPORTER PLADNJEV ; </v>
          </cell>
          <cell r="E709" t="str">
            <v>HAZLETON Bimbo - Rustic line</v>
          </cell>
          <cell r="F709" t="str">
            <v>DA</v>
          </cell>
          <cell r="G709"/>
          <cell r="H709" t="str">
            <v>ALEKSANDER SREBRNIČ</v>
          </cell>
          <cell r="I709">
            <v>16426</v>
          </cell>
          <cell r="J709" t="str">
            <v>DA</v>
          </cell>
          <cell r="K709">
            <v>45765</v>
          </cell>
          <cell r="L709" t="str">
            <v>ZAKLJUČENO</v>
          </cell>
          <cell r="M709" t="str">
            <v>neustrezna PE vodila</v>
          </cell>
        </row>
        <row r="710">
          <cell r="C710" t="str">
            <v>BIMBO-HAZ-00031-T1</v>
          </cell>
          <cell r="D710" t="str">
            <v xml:space="preserve">TRANS-P 0.5 (1x0.5) x 1.0/ MT TRANSPORTER PLADNJEV ; </v>
          </cell>
          <cell r="E710" t="str">
            <v>HAZLETON Bimbo - Rustic line</v>
          </cell>
          <cell r="F710" t="str">
            <v>DA</v>
          </cell>
          <cell r="G710"/>
          <cell r="H710" t="str">
            <v>ALEKSANDER SREBRNIČ</v>
          </cell>
          <cell r="I710">
            <v>16427</v>
          </cell>
          <cell r="J710" t="str">
            <v>DA</v>
          </cell>
          <cell r="K710">
            <v>45765</v>
          </cell>
          <cell r="L710" t="str">
            <v>ZAKLJUČENO</v>
          </cell>
          <cell r="M710" t="str">
            <v>neustrezna PE vodila</v>
          </cell>
        </row>
        <row r="711">
          <cell r="C711" t="str">
            <v>BIMBO-HAZ-00040-T1</v>
          </cell>
          <cell r="D711" t="str">
            <v>KOTNI P 0.85x0.5/H/LP TRANSPORTER KASET ; S KOTNIM PREHODOM</v>
          </cell>
          <cell r="E711" t="str">
            <v>HAZLETON Bimbo - Rustic line</v>
          </cell>
          <cell r="F711" t="str">
            <v>DA</v>
          </cell>
          <cell r="G711"/>
          <cell r="H711" t="str">
            <v>ALEKSANDER SREBRNIČ</v>
          </cell>
          <cell r="I711">
            <v>16428</v>
          </cell>
          <cell r="J711" t="str">
            <v>DA</v>
          </cell>
          <cell r="K711">
            <v>45765</v>
          </cell>
          <cell r="L711" t="str">
            <v>ZAKLJUČENO</v>
          </cell>
          <cell r="M711" t="str">
            <v xml:space="preserve">dn pri Tadeju,   </v>
          </cell>
        </row>
        <row r="712">
          <cell r="C712" t="str">
            <v>BIMBO-HAZ-00050-T1</v>
          </cell>
          <cell r="D712" t="str">
            <v xml:space="preserve">TRANS-P 0.5 (1x0.5) x 1.5/ MT/P TRANSPORTER PLADNJEV - POMIČEN; </v>
          </cell>
          <cell r="E712" t="str">
            <v>HAZLETON Bimbo - Rustic line</v>
          </cell>
          <cell r="F712" t="str">
            <v>DA</v>
          </cell>
          <cell r="G712"/>
          <cell r="H712" t="str">
            <v>ALEKSANDER SREBRNIČ</v>
          </cell>
          <cell r="I712">
            <v>16429</v>
          </cell>
          <cell r="J712" t="str">
            <v>DA</v>
          </cell>
          <cell r="K712">
            <v>45765</v>
          </cell>
          <cell r="L712" t="str">
            <v>ZAKLJUČENO</v>
          </cell>
          <cell r="M712" t="str">
            <v>neustrezna PE vodila</v>
          </cell>
        </row>
        <row r="713">
          <cell r="C713" t="str">
            <v>BIMBO-HAZ-00060-T1</v>
          </cell>
          <cell r="D713" t="str">
            <v xml:space="preserve">TRANS-P 0.5 (1x0.5) x 1.0/ MT TRANSPORTER PLADNJEV; </v>
          </cell>
          <cell r="E713" t="str">
            <v>HAZLETON Bimbo - Rustic line</v>
          </cell>
          <cell r="F713" t="str">
            <v>DA</v>
          </cell>
          <cell r="G713"/>
          <cell r="H713" t="str">
            <v>ALEKSANDER SREBRNIČ</v>
          </cell>
          <cell r="I713">
            <v>16430</v>
          </cell>
          <cell r="J713" t="str">
            <v>DA</v>
          </cell>
          <cell r="K713">
            <v>45765</v>
          </cell>
          <cell r="L713" t="str">
            <v>ZAKLJUČENO</v>
          </cell>
          <cell r="M713" t="str">
            <v>neustrezna PE vodila</v>
          </cell>
        </row>
        <row r="714">
          <cell r="C714" t="str">
            <v>BIMBO-HAZ-00070-T1</v>
          </cell>
          <cell r="D714" t="str">
            <v xml:space="preserve">TRANS-P 0.5 (1x0.5) x 1.0/ MT TRANSPORTER PLADNJEV; </v>
          </cell>
          <cell r="E714" t="str">
            <v>HAZLETON Bimbo - Rustic line</v>
          </cell>
          <cell r="F714" t="str">
            <v>DA</v>
          </cell>
          <cell r="G714"/>
          <cell r="H714" t="str">
            <v>ALEKSANDER SREBRNIČ</v>
          </cell>
          <cell r="I714">
            <v>16431</v>
          </cell>
          <cell r="J714" t="str">
            <v>DA</v>
          </cell>
          <cell r="K714">
            <v>45765</v>
          </cell>
          <cell r="L714" t="str">
            <v>ZAKLJUČENO</v>
          </cell>
          <cell r="M714" t="str">
            <v xml:space="preserve">dn pri Tadeju,     </v>
          </cell>
        </row>
        <row r="715">
          <cell r="C715" t="str">
            <v>BIMBO-HAZ-00080-T1</v>
          </cell>
          <cell r="D715" t="str">
            <v>KOTNI P 0.85x0.5/H/FR TRANSPORTER KASET ; S KOTNIM PREHODOM</v>
          </cell>
          <cell r="E715" t="str">
            <v>HAZLETON Bimbo - Rustic line</v>
          </cell>
          <cell r="F715" t="str">
            <v>DA</v>
          </cell>
          <cell r="G715"/>
          <cell r="H715" t="str">
            <v>ALEKSANDER SREBRNIČ</v>
          </cell>
          <cell r="I715">
            <v>16432</v>
          </cell>
          <cell r="J715" t="str">
            <v>DA</v>
          </cell>
          <cell r="K715">
            <v>45765</v>
          </cell>
          <cell r="L715" t="str">
            <v>ZAKLJUČENO</v>
          </cell>
          <cell r="M715" t="str">
            <v>dn pri Tadeju,     neustrezna PE vodila</v>
          </cell>
        </row>
        <row r="716">
          <cell r="C716" t="str">
            <v>BIMBO-HAZ-00090-T1</v>
          </cell>
          <cell r="D716" t="str">
            <v xml:space="preserve">TRANS-P 0.85 (2x0.25) x 1.0/MT TRANSPORTER PLADNJEV; </v>
          </cell>
          <cell r="E716" t="str">
            <v>HAZLETON Bimbo - Rustic line</v>
          </cell>
          <cell r="F716" t="str">
            <v>DA</v>
          </cell>
          <cell r="G716"/>
          <cell r="H716" t="str">
            <v>ALEKSANDER SREBRNIČ</v>
          </cell>
          <cell r="I716">
            <v>16433</v>
          </cell>
          <cell r="J716" t="str">
            <v>DA</v>
          </cell>
          <cell r="K716">
            <v>45765</v>
          </cell>
          <cell r="L716" t="str">
            <v>ZAKLJUČENO</v>
          </cell>
          <cell r="M716" t="str">
            <v>neustrezna PE vodila</v>
          </cell>
        </row>
        <row r="717">
          <cell r="C717" t="str">
            <v>BIMBO-HAZ-00100-T1</v>
          </cell>
          <cell r="D717" t="str">
            <v xml:space="preserve">TRANS-P 0.85 (2x0.25) x 0.6/MT TRANSPORTER PLADNJEV; </v>
          </cell>
          <cell r="E717" t="str">
            <v>HAZLETON Bimbo - Rustic line</v>
          </cell>
          <cell r="F717" t="str">
            <v>DA</v>
          </cell>
          <cell r="G717"/>
          <cell r="H717" t="str">
            <v>ALEKSANDER SREBRNIČ</v>
          </cell>
          <cell r="I717">
            <v>16434</v>
          </cell>
          <cell r="J717" t="str">
            <v>DA</v>
          </cell>
          <cell r="K717">
            <v>45765</v>
          </cell>
          <cell r="L717" t="str">
            <v>ZAKLJUČENO</v>
          </cell>
          <cell r="M717" t="str">
            <v>neustrezna PE vodila</v>
          </cell>
        </row>
        <row r="718">
          <cell r="C718" t="str">
            <v>BIMBO-HAZ-00110-T1</v>
          </cell>
          <cell r="D718" t="str">
            <v xml:space="preserve">TRANS-P 0.85 (2x0.35 x 5.0/MT TRANSPORTER PLADNJEV; </v>
          </cell>
          <cell r="E718" t="str">
            <v>HAZLETON Bimbo - Rustic line</v>
          </cell>
          <cell r="F718" t="str">
            <v>DA</v>
          </cell>
          <cell r="G718"/>
          <cell r="H718" t="str">
            <v>ALEKSANDER SREBRNIČ</v>
          </cell>
          <cell r="I718">
            <v>16435</v>
          </cell>
          <cell r="J718" t="str">
            <v>DA</v>
          </cell>
          <cell r="K718">
            <v>45765</v>
          </cell>
          <cell r="L718" t="str">
            <v>ZAKLJUČENO</v>
          </cell>
          <cell r="M718" t="str">
            <v>neustrezna PE vodila</v>
          </cell>
        </row>
        <row r="719">
          <cell r="C719" t="str">
            <v>BIMBO-HAZ-00120-T1</v>
          </cell>
          <cell r="D719" t="str">
            <v>FKP K 4.0/150 - BIMBO H. FERMENTACIJSKA KOMORA</v>
          </cell>
          <cell r="E719" t="str">
            <v>HAZLETON Bimbo - Rustic line</v>
          </cell>
          <cell r="F719" t="str">
            <v>DA</v>
          </cell>
          <cell r="G719"/>
          <cell r="H719" t="str">
            <v>MARKO VELUŠČEK</v>
          </cell>
          <cell r="I719">
            <v>16436</v>
          </cell>
          <cell r="J719" t="str">
            <v>DA</v>
          </cell>
          <cell r="K719">
            <v>45748</v>
          </cell>
          <cell r="L719" t="str">
            <v>ZAKLJUČENO</v>
          </cell>
          <cell r="M719"/>
        </row>
        <row r="720">
          <cell r="C720" t="str">
            <v>BIMBO-HAZ-00130-T1</v>
          </cell>
          <cell r="D720" t="str">
            <v xml:space="preserve">TRANS-P 0.85 (2x0.35) x 4.5/MT TRANSPORTER PRAZNILNI FK; </v>
          </cell>
          <cell r="E720" t="str">
            <v>HAZLETON Bimbo - Rustic line</v>
          </cell>
          <cell r="F720" t="str">
            <v>DA</v>
          </cell>
          <cell r="G720"/>
          <cell r="H720" t="str">
            <v>ALEKSANDER SREBRNIČ</v>
          </cell>
          <cell r="I720">
            <v>16437</v>
          </cell>
          <cell r="J720" t="str">
            <v>DA</v>
          </cell>
          <cell r="K720">
            <v>45757</v>
          </cell>
          <cell r="L720" t="str">
            <v>ZAKLJUČENO</v>
          </cell>
          <cell r="M720" t="str">
            <v>neustrezna PE vodila</v>
          </cell>
        </row>
        <row r="721">
          <cell r="C721" t="str">
            <v>BIMBO-HAZ-00131-T1</v>
          </cell>
          <cell r="D721" t="str">
            <v xml:space="preserve">TRANS-P 0.85 (2x0.25) x 0.6/MT TRANSPORTER PLADNJEV; </v>
          </cell>
          <cell r="E721" t="str">
            <v>HAZLETON Bimbo - Rustic line</v>
          </cell>
          <cell r="F721" t="str">
            <v>DA</v>
          </cell>
          <cell r="G721"/>
          <cell r="H721" t="str">
            <v>ALEKSANDER SREBRNIČ</v>
          </cell>
          <cell r="I721">
            <v>16438</v>
          </cell>
          <cell r="J721" t="str">
            <v>DA</v>
          </cell>
          <cell r="K721">
            <v>45757</v>
          </cell>
          <cell r="L721" t="str">
            <v>ZAKLJUČENO</v>
          </cell>
          <cell r="M721" t="str">
            <v>neustrezna PE vodila</v>
          </cell>
        </row>
        <row r="722">
          <cell r="C722" t="str">
            <v>BIMBO-HAZ-00140-T1</v>
          </cell>
          <cell r="D722" t="str">
            <v xml:space="preserve">TRANS-P 0.85 (2x0.25) x 1.5/MT TRANSPORTER PLADNJEV; </v>
          </cell>
          <cell r="E722" t="str">
            <v>HAZLETON Bimbo - Rustic line</v>
          </cell>
          <cell r="F722" t="str">
            <v>DA</v>
          </cell>
          <cell r="G722"/>
          <cell r="H722" t="str">
            <v>ALEKSANDER SREBRNIČ</v>
          </cell>
          <cell r="I722">
            <v>16439</v>
          </cell>
          <cell r="J722" t="str">
            <v>DA</v>
          </cell>
          <cell r="K722">
            <v>45757</v>
          </cell>
          <cell r="L722" t="str">
            <v>ZAKLJUČENO</v>
          </cell>
          <cell r="M722" t="str">
            <v>neustrezna PE vodila</v>
          </cell>
        </row>
        <row r="723">
          <cell r="C723" t="str">
            <v>BIMBO-HAZ-00150-T2</v>
          </cell>
          <cell r="D723" t="str">
            <v xml:space="preserve">TRANS-P 0.85 (2x0.082) x 3.0/KR90 TRANSPORTER PLADNJEV - KRIVINA; </v>
          </cell>
          <cell r="E723" t="str">
            <v>HAZLETON Bimbo - Rustic line</v>
          </cell>
          <cell r="F723" t="str">
            <v>DA</v>
          </cell>
          <cell r="G723"/>
          <cell r="H723" t="str">
            <v>ALEKSANDER SREBRNIČ</v>
          </cell>
          <cell r="I723">
            <v>16440</v>
          </cell>
          <cell r="J723" t="str">
            <v>DA</v>
          </cell>
          <cell r="K723">
            <v>45789</v>
          </cell>
          <cell r="L723" t="str">
            <v>ZAKLJUČENO</v>
          </cell>
          <cell r="M723" t="str">
            <v>brez pripomb</v>
          </cell>
        </row>
        <row r="724">
          <cell r="C724" t="str">
            <v>BIMBO-HAZ-00160-T2</v>
          </cell>
          <cell r="D724" t="str">
            <v xml:space="preserve">TRANS-P 0.85 (2x0.082) x 1.5 TRANSPORTER PLADNJEV ; </v>
          </cell>
          <cell r="E724" t="str">
            <v>HAZLETON Bimbo - Rustic line</v>
          </cell>
          <cell r="F724" t="str">
            <v>DA</v>
          </cell>
          <cell r="G724"/>
          <cell r="H724" t="str">
            <v>ALEKSANDER SREBRNIČ</v>
          </cell>
          <cell r="I724">
            <v>16441</v>
          </cell>
          <cell r="J724" t="str">
            <v>DA</v>
          </cell>
          <cell r="K724">
            <v>45797</v>
          </cell>
          <cell r="L724" t="str">
            <v>ZAKLJUČENO</v>
          </cell>
          <cell r="M724" t="str">
            <v>manjša popravila</v>
          </cell>
        </row>
        <row r="725">
          <cell r="C725" t="str">
            <v>BIMBO-HAZ-00170-T2</v>
          </cell>
          <cell r="D725" t="str">
            <v xml:space="preserve">TRANS-P 0.85x2.5 VLAZ-POS NAPRAVA ZA VLAŽENJE IN; POSIPANJE ; </v>
          </cell>
          <cell r="E725" t="str">
            <v>HAZLETON Bimbo - Rustic line</v>
          </cell>
          <cell r="F725" t="str">
            <v>DA</v>
          </cell>
          <cell r="G725"/>
          <cell r="H725" t="str">
            <v>ALEKSANDER SREBRNIČ</v>
          </cell>
          <cell r="I725">
            <v>16442</v>
          </cell>
          <cell r="J725" t="str">
            <v>DA</v>
          </cell>
          <cell r="K725">
            <v>45800</v>
          </cell>
          <cell r="L725" t="str">
            <v>ZAKLJUČENO</v>
          </cell>
          <cell r="M725" t="str">
            <v>nedokončano montažno str.+ el., Funkcijsko OK</v>
          </cell>
        </row>
        <row r="726">
          <cell r="C726" t="str">
            <v>BIMBO-HAZ-00180-T2</v>
          </cell>
          <cell r="D726" t="str">
            <v xml:space="preserve">TRANS-P 0.85 (2x0.082) x 1.5 TRANSPORTER PLADNJEV ; </v>
          </cell>
          <cell r="E726" t="str">
            <v>HAZLETON Bimbo - Rustic line</v>
          </cell>
          <cell r="F726" t="str">
            <v>DA</v>
          </cell>
          <cell r="G726"/>
          <cell r="H726" t="str">
            <v>ALEKSANDER SREBRNIČ</v>
          </cell>
          <cell r="I726">
            <v>16443</v>
          </cell>
          <cell r="J726" t="str">
            <v>DA</v>
          </cell>
          <cell r="K726">
            <v>45797</v>
          </cell>
          <cell r="L726" t="str">
            <v>ZAKLJUČENO</v>
          </cell>
          <cell r="M726" t="str">
            <v>manjša popravila</v>
          </cell>
        </row>
        <row r="727">
          <cell r="C727" t="str">
            <v>BIMBO-HAZ-00190-T2</v>
          </cell>
          <cell r="D727" t="str">
            <v xml:space="preserve">TRANS-P 0.85 (2x0.25) x 2.5/MT TRANSPORTER PLADNJEV ; </v>
          </cell>
          <cell r="E727" t="str">
            <v>HAZLETON Bimbo - Rustic line</v>
          </cell>
          <cell r="F727" t="str">
            <v>DA</v>
          </cell>
          <cell r="G727"/>
          <cell r="H727" t="str">
            <v>ALEKSANDER SREBRNIČ</v>
          </cell>
          <cell r="I727">
            <v>16444</v>
          </cell>
          <cell r="J727" t="str">
            <v>DA</v>
          </cell>
          <cell r="K727">
            <v>45789</v>
          </cell>
          <cell r="L727" t="str">
            <v>ZAKLJUČENO</v>
          </cell>
          <cell r="M727" t="str">
            <v>brez pripomb, neustrezna PE vodila</v>
          </cell>
        </row>
        <row r="728">
          <cell r="C728" t="str">
            <v>BIMBO-HAZ-00200-T2</v>
          </cell>
          <cell r="D728" t="str">
            <v xml:space="preserve">TRANS-P 0.85 (2x0.25) x 1.7/MT TRANSPORTER PLADNJEV ; </v>
          </cell>
          <cell r="E728" t="str">
            <v>HAZLETON Bimbo - Rustic line</v>
          </cell>
          <cell r="F728" t="str">
            <v>DA</v>
          </cell>
          <cell r="G728"/>
          <cell r="H728" t="str">
            <v>ALEKSANDER SREBRNIČ</v>
          </cell>
          <cell r="I728">
            <v>16445</v>
          </cell>
          <cell r="J728" t="str">
            <v>DA</v>
          </cell>
          <cell r="K728">
            <v>45789</v>
          </cell>
          <cell r="L728" t="str">
            <v>ZAKLJUČENO</v>
          </cell>
          <cell r="M728" t="str">
            <v>brez pripomb, neustrezna  PE vodila</v>
          </cell>
        </row>
        <row r="729">
          <cell r="C729" t="str">
            <v>BIMBO-HAZ-00210-T2</v>
          </cell>
          <cell r="D729" t="str">
            <v xml:space="preserve">TRANS-P 0.85 (2x0.25) x 0.6/ MT TRANSPORTER PLADNJEV ; </v>
          </cell>
          <cell r="E729" t="str">
            <v>HAZLETON Bimbo - Rustic line</v>
          </cell>
          <cell r="F729" t="str">
            <v>DA</v>
          </cell>
          <cell r="G729"/>
          <cell r="H729" t="str">
            <v>MARKO VELUŠČEK</v>
          </cell>
          <cell r="I729">
            <v>16446</v>
          </cell>
          <cell r="J729" t="str">
            <v>DA</v>
          </cell>
          <cell r="K729">
            <v>45789</v>
          </cell>
          <cell r="L729" t="str">
            <v>ZAKLJUČENO</v>
          </cell>
          <cell r="M729" t="str">
            <v>brez pripomb, DN neurejen</v>
          </cell>
        </row>
        <row r="730">
          <cell r="C730" t="str">
            <v>BIMBO-HAZ-00220-T2</v>
          </cell>
          <cell r="D730" t="str">
            <v>APP TRANS P 0.85 x 4.9 AVTOMATSKI POLNILNIK PLADNJEV ; Z DVOJNO VERIGO</v>
          </cell>
          <cell r="E730" t="str">
            <v>HAZLETON Bimbo - Rustic line</v>
          </cell>
          <cell r="F730" t="str">
            <v>DA</v>
          </cell>
          <cell r="G730"/>
          <cell r="H730" t="str">
            <v>ALEKSANDER SREBRNIČ</v>
          </cell>
          <cell r="I730">
            <v>16447</v>
          </cell>
          <cell r="J730" t="str">
            <v>DA</v>
          </cell>
          <cell r="K730">
            <v>45799</v>
          </cell>
          <cell r="L730" t="str">
            <v>ZAKLJUČENO</v>
          </cell>
          <cell r="M730" t="str">
            <v>nedokončano montažno,  manjka pokrov na el. motorju - gonilu</v>
          </cell>
        </row>
        <row r="731">
          <cell r="C731" t="str">
            <v>BIMBO-HAZ-00230-T2</v>
          </cell>
          <cell r="D731" t="str">
            <v>NAREZ  PR/VZ NAREZOVALNIK TESTA</v>
          </cell>
          <cell r="E731" t="str">
            <v>HAZLETON Bimbo - Rustic line</v>
          </cell>
          <cell r="F731" t="str">
            <v>DA</v>
          </cell>
          <cell r="G731"/>
          <cell r="H731" t="str">
            <v>ALEKSANDER SREBRNIČ</v>
          </cell>
          <cell r="I731">
            <v>16448</v>
          </cell>
          <cell r="J731" t="str">
            <v>DA</v>
          </cell>
          <cell r="K731">
            <v>45800</v>
          </cell>
          <cell r="L731" t="str">
            <v>ZAKLJUČENO</v>
          </cell>
          <cell r="M731" t="str">
            <v>nedokončano montažno str. nosilci, veriga+ el., Funkcijsko nedokončano manjkajo pokrovi na el. motorjih - gonilih,  noži - rezila drugačne oblike in drug ident, cevi za elektrifikacijo</v>
          </cell>
        </row>
        <row r="732">
          <cell r="C732" t="str">
            <v>BIMBO-HAZ-00240-T2</v>
          </cell>
          <cell r="D732" t="str">
            <v xml:space="preserve">TRANS-P 0.85 (2x0.082) x 1.5 TRANSPORTER PLADNJEV ; </v>
          </cell>
          <cell r="E732" t="str">
            <v>HAZLETON Bimbo - Rustic line</v>
          </cell>
          <cell r="F732" t="str">
            <v>DA</v>
          </cell>
          <cell r="G732"/>
          <cell r="H732" t="str">
            <v>ALEKSANDER SREBRNIČ</v>
          </cell>
          <cell r="I732">
            <v>16449</v>
          </cell>
          <cell r="J732" t="str">
            <v>DA</v>
          </cell>
          <cell r="K732">
            <v>45797</v>
          </cell>
          <cell r="L732" t="str">
            <v>ZAKLJUČENO</v>
          </cell>
          <cell r="M732" t="str">
            <v>?? 0%</v>
          </cell>
        </row>
        <row r="733">
          <cell r="C733" t="str">
            <v>BIMBO-HAZ-00250-T2</v>
          </cell>
          <cell r="D733" t="str">
            <v xml:space="preserve">TRANS-P 0.85 (2x0.082) x 3.0/KR90 TRANSPORTER PLADNJEV - KRIVINA; </v>
          </cell>
          <cell r="E733" t="str">
            <v>HAZLETON Bimbo - Rustic line</v>
          </cell>
          <cell r="F733" t="str">
            <v>DA</v>
          </cell>
          <cell r="G733"/>
          <cell r="H733" t="str">
            <v>ALEKSANDER SREBRNIČ</v>
          </cell>
          <cell r="I733">
            <v>16450</v>
          </cell>
          <cell r="J733" t="str">
            <v>DA</v>
          </cell>
          <cell r="K733">
            <v>45789</v>
          </cell>
          <cell r="L733" t="str">
            <v>ZAKLJUČENO</v>
          </cell>
          <cell r="M733" t="str">
            <v>brez pripomb</v>
          </cell>
        </row>
        <row r="734">
          <cell r="C734" t="str">
            <v>BIMBO-HAZ-00260-T2</v>
          </cell>
          <cell r="D734" t="str">
            <v xml:space="preserve">TRANS-P 0.85 (2x0.25) x 0.6/MT TRANSPORTER PLADNJEV ; </v>
          </cell>
          <cell r="E734" t="str">
            <v>HAZLETON Bimbo - Rustic line</v>
          </cell>
          <cell r="F734" t="str">
            <v>DA</v>
          </cell>
          <cell r="G734"/>
          <cell r="H734" t="str">
            <v>ALEKSANDER SREBRNIČ</v>
          </cell>
          <cell r="I734">
            <v>16451</v>
          </cell>
          <cell r="J734" t="str">
            <v>DA</v>
          </cell>
          <cell r="K734">
            <v>45789</v>
          </cell>
          <cell r="L734" t="str">
            <v>ZAKLJUČENO</v>
          </cell>
          <cell r="M734" t="str">
            <v>brez pripomb</v>
          </cell>
        </row>
        <row r="735">
          <cell r="C735" t="str">
            <v>BIMBO-HAZ-00270-T2</v>
          </cell>
          <cell r="D735" t="str">
            <v xml:space="preserve">TRANS-P 0.85 (2x0.25) x 0.6/MT TRANSPORTER PLADNJEV; </v>
          </cell>
          <cell r="E735" t="str">
            <v>HAZLETON Bimbo - Rustic line</v>
          </cell>
          <cell r="F735" t="str">
            <v>DA</v>
          </cell>
          <cell r="G735"/>
          <cell r="H735" t="str">
            <v>ALEKSANDER SREBRNIČ</v>
          </cell>
          <cell r="I735">
            <v>16452</v>
          </cell>
          <cell r="J735" t="str">
            <v>DA</v>
          </cell>
          <cell r="K735">
            <v>45789</v>
          </cell>
          <cell r="L735" t="str">
            <v>ZAKLJUČENO</v>
          </cell>
          <cell r="M735" t="str">
            <v>brez pripomb</v>
          </cell>
        </row>
        <row r="736">
          <cell r="C736" t="str">
            <v>BIMBO-HAZ-00280-T2</v>
          </cell>
          <cell r="D736" t="str">
            <v xml:space="preserve">TRANS-P 0.85 (2x0.082) x 1.35/MT TRANSPORTER PLADNJEV ; </v>
          </cell>
          <cell r="E736" t="str">
            <v>HAZLETON Bimbo - Rustic line</v>
          </cell>
          <cell r="F736" t="str">
            <v>DA</v>
          </cell>
          <cell r="G736"/>
          <cell r="H736" t="str">
            <v>ALEKSANDER SREBRNIČ</v>
          </cell>
          <cell r="I736">
            <v>16453</v>
          </cell>
          <cell r="J736" t="str">
            <v>DA</v>
          </cell>
          <cell r="K736">
            <v>45789</v>
          </cell>
          <cell r="L736" t="str">
            <v>ZAKLJUČENO</v>
          </cell>
          <cell r="M736" t="str">
            <v>brez pripomb</v>
          </cell>
        </row>
        <row r="737">
          <cell r="C737" t="str">
            <v>BIMBO-HAZ-00290-T2</v>
          </cell>
          <cell r="D737" t="str">
            <v xml:space="preserve">TRANS-P 0.85 (2x0.25) x 1.35/MT TRANSPORTER PLADNJEV ; </v>
          </cell>
          <cell r="E737" t="str">
            <v>HAZLETON Bimbo - Rustic line</v>
          </cell>
          <cell r="F737" t="str">
            <v>DA</v>
          </cell>
          <cell r="G737"/>
          <cell r="H737" t="str">
            <v>ALEKSANDER SREBRNIČ</v>
          </cell>
          <cell r="I737">
            <v>16454</v>
          </cell>
          <cell r="J737" t="str">
            <v>DA</v>
          </cell>
          <cell r="K737">
            <v>45789</v>
          </cell>
          <cell r="L737" t="str">
            <v>ZAKLJUČENO</v>
          </cell>
          <cell r="M737" t="str">
            <v>brez pripomb</v>
          </cell>
        </row>
        <row r="738">
          <cell r="C738" t="str">
            <v>BIMBO-HAZ-00300-T2</v>
          </cell>
          <cell r="D738" t="str">
            <v xml:space="preserve">TRANS-P 0.85 (2x0.25) x 0.6/MT TRANSPORTER PLADNJEV; </v>
          </cell>
          <cell r="E738" t="str">
            <v>HAZLETON Bimbo - Rustic line</v>
          </cell>
          <cell r="F738" t="str">
            <v>DA</v>
          </cell>
          <cell r="G738"/>
          <cell r="H738" t="str">
            <v>ALEKSANDER SREBRNIČ</v>
          </cell>
          <cell r="I738">
            <v>16455</v>
          </cell>
          <cell r="J738" t="str">
            <v>DA</v>
          </cell>
          <cell r="K738">
            <v>45799</v>
          </cell>
          <cell r="L738" t="str">
            <v>ZAKLJUČENO</v>
          </cell>
          <cell r="M738" t="str">
            <v>?? 0%   neustrezna PE vodila id 478987 1kos, vodila so konstrukcisko spremenjena in montirana na transporter</v>
          </cell>
        </row>
        <row r="739">
          <cell r="C739" t="str">
            <v>BIMBO-HAZ-00310-T2</v>
          </cell>
          <cell r="D739" t="str">
            <v xml:space="preserve">AP TP 4.0/FR2/F04 L/ INOX AVTOMATSKI POLNILNIK PEČI; </v>
          </cell>
          <cell r="E739" t="str">
            <v>HAZLETON Bimbo - Rustic line</v>
          </cell>
          <cell r="F739" t="str">
            <v>DA</v>
          </cell>
          <cell r="G739"/>
          <cell r="H739" t="str">
            <v>ALEKSANDER SREBRNIČ</v>
          </cell>
          <cell r="I739">
            <v>16456</v>
          </cell>
          <cell r="J739" t="str">
            <v>DA</v>
          </cell>
          <cell r="K739">
            <v>45799</v>
          </cell>
          <cell r="L739" t="str">
            <v>ZAKLJUČENO</v>
          </cell>
          <cell r="M739" t="str">
            <v>nedokončano montažno+ konstr. spremembe, funkcijsko OK  neustrezna PE vodila id 482208 2kos, id 482207 2kos, id 485012 2kos, id 482950 3kos, id 482249 4kos, id 363928 3kos, id 363927 3kos</v>
          </cell>
        </row>
        <row r="740">
          <cell r="C740" t="str">
            <v>BIMBO-HAZ-00320</v>
          </cell>
          <cell r="D740" t="str">
            <v>TPN 4.0x25.6 V1.1 2K2V-L+AS+AKL+AP +3B+ASC+AC+POH; TUNELSKA PEČ</v>
          </cell>
          <cell r="E740" t="str">
            <v>HAZLETON Bimbo - Rustic line</v>
          </cell>
          <cell r="F740" t="str">
            <v>DA</v>
          </cell>
          <cell r="G740"/>
          <cell r="H740" t="str">
            <v>MARKO VELUŠČEK</v>
          </cell>
          <cell r="I740">
            <v>16457</v>
          </cell>
          <cell r="J740" t="str">
            <v>DA</v>
          </cell>
          <cell r="K740">
            <v>45748</v>
          </cell>
          <cell r="L740" t="str">
            <v>ZAKLJUČENO</v>
          </cell>
          <cell r="M740"/>
        </row>
        <row r="741">
          <cell r="C741" t="str">
            <v>BIMBO-HAZ-00370</v>
          </cell>
          <cell r="D741" t="str">
            <v xml:space="preserve">GORILNIK  MODULIRANI  WM-G10/2-A  ZM  R  1";  S  PL.  PROGO  ZA  ZEM.  PLIN  IN  PL.  ŠTEVCEM; </v>
          </cell>
          <cell r="E741" t="str">
            <v>HAZLETON Bimbo - Rustic line</v>
          </cell>
          <cell r="F741"/>
          <cell r="G741"/>
          <cell r="H741"/>
          <cell r="I741"/>
          <cell r="J741"/>
          <cell r="K741"/>
          <cell r="L741" t="str">
            <v/>
          </cell>
          <cell r="M741"/>
        </row>
        <row r="742">
          <cell r="C742" t="str">
            <v>BIMBO-HAZ-00380-T4</v>
          </cell>
          <cell r="D742" t="str">
            <v xml:space="preserve">APRAZ TP 4.0 ON D/ INOX AVTOMATSKI PRAZNILNIK PEČI- ; PREVOZNI ; </v>
          </cell>
          <cell r="E742" t="str">
            <v>HAZLETON Bimbo - Rustic line</v>
          </cell>
          <cell r="F742" t="str">
            <v>DA</v>
          </cell>
          <cell r="G742"/>
          <cell r="H742" t="str">
            <v>MARKO VELUŠČEK</v>
          </cell>
          <cell r="I742">
            <v>16458</v>
          </cell>
          <cell r="J742" t="str">
            <v>DA</v>
          </cell>
          <cell r="K742">
            <v>45791</v>
          </cell>
          <cell r="L742" t="str">
            <v>ZAKLJUČENO</v>
          </cell>
          <cell r="M742"/>
        </row>
        <row r="743">
          <cell r="C743" t="str">
            <v>BIMBO-HAZ-00390-T4</v>
          </cell>
          <cell r="D743" t="str">
            <v xml:space="preserve">TRANS-P 0.85 (2x0.082) x 1.4 TRANSPORTER PLADNJEV ; </v>
          </cell>
          <cell r="E743" t="str">
            <v>HAZLETON Bimbo - Rustic line</v>
          </cell>
          <cell r="F743" t="str">
            <v>DA</v>
          </cell>
          <cell r="G743"/>
          <cell r="H743" t="str">
            <v>ALEKSANDER SREBRNIČ</v>
          </cell>
          <cell r="I743">
            <v>16459</v>
          </cell>
          <cell r="J743" t="str">
            <v>DA</v>
          </cell>
          <cell r="K743">
            <v>45798</v>
          </cell>
          <cell r="L743" t="str">
            <v>ZAKLJUČENO</v>
          </cell>
          <cell r="M743"/>
        </row>
        <row r="744">
          <cell r="C744" t="str">
            <v>BIMBO-HAZ-00400-T4</v>
          </cell>
          <cell r="D744" t="str">
            <v xml:space="preserve">TRANS-P 0.85 (2x0.082) x 3.0/KR90 TRANSPORTER PLADNJEV - KRIVINA; </v>
          </cell>
          <cell r="E744" t="str">
            <v>HAZLETON Bimbo - Rustic line</v>
          </cell>
          <cell r="F744" t="str">
            <v>DA</v>
          </cell>
          <cell r="G744"/>
          <cell r="H744" t="str">
            <v>ALEKSANDER SREBRNIČ</v>
          </cell>
          <cell r="I744">
            <v>16460</v>
          </cell>
          <cell r="J744" t="str">
            <v>DA</v>
          </cell>
          <cell r="K744">
            <v>45798</v>
          </cell>
          <cell r="L744" t="str">
            <v>ZAKLJUČENO</v>
          </cell>
          <cell r="M744"/>
        </row>
        <row r="745">
          <cell r="C745" t="str">
            <v>BIMBO-HAZ-00410-T4</v>
          </cell>
          <cell r="D745" t="str">
            <v xml:space="preserve">TRANS-P 0.85 (2x0.082) x 3.3 TRANSPORTER PLADNJEV ; </v>
          </cell>
          <cell r="E745" t="str">
            <v>HAZLETON Bimbo - Rustic line</v>
          </cell>
          <cell r="F745" t="str">
            <v>DA</v>
          </cell>
          <cell r="G745"/>
          <cell r="H745" t="str">
            <v>ALEKSANDER SREBRNIČ</v>
          </cell>
          <cell r="I745">
            <v>16461</v>
          </cell>
          <cell r="J745" t="str">
            <v>DA</v>
          </cell>
          <cell r="K745">
            <v>45810</v>
          </cell>
          <cell r="L745" t="str">
            <v>ZAKLJUČENO</v>
          </cell>
          <cell r="M745"/>
        </row>
        <row r="746">
          <cell r="C746" t="str">
            <v>BIMBO-HAZ-00420-T4</v>
          </cell>
          <cell r="D746" t="str">
            <v xml:space="preserve">TRANS-P 0.85 (2x0.25) x 0.6/MT TRANSPORTER PLADNJEV; </v>
          </cell>
          <cell r="E746" t="str">
            <v>HAZLETON Bimbo - Rustic line</v>
          </cell>
          <cell r="F746" t="str">
            <v>DA</v>
          </cell>
          <cell r="G746"/>
          <cell r="H746" t="str">
            <v>MARKO VELUŠČEK</v>
          </cell>
          <cell r="I746">
            <v>16462</v>
          </cell>
          <cell r="J746" t="str">
            <v>DA</v>
          </cell>
          <cell r="K746">
            <v>45790</v>
          </cell>
          <cell r="L746" t="str">
            <v>ZAKLJUČENO</v>
          </cell>
          <cell r="M746"/>
        </row>
        <row r="747">
          <cell r="C747" t="str">
            <v>BIMBO-HAZ-00430-T4</v>
          </cell>
          <cell r="D747" t="str">
            <v>APP TRANS P 0.85 x 2.85 AVTOMATSKI POLNILNIK PLADNJEV ; Z DVOJNO VERIGO</v>
          </cell>
          <cell r="E747" t="str">
            <v>HAZLETON Bimbo - Rustic line</v>
          </cell>
          <cell r="F747" t="str">
            <v>DA</v>
          </cell>
          <cell r="G747"/>
          <cell r="H747" t="str">
            <v>ALEKSANDER SREBRNIČ</v>
          </cell>
          <cell r="I747">
            <v>16463</v>
          </cell>
          <cell r="J747" t="str">
            <v>DA</v>
          </cell>
          <cell r="K747">
            <v>45817</v>
          </cell>
          <cell r="L747" t="str">
            <v>ZAKLJUČENO</v>
          </cell>
          <cell r="M747"/>
        </row>
        <row r="748">
          <cell r="C748" t="str">
            <v>BIMBO-HAZ-00440-T4</v>
          </cell>
          <cell r="D748" t="str">
            <v>DEP IG 3x3/3x4/3x5 NAPRAVA ZA PRAZNJENJE KASET - IGLE</v>
          </cell>
          <cell r="E748" t="str">
            <v>HAZLETON Bimbo - Rustic line</v>
          </cell>
          <cell r="F748" t="str">
            <v>DA</v>
          </cell>
          <cell r="G748"/>
          <cell r="H748" t="str">
            <v>ALEKSANDER SREBRNIČ</v>
          </cell>
          <cell r="I748">
            <v>16464</v>
          </cell>
          <cell r="J748" t="str">
            <v>DA</v>
          </cell>
          <cell r="K748">
            <v>45825</v>
          </cell>
          <cell r="L748" t="str">
            <v>ZAKLJUČENO</v>
          </cell>
          <cell r="M748"/>
        </row>
        <row r="749">
          <cell r="C749" t="str">
            <v>BIMBO-HAZ-00450-T4</v>
          </cell>
          <cell r="D749" t="str">
            <v>TK 0.85 x 3.0 /MT TRANSPORTER KRUHA</v>
          </cell>
          <cell r="E749" t="str">
            <v>HAZLETON Bimbo - Rustic line</v>
          </cell>
          <cell r="F749" t="str">
            <v>DA</v>
          </cell>
          <cell r="G749"/>
          <cell r="H749" t="str">
            <v>MARKO VELUŠČEK</v>
          </cell>
          <cell r="I749">
            <v>16465</v>
          </cell>
          <cell r="J749" t="str">
            <v>DA</v>
          </cell>
          <cell r="K749">
            <v>45789</v>
          </cell>
          <cell r="L749" t="str">
            <v>ZAKLJUČENO</v>
          </cell>
          <cell r="M749"/>
        </row>
        <row r="750">
          <cell r="C750" t="str">
            <v>BIMBO-HAZ-00460-T4</v>
          </cell>
          <cell r="D750" t="str">
            <v xml:space="preserve">TRANS-P 0.85 (2x0.082) x 1.0 TRANSPORTER PLADNJEV ; </v>
          </cell>
          <cell r="E750" t="str">
            <v>HAZLETON Bimbo - Rustic line</v>
          </cell>
          <cell r="F750" t="str">
            <v>DA</v>
          </cell>
          <cell r="G750"/>
          <cell r="H750" t="str">
            <v>ALEKSANDER SREBRNIČ</v>
          </cell>
          <cell r="I750">
            <v>16466</v>
          </cell>
          <cell r="J750" t="str">
            <v>DA</v>
          </cell>
          <cell r="K750">
            <v>45813</v>
          </cell>
          <cell r="L750" t="str">
            <v>ZAKLJUČENO</v>
          </cell>
          <cell r="M750"/>
        </row>
        <row r="751">
          <cell r="C751" t="str">
            <v>BIMBO-HAZ-00470-T4</v>
          </cell>
          <cell r="D751" t="str">
            <v>TRANS-K 0.85 (2x0.082) x 1.7/ IZM TRANSPORTER KASET Z IZMETOVALCEM NEIZPRAZNJENIH KASET</v>
          </cell>
          <cell r="E751" t="str">
            <v>HAZLETON Bimbo - Rustic line</v>
          </cell>
          <cell r="F751" t="str">
            <v>DA</v>
          </cell>
          <cell r="G751"/>
          <cell r="H751" t="str">
            <v>ALEKSANDER SREBRNIČ</v>
          </cell>
          <cell r="I751">
            <v>16564</v>
          </cell>
          <cell r="J751" t="str">
            <v>DA</v>
          </cell>
          <cell r="K751">
            <v>45813</v>
          </cell>
          <cell r="L751" t="str">
            <v>ZAKLJUČENO</v>
          </cell>
          <cell r="M751"/>
        </row>
        <row r="752">
          <cell r="C752" t="str">
            <v>BIMBO-HAZ-00480-T4</v>
          </cell>
          <cell r="D752" t="str">
            <v xml:space="preserve">TRANS-P 0.85 (2x0.25) x 1.6/MT TRANSPORTER PLADNJEV ; </v>
          </cell>
          <cell r="E752" t="str">
            <v>HAZLETON Bimbo - Rustic line</v>
          </cell>
          <cell r="F752" t="str">
            <v>DA</v>
          </cell>
          <cell r="G752"/>
          <cell r="H752" t="str">
            <v>ALEKSANDER SREBRNIČ</v>
          </cell>
          <cell r="I752">
            <v>16467</v>
          </cell>
          <cell r="J752" t="str">
            <v>DA</v>
          </cell>
          <cell r="K752">
            <v>45798</v>
          </cell>
          <cell r="L752" t="str">
            <v>ZAKLJUČENO</v>
          </cell>
          <cell r="M752" t="str">
            <v>neustrezna PE vodila id 482972 2kos, id 482971 2kos, id 482970 2kos, id 482959 2kos</v>
          </cell>
        </row>
        <row r="753">
          <cell r="C753" t="str">
            <v>BIMBO-HAZ-00490-T4</v>
          </cell>
          <cell r="D753" t="str">
            <v>CLEAN DRY 0.85x2.9 ČISTILNIK KASET/PLADNJEV - SUHI</v>
          </cell>
          <cell r="E753" t="str">
            <v>HAZLETON Bimbo - Rustic line</v>
          </cell>
          <cell r="F753" t="str">
            <v>DA</v>
          </cell>
          <cell r="G753"/>
          <cell r="H753" t="str">
            <v>MARKO VELUŠČEK</v>
          </cell>
          <cell r="I753">
            <v>16468</v>
          </cell>
          <cell r="J753" t="str">
            <v>DA</v>
          </cell>
          <cell r="K753">
            <v>45828</v>
          </cell>
          <cell r="L753" t="str">
            <v>ZAKLJUČENO</v>
          </cell>
          <cell r="M753" t="str">
            <v>neustrezna PE vodila id 483815 1kos, id 483816 1kos, id 482950 1kos, id 482249 1kos, id 363928 1kos, id 363927 4kos</v>
          </cell>
        </row>
        <row r="754">
          <cell r="C754" t="str">
            <v>BIMBO-HAZ-00500-T4</v>
          </cell>
          <cell r="D754" t="str">
            <v>PUHALO ZA ZRAK ELEKTROR SD 600; 3x480V/60Hz; UL</v>
          </cell>
          <cell r="E754" t="str">
            <v>HAZLETON Bimbo - Rustic line</v>
          </cell>
          <cell r="F754"/>
          <cell r="G754"/>
          <cell r="H754"/>
          <cell r="I754">
            <v>16566</v>
          </cell>
          <cell r="J754"/>
          <cell r="K754"/>
          <cell r="L754" t="str">
            <v/>
          </cell>
          <cell r="M754"/>
        </row>
        <row r="755">
          <cell r="C755" t="str">
            <v>BIMBO-HAZ-00510-T4</v>
          </cell>
          <cell r="D755" t="str">
            <v>THK/P 12.0/0.85 HL-C HLADILNI TUNEL ZA KASETE</v>
          </cell>
          <cell r="E755" t="str">
            <v>HAZLETON Bimbo - Rustic line</v>
          </cell>
          <cell r="F755" t="str">
            <v>DA</v>
          </cell>
          <cell r="G755"/>
          <cell r="H755" t="str">
            <v>MARKO VELUŠČEK</v>
          </cell>
          <cell r="I755">
            <v>16469</v>
          </cell>
          <cell r="J755" t="str">
            <v>DA</v>
          </cell>
          <cell r="K755">
            <v>45789</v>
          </cell>
          <cell r="L755" t="str">
            <v>ZAKLJUČENO</v>
          </cell>
          <cell r="M755"/>
        </row>
        <row r="756">
          <cell r="C756" t="str">
            <v>BIMBO-HAZ-00520-T4</v>
          </cell>
          <cell r="D756" t="str">
            <v xml:space="preserve">ODVZ-DOHZ / BIMBO H. ODVOD IN DOVOD ZRAKA; </v>
          </cell>
          <cell r="E756" t="str">
            <v>HAZLETON Bimbo - Rustic line</v>
          </cell>
          <cell r="F756" t="str">
            <v>DA</v>
          </cell>
          <cell r="G756"/>
          <cell r="H756" t="str">
            <v>MARKO VELUŠČEK</v>
          </cell>
          <cell r="I756">
            <v>16470</v>
          </cell>
          <cell r="J756" t="str">
            <v>DA</v>
          </cell>
          <cell r="K756">
            <v>45786</v>
          </cell>
          <cell r="L756" t="str">
            <v>ZAKLJUČENO</v>
          </cell>
          <cell r="M756"/>
        </row>
        <row r="757">
          <cell r="C757" t="str">
            <v>BIMBO-HAZ-00530-T4</v>
          </cell>
          <cell r="D757" t="str">
            <v xml:space="preserve">TRANS-P 0.85 (2x0.082) x 2.5 TRANSPORTER PLADNJEV ; </v>
          </cell>
          <cell r="E757" t="str">
            <v>HAZLETON Bimbo - Rustic line</v>
          </cell>
          <cell r="F757" t="str">
            <v>DA</v>
          </cell>
          <cell r="G757"/>
          <cell r="H757" t="str">
            <v>MARKO VELUŠČEK</v>
          </cell>
          <cell r="I757">
            <v>16471</v>
          </cell>
          <cell r="J757" t="str">
            <v>DA</v>
          </cell>
          <cell r="K757">
            <v>45789</v>
          </cell>
          <cell r="L757" t="str">
            <v>ZAKLJUČENO</v>
          </cell>
          <cell r="M757"/>
        </row>
        <row r="758">
          <cell r="C758" t="str">
            <v>BIMBO-HAZ-00540-T4</v>
          </cell>
          <cell r="D758" t="str">
            <v xml:space="preserve">OBR-P 1.2X3.0  2/180 st NAPRAVA ZA OBRAČANJE PLADNJEV; </v>
          </cell>
          <cell r="E758" t="str">
            <v>HAZLETON Bimbo - Rustic line</v>
          </cell>
          <cell r="F758" t="str">
            <v>DA</v>
          </cell>
          <cell r="G758"/>
          <cell r="H758" t="str">
            <v>MARKO VELUŠČEK</v>
          </cell>
          <cell r="I758">
            <v>16565</v>
          </cell>
          <cell r="J758" t="str">
            <v>DA</v>
          </cell>
          <cell r="K758">
            <v>45789</v>
          </cell>
          <cell r="L758" t="str">
            <v>ZAKLJUČENO</v>
          </cell>
          <cell r="M758"/>
        </row>
        <row r="759">
          <cell r="C759" t="str">
            <v>BIMBO-HAZ-00550-T4</v>
          </cell>
          <cell r="D759" t="str">
            <v xml:space="preserve">TRANS-P 0.5 (1x0.5) x 1.95/ MT TRANSPORTER PLADNJEV; </v>
          </cell>
          <cell r="E759" t="str">
            <v>HAZLETON Bimbo - Rustic line</v>
          </cell>
          <cell r="F759" t="str">
            <v>DA</v>
          </cell>
          <cell r="G759"/>
          <cell r="H759" t="str">
            <v>MARKO VELUŠČEK</v>
          </cell>
          <cell r="I759">
            <v>16472</v>
          </cell>
          <cell r="J759" t="str">
            <v>DA</v>
          </cell>
          <cell r="K759">
            <v>45789</v>
          </cell>
          <cell r="L759" t="str">
            <v>ZAKLJUČENO</v>
          </cell>
          <cell r="M759"/>
        </row>
        <row r="760">
          <cell r="C760" t="str">
            <v>BIMBO-HAZ-00560-T4</v>
          </cell>
          <cell r="D760" t="str">
            <v xml:space="preserve">TRANS-P 0.5 (1x0.5) x 1.5/ MT/P TRANSPORTER PLADNJEV - POMIČEN; </v>
          </cell>
          <cell r="E760" t="str">
            <v>HAZLETON Bimbo - Rustic line</v>
          </cell>
          <cell r="F760" t="str">
            <v>DA</v>
          </cell>
          <cell r="G760"/>
          <cell r="H760" t="str">
            <v>MARKO VELUŠČEK</v>
          </cell>
          <cell r="I760">
            <v>16473</v>
          </cell>
          <cell r="J760" t="str">
            <v>DA</v>
          </cell>
          <cell r="K760">
            <v>45786</v>
          </cell>
          <cell r="L760" t="str">
            <v>ZAKLJUČENO</v>
          </cell>
          <cell r="M760"/>
        </row>
        <row r="761">
          <cell r="C761" t="str">
            <v>BIMBO-HAZ-00570-T4</v>
          </cell>
          <cell r="D761" t="str">
            <v xml:space="preserve">TRANS-P 0.5 (1x0.5) x 1.0/ MT TRANSPORTER PLADNJEV; </v>
          </cell>
          <cell r="E761" t="str">
            <v>HAZLETON Bimbo - Rustic line</v>
          </cell>
          <cell r="F761" t="str">
            <v>DA</v>
          </cell>
          <cell r="G761"/>
          <cell r="H761" t="str">
            <v>MARKO VELUŠČEK</v>
          </cell>
          <cell r="I761">
            <v>16474</v>
          </cell>
          <cell r="J761" t="str">
            <v>DA</v>
          </cell>
          <cell r="K761">
            <v>45790</v>
          </cell>
          <cell r="L761" t="str">
            <v>ZAKLJUČENO</v>
          </cell>
          <cell r="M761"/>
        </row>
        <row r="762">
          <cell r="C762" t="str">
            <v>BIMBO-HAZ-00571-T1</v>
          </cell>
          <cell r="D762" t="str">
            <v xml:space="preserve">TRANS-P 0.5 (1x0.5) x 1.0/ MT TRANSPORTER PLADNJEV; </v>
          </cell>
          <cell r="E762" t="str">
            <v>HAZLETON Bimbo - Rustic line</v>
          </cell>
          <cell r="F762" t="str">
            <v>DA</v>
          </cell>
          <cell r="G762"/>
          <cell r="H762" t="str">
            <v>ALEKSANDER SREBRNIČ</v>
          </cell>
          <cell r="I762">
            <v>16475</v>
          </cell>
          <cell r="J762" t="str">
            <v>DA</v>
          </cell>
          <cell r="K762">
            <v>45765</v>
          </cell>
          <cell r="L762" t="str">
            <v>ZAKLJUČENO</v>
          </cell>
          <cell r="M762"/>
        </row>
        <row r="763">
          <cell r="C763" t="str">
            <v>BIMBO-HAZ-00572-T1</v>
          </cell>
          <cell r="D763" t="str">
            <v xml:space="preserve">TRANS-P 0.5 (1x0.5) x 1.0/ MT TRANSPORTER PLADNJEV; </v>
          </cell>
          <cell r="E763" t="str">
            <v>HAZLETON Bimbo - Rustic line</v>
          </cell>
          <cell r="F763" t="str">
            <v>DA</v>
          </cell>
          <cell r="G763"/>
          <cell r="H763" t="str">
            <v>ALEKSANDER SREBRNIČ</v>
          </cell>
          <cell r="I763">
            <v>16476</v>
          </cell>
          <cell r="J763" t="str">
            <v>DA</v>
          </cell>
          <cell r="K763">
            <v>45765</v>
          </cell>
          <cell r="L763" t="str">
            <v>ZAKLJUČENO</v>
          </cell>
          <cell r="M763"/>
        </row>
        <row r="764">
          <cell r="C764" t="str">
            <v>BIMBO-HAZ-00580-T1</v>
          </cell>
          <cell r="D764" t="str">
            <v>KOTNI P 0.85x0.5/H/FP TRANSPORTER KASET ; S KOTNIM PREHODOM</v>
          </cell>
          <cell r="E764" t="str">
            <v>HAZLETON Bimbo - Rustic line</v>
          </cell>
          <cell r="F764" t="str">
            <v>DA</v>
          </cell>
          <cell r="G764"/>
          <cell r="H764" t="str">
            <v>MARKO VELUŠČEK</v>
          </cell>
          <cell r="I764">
            <v>16477</v>
          </cell>
          <cell r="J764" t="str">
            <v>DA</v>
          </cell>
          <cell r="K764">
            <v>45790</v>
          </cell>
          <cell r="L764" t="str">
            <v>ZAKLJUČENO</v>
          </cell>
          <cell r="M764"/>
        </row>
        <row r="765">
          <cell r="C765" t="str">
            <v>BIMBO-HAZ-00581-T1</v>
          </cell>
          <cell r="D765" t="str">
            <v>KOTNI P 0.85x0.5/H/RP TRANSPORTER KASET ; S KOTNIM PREHODOM</v>
          </cell>
          <cell r="E765" t="str">
            <v>HAZLETON Bimbo - Rustic line</v>
          </cell>
          <cell r="F765" t="str">
            <v>DA</v>
          </cell>
          <cell r="G765"/>
          <cell r="H765" t="str">
            <v>ALEKSANDER SREBRNIČ</v>
          </cell>
          <cell r="I765">
            <v>16478</v>
          </cell>
          <cell r="J765" t="str">
            <v>DA</v>
          </cell>
          <cell r="K765">
            <v>45765</v>
          </cell>
          <cell r="L765" t="str">
            <v>ZAKLJUČENO</v>
          </cell>
          <cell r="M765" t="str">
            <v>neustrezna PE vodila</v>
          </cell>
        </row>
        <row r="766">
          <cell r="C766" t="str">
            <v>BIMBO-HAZ-00582-T1</v>
          </cell>
          <cell r="D766" t="str">
            <v>KOTNI P 0.85x0.5/H/FR TRANSPORTER KASET ; S KOTNIM PREHODOM</v>
          </cell>
          <cell r="E766" t="str">
            <v>HAZLETON Bimbo - Rustic line</v>
          </cell>
          <cell r="F766" t="str">
            <v>DA</v>
          </cell>
          <cell r="G766"/>
          <cell r="H766" t="str">
            <v>ALEKSANDER SREBRNIČ</v>
          </cell>
          <cell r="I766">
            <v>16479</v>
          </cell>
          <cell r="J766" t="str">
            <v>DA</v>
          </cell>
          <cell r="K766">
            <v>45765</v>
          </cell>
          <cell r="L766" t="str">
            <v>ZAKLJUČENO</v>
          </cell>
          <cell r="M766"/>
        </row>
        <row r="767">
          <cell r="C767" t="str">
            <v>BIMBO-HAZ-00590-T1</v>
          </cell>
          <cell r="D767" t="str">
            <v xml:space="preserve">TRANS-P 0.85 (2x0.25) x 0.60/MT TRANSPORTER PLADNJEV; </v>
          </cell>
          <cell r="E767" t="str">
            <v>HAZLETON Bimbo - Rustic line</v>
          </cell>
          <cell r="F767" t="str">
            <v>DA</v>
          </cell>
          <cell r="G767"/>
          <cell r="H767" t="str">
            <v>ALEKSANDER SREBRNIČ</v>
          </cell>
          <cell r="I767">
            <v>16480</v>
          </cell>
          <cell r="J767" t="str">
            <v>DA</v>
          </cell>
          <cell r="K767">
            <v>45765</v>
          </cell>
          <cell r="L767" t="str">
            <v>ZAKLJUČENO</v>
          </cell>
          <cell r="M767" t="str">
            <v>neustrezna PE vodila</v>
          </cell>
        </row>
        <row r="768">
          <cell r="C768" t="str">
            <v>BIMBO-HAZ-00591-T1</v>
          </cell>
          <cell r="D768" t="str">
            <v xml:space="preserve">TRANS-P 0.85 (2x0.25) x 1.65/MT TRANSPORTER PLADNJEV; </v>
          </cell>
          <cell r="E768" t="str">
            <v>HAZLETON Bimbo - Rustic line</v>
          </cell>
          <cell r="F768" t="str">
            <v>DA</v>
          </cell>
          <cell r="G768"/>
          <cell r="H768" t="str">
            <v>ALEKSANDER SREBRNIČ</v>
          </cell>
          <cell r="I768">
            <v>16481</v>
          </cell>
          <cell r="J768" t="str">
            <v>DA</v>
          </cell>
          <cell r="K768">
            <v>45765</v>
          </cell>
          <cell r="L768" t="str">
            <v>ZAKLJUČENO</v>
          </cell>
          <cell r="M768" t="str">
            <v>neustrezna PE vodila</v>
          </cell>
        </row>
        <row r="769">
          <cell r="C769" t="str">
            <v>BIMBO-HAZ-00600-T1</v>
          </cell>
          <cell r="D769" t="str">
            <v xml:space="preserve">TRANS-P 0.85 (2x0.082) x 1.4/ PP TRANSPORTER PLADNJEV - POMIČEN, PRALEN; </v>
          </cell>
          <cell r="E769" t="str">
            <v>HAZLETON Bimbo - Rustic line</v>
          </cell>
          <cell r="F769" t="str">
            <v>DA</v>
          </cell>
          <cell r="G769"/>
          <cell r="H769" t="str">
            <v>ALEKSANDER SREBRNIČ</v>
          </cell>
          <cell r="I769">
            <v>16482</v>
          </cell>
          <cell r="J769" t="str">
            <v>DA</v>
          </cell>
          <cell r="K769">
            <v>45765</v>
          </cell>
          <cell r="L769" t="str">
            <v>ZAKLJUČENO</v>
          </cell>
          <cell r="M769" t="str">
            <v>neustrezna PE vodila</v>
          </cell>
        </row>
        <row r="770">
          <cell r="C770" t="str">
            <v>BIMBO-HAZ-00610-T1</v>
          </cell>
          <cell r="D770" t="str">
            <v>NAPRAVA ZA NAOLJEVANJE TSA 800/fi 230 ; 3x480V/60 Hz</v>
          </cell>
          <cell r="E770" t="str">
            <v>HAZLETON Bimbo - Rustic line</v>
          </cell>
          <cell r="F770"/>
          <cell r="G770"/>
          <cell r="H770"/>
          <cell r="I770">
            <v>16483</v>
          </cell>
          <cell r="J770"/>
          <cell r="K770"/>
          <cell r="L770" t="str">
            <v/>
          </cell>
          <cell r="M770"/>
        </row>
        <row r="771">
          <cell r="C771" t="str">
            <v>BIMBO-HAZ-00620-T1</v>
          </cell>
          <cell r="D771" t="str">
            <v xml:space="preserve">TRANS-P 0.85 (2x0.25) x 3.0/ MT TRANSPORTER PLADNJEV; </v>
          </cell>
          <cell r="E771" t="str">
            <v>HAZLETON Bimbo - Rustic line</v>
          </cell>
          <cell r="F771" t="str">
            <v>DA</v>
          </cell>
          <cell r="G771"/>
          <cell r="H771" t="str">
            <v>ALEKSANDER SREBRNIČ</v>
          </cell>
          <cell r="I771">
            <v>16484</v>
          </cell>
          <cell r="J771" t="str">
            <v>DA</v>
          </cell>
          <cell r="K771">
            <v>45770</v>
          </cell>
          <cell r="L771" t="str">
            <v>ZAKLJUČENO</v>
          </cell>
          <cell r="M771" t="str">
            <v>manjkajo skozniki ¤32 za  pnevmatiko</v>
          </cell>
        </row>
        <row r="772">
          <cell r="C772"/>
          <cell r="D772"/>
          <cell r="E772"/>
          <cell r="F772"/>
          <cell r="G772"/>
          <cell r="H772"/>
          <cell r="I772"/>
          <cell r="J772"/>
          <cell r="K772"/>
          <cell r="M772"/>
        </row>
        <row r="773">
          <cell r="C773" t="str">
            <v>BIMBO-HAZ-00630-T1</v>
          </cell>
          <cell r="D773" t="str">
            <v xml:space="preserve">TRANS-P 0.85 (2x0.25) x 0.60/ MT TRANSPORTER PLADNJEV; </v>
          </cell>
          <cell r="E773" t="str">
            <v>HAZLETON Bimbo - Rustic line</v>
          </cell>
          <cell r="F773" t="str">
            <v>DA</v>
          </cell>
          <cell r="G773"/>
          <cell r="H773" t="str">
            <v>ALEKSANDER SREBRNIČ</v>
          </cell>
          <cell r="I773">
            <v>16485</v>
          </cell>
          <cell r="J773" t="str">
            <v>DA</v>
          </cell>
          <cell r="K773">
            <v>45765</v>
          </cell>
          <cell r="L773" t="str">
            <v>ZAKLJUČENO</v>
          </cell>
          <cell r="M773" t="str">
            <v>neustrezna PE vodila</v>
          </cell>
        </row>
        <row r="774">
          <cell r="C774" t="str">
            <v>BIMBO-HAZ-00640-T5</v>
          </cell>
          <cell r="D774" t="str">
            <v xml:space="preserve">TRANS-P 0.85 (2x0.25) x 0.60/ MT TRANSPORTER PLADNJEV; </v>
          </cell>
          <cell r="E774" t="str">
            <v>HAZLETON Bimbo - Rustic line</v>
          </cell>
          <cell r="F774" t="str">
            <v>DA</v>
          </cell>
          <cell r="G774"/>
          <cell r="H774" t="str">
            <v>DIMITRIJ MARINIČ RIJAVEC</v>
          </cell>
          <cell r="I774">
            <v>16486</v>
          </cell>
          <cell r="J774" t="str">
            <v>DA</v>
          </cell>
          <cell r="K774">
            <v>45799</v>
          </cell>
          <cell r="L774" t="str">
            <v>ZAKLJUČENO</v>
          </cell>
          <cell r="M774" t="str">
            <v>načeloma ok, neustrezna PE500 vodila</v>
          </cell>
        </row>
        <row r="775">
          <cell r="C775" t="str">
            <v>BIMBO-HAZ-00641-T5</v>
          </cell>
          <cell r="D775" t="str">
            <v xml:space="preserve">TRANS-P 0.85 (2x0.25) x 0.60/ MT TRANSPORTER PLADNJEV; </v>
          </cell>
          <cell r="E775" t="str">
            <v>HAZLETON Bimbo - Rustic line</v>
          </cell>
          <cell r="F775" t="str">
            <v>DA</v>
          </cell>
          <cell r="G775"/>
          <cell r="H775" t="str">
            <v>DIMITRIJ MARINIČ RIJAVEC</v>
          </cell>
          <cell r="I775">
            <v>16487</v>
          </cell>
          <cell r="J775" t="str">
            <v>DA</v>
          </cell>
          <cell r="K775">
            <v>45799</v>
          </cell>
          <cell r="L775" t="str">
            <v>ZAKLJUČENO</v>
          </cell>
          <cell r="M775" t="str">
            <v>načeloma ok, neustrezna PE500 vodila</v>
          </cell>
        </row>
        <row r="776">
          <cell r="C776" t="str">
            <v>BIMBO-HAZ-00650-T5</v>
          </cell>
          <cell r="D776" t="str">
            <v xml:space="preserve">TRANS-P 0.85 (2x0.25) x 1.5/ MT TRANSPORTER PLADNJEV; </v>
          </cell>
          <cell r="E776" t="str">
            <v>HAZLETON Bimbo - Rustic line</v>
          </cell>
          <cell r="F776" t="str">
            <v>DA</v>
          </cell>
          <cell r="G776"/>
          <cell r="H776" t="str">
            <v>DIMITRIJ MARINIČ RIJAVEC</v>
          </cell>
          <cell r="I776">
            <v>16488</v>
          </cell>
          <cell r="J776" t="str">
            <v>DA</v>
          </cell>
          <cell r="K776">
            <v>45799</v>
          </cell>
          <cell r="L776" t="str">
            <v>ZAKLJUČENO</v>
          </cell>
          <cell r="M776" t="str">
            <v>načeloma ok, neustrezna PE500 vodila</v>
          </cell>
        </row>
        <row r="777">
          <cell r="C777" t="str">
            <v>BIMBO-HAZ-00660-T5</v>
          </cell>
          <cell r="D777" t="str">
            <v xml:space="preserve">OBR-K/P 2/180 st NAPRAVA ZA OBRAČANJE ; KASET/PLADNJEV; </v>
          </cell>
          <cell r="E777" t="str">
            <v>HAZLETON Bimbo - Rustic line</v>
          </cell>
          <cell r="F777" t="str">
            <v>DA</v>
          </cell>
          <cell r="G777"/>
          <cell r="H777" t="str">
            <v>DIMITRIJ MARINIČ RIJAVEC</v>
          </cell>
          <cell r="I777">
            <v>16567</v>
          </cell>
          <cell r="J777" t="str">
            <v>DA</v>
          </cell>
          <cell r="K777">
            <v>45799</v>
          </cell>
          <cell r="L777" t="str">
            <v>ZAKLJUČENO</v>
          </cell>
          <cell r="M777" t="str">
            <v>montačna nastavitev obračala, manjkajo nova bočna vodila, testiranje kulise</v>
          </cell>
        </row>
        <row r="778">
          <cell r="C778" t="str">
            <v>BIMBO-HAZ-00670-T5</v>
          </cell>
          <cell r="D778" t="str">
            <v xml:space="preserve">TRANS-P 0.85 (2x0.25) x 0.93/ MT TRANSPORTER PLADNJEV; </v>
          </cell>
          <cell r="E778" t="str">
            <v>HAZLETON Bimbo - Rustic line</v>
          </cell>
          <cell r="F778" t="str">
            <v>DA</v>
          </cell>
          <cell r="G778"/>
          <cell r="H778" t="str">
            <v>DIMITRIJ MARINIČ RIJAVEC</v>
          </cell>
          <cell r="I778">
            <v>16489</v>
          </cell>
          <cell r="J778" t="str">
            <v>DA</v>
          </cell>
          <cell r="K778">
            <v>45799</v>
          </cell>
          <cell r="L778" t="str">
            <v>ZAKLJUČENO</v>
          </cell>
          <cell r="M778" t="str">
            <v>ni uvodnic na pnevmatiki, predelava senzorjev iz induktivnih na optične</v>
          </cell>
        </row>
        <row r="779">
          <cell r="C779" t="str">
            <v>BIMBO-HAZ-00680-T5</v>
          </cell>
          <cell r="D779" t="str">
            <v xml:space="preserve">OBR-K/P 2/180 st NAPRAVA ZA OBRAČANJE ; KASET/PLADNJEV; </v>
          </cell>
          <cell r="E779" t="str">
            <v>HAZLETON Bimbo - Rustic line</v>
          </cell>
          <cell r="F779" t="str">
            <v>DA</v>
          </cell>
          <cell r="G779"/>
          <cell r="H779" t="str">
            <v>DIMITRIJ MARINIČ RIJAVEC</v>
          </cell>
          <cell r="I779">
            <v>16568</v>
          </cell>
          <cell r="J779" t="str">
            <v>DA</v>
          </cell>
          <cell r="K779">
            <v>45799</v>
          </cell>
          <cell r="L779" t="str">
            <v>ZAKLJUČENO</v>
          </cell>
          <cell r="M779" t="str">
            <v xml:space="preserve">montažna nastavitev obračala, manjkajo nova bočna vodila, testiranje kulise  ( TEST ) </v>
          </cell>
        </row>
        <row r="780">
          <cell r="C780" t="str">
            <v>BIMBO-HAZ-00690-T5</v>
          </cell>
          <cell r="D780" t="str">
            <v xml:space="preserve">TRANS-P 0.85 (2x0.25) x 0.93/ MT TRANSPORTER PLADNJEV; </v>
          </cell>
          <cell r="E780" t="str">
            <v>HAZLETON Bimbo - Rustic line</v>
          </cell>
          <cell r="F780" t="str">
            <v>DA</v>
          </cell>
          <cell r="G780"/>
          <cell r="H780" t="str">
            <v>DIMITRIJ MARINIČ RIJAVEC</v>
          </cell>
          <cell r="I780">
            <v>16490</v>
          </cell>
          <cell r="J780" t="str">
            <v>DA</v>
          </cell>
          <cell r="K780">
            <v>45799</v>
          </cell>
          <cell r="L780" t="str">
            <v>ZAKLJUČENO</v>
          </cell>
          <cell r="M780" t="str">
            <v>načeloma ok, neustrezna PE500 vodila</v>
          </cell>
        </row>
        <row r="781">
          <cell r="C781" t="str">
            <v>BIMBO-HAZ-00700-T5</v>
          </cell>
          <cell r="D781" t="str">
            <v xml:space="preserve">TRANS-K 0.85 (2x0.082 x 4.8 TRANSPORTER KASET - ZBIRNI; </v>
          </cell>
          <cell r="E781" t="str">
            <v>HAZLETON Bimbo - Rustic line</v>
          </cell>
          <cell r="F781" t="str">
            <v>DA</v>
          </cell>
          <cell r="G781"/>
          <cell r="H781" t="str">
            <v>DIMITRIJ MARINIČ RIJAVEC</v>
          </cell>
          <cell r="I781">
            <v>16491</v>
          </cell>
          <cell r="J781" t="str">
            <v>DA</v>
          </cell>
          <cell r="K781">
            <v>45800</v>
          </cell>
          <cell r="L781" t="str">
            <v>ZAKLJUČENO</v>
          </cell>
          <cell r="M781" t="str">
            <v>ležaji ročic, pnevmatika+elektrika končati do 16.05, zamenjati končne ležaje, funkcijski test neuspešen - brušenje bočnih in vodil na dvigu in po višini  zarisano rdeče, nastavitev končnih višin osovin</v>
          </cell>
        </row>
        <row r="782">
          <cell r="C782" t="str">
            <v>BIMBO-HAZ-00710-T5</v>
          </cell>
          <cell r="D782" t="str">
            <v>SKLAD-POR P1 2704/P2 1800/K 1700 SKLADIŠČE PORTALNO KASET</v>
          </cell>
          <cell r="E782" t="str">
            <v>HAZLETON Bimbo - Rustic line</v>
          </cell>
          <cell r="F782" t="str">
            <v>DA</v>
          </cell>
          <cell r="G782"/>
          <cell r="H782" t="str">
            <v>DIMITRIJ MARINIČ RIJAVEC</v>
          </cell>
          <cell r="I782">
            <v>16492</v>
          </cell>
          <cell r="J782" t="str">
            <v>DA</v>
          </cell>
          <cell r="K782">
            <v>45765</v>
          </cell>
          <cell r="L782" t="str">
            <v>ZAKLJUČENO</v>
          </cell>
          <cell r="M782"/>
        </row>
        <row r="783">
          <cell r="C783" t="str">
            <v>BIMBO-HAZ-00720-T5</v>
          </cell>
          <cell r="D783" t="str">
            <v xml:space="preserve">TRANS-K 0.85 (2x0.082) x 4.8 TRANSPORTER KASET - IZSTOPNI; </v>
          </cell>
          <cell r="E783" t="str">
            <v>HAZLETON Bimbo - Rustic line</v>
          </cell>
          <cell r="F783" t="str">
            <v>DA</v>
          </cell>
          <cell r="G783"/>
          <cell r="H783" t="str">
            <v>DIMITRIJ MARINIČ RIJAVEC</v>
          </cell>
          <cell r="I783">
            <v>16493</v>
          </cell>
          <cell r="J783" t="str">
            <v>DA</v>
          </cell>
          <cell r="K783">
            <v>45798</v>
          </cell>
          <cell r="L783" t="str">
            <v>ZAKLJUČENO</v>
          </cell>
          <cell r="M783" t="str">
            <v>Funkcijski test OK  16 .5.2025</v>
          </cell>
        </row>
        <row r="784">
          <cell r="C784" t="str">
            <v>BIMBO-HAZ-00730-T5</v>
          </cell>
          <cell r="D784" t="str">
            <v xml:space="preserve">TRANS-P 0.85 (2x0.25) x 0.97/MT TRANSPORTER PLADNJEV; </v>
          </cell>
          <cell r="E784" t="str">
            <v>HAZLETON Bimbo - Rustic line</v>
          </cell>
          <cell r="F784" t="str">
            <v>DA</v>
          </cell>
          <cell r="G784"/>
          <cell r="H784" t="str">
            <v>DIMITRIJ MARINIČ RIJAVEC</v>
          </cell>
          <cell r="I784">
            <v>16494</v>
          </cell>
          <cell r="J784" t="str">
            <v>DA</v>
          </cell>
          <cell r="K784">
            <v>45798</v>
          </cell>
          <cell r="L784" t="str">
            <v>ZAKLJUČENO</v>
          </cell>
          <cell r="M784" t="str">
            <v>neustrezna PE vodila</v>
          </cell>
        </row>
        <row r="785">
          <cell r="C785" t="str">
            <v>BIMBO-HAZ-00740-T5</v>
          </cell>
          <cell r="D785" t="str">
            <v xml:space="preserve">OBR-K/P 2/180 st NAPRAVA ZA OBRAČANJE ; KASET/PLADNJEV; </v>
          </cell>
          <cell r="E785" t="str">
            <v>HAZLETON Bimbo - Rustic line</v>
          </cell>
          <cell r="F785" t="str">
            <v>DA</v>
          </cell>
          <cell r="G785"/>
          <cell r="H785" t="str">
            <v>DIMITRIJ MARINIČ RIJAVEC</v>
          </cell>
          <cell r="I785">
            <v>16495</v>
          </cell>
          <cell r="J785" t="str">
            <v>DA</v>
          </cell>
          <cell r="K785">
            <v>45798</v>
          </cell>
          <cell r="L785" t="str">
            <v>ZAKLJUČENO</v>
          </cell>
          <cell r="M785" t="str">
            <v>K tovorku dodana dodatna plastična vodila dodatni nosilci senzorejv, dodatna kulisa.</v>
          </cell>
        </row>
        <row r="786">
          <cell r="C786" t="str">
            <v>BIMBO-HAZ-00750-T5</v>
          </cell>
          <cell r="D786" t="str">
            <v>ST H100 B700 STOPNICE ZA PREHOD ČEZ PROGO - inox; (RAZSTAVLJIVE)</v>
          </cell>
          <cell r="E786" t="str">
            <v>HAZLETON Bimbo - Rustic line</v>
          </cell>
          <cell r="F786"/>
          <cell r="G786"/>
          <cell r="H786"/>
          <cell r="I786"/>
          <cell r="J786"/>
          <cell r="K786"/>
          <cell r="L786" t="str">
            <v/>
          </cell>
          <cell r="M786"/>
        </row>
        <row r="787">
          <cell r="C787" t="str">
            <v>BIMBO-HAZ-00751</v>
          </cell>
          <cell r="D787" t="str">
            <v>ST H1400 B700 STOPNICE ZA PREHOD ČEZ PROGO - inox; (RAZSTAVLJIVE)</v>
          </cell>
          <cell r="E787" t="str">
            <v>HAZLETON Bimbo - Rustic line</v>
          </cell>
          <cell r="F787"/>
          <cell r="G787"/>
          <cell r="H787"/>
          <cell r="I787"/>
          <cell r="J787"/>
          <cell r="K787"/>
          <cell r="L787" t="str">
            <v/>
          </cell>
          <cell r="M787"/>
        </row>
        <row r="788">
          <cell r="C788" t="str">
            <v>BIMBO-HAZ-00760-T4</v>
          </cell>
          <cell r="D788" t="str">
            <v>TK 0.85 x 6.0 /MT TRANSPORTER KRUHA</v>
          </cell>
          <cell r="E788" t="str">
            <v>HAZLETON Bimbo - Rustic line</v>
          </cell>
          <cell r="F788" t="str">
            <v>DA</v>
          </cell>
          <cell r="G788"/>
          <cell r="H788" t="str">
            <v>MARKO VELUŠČEK</v>
          </cell>
          <cell r="I788">
            <v>16496</v>
          </cell>
          <cell r="J788" t="str">
            <v>DA</v>
          </cell>
          <cell r="K788">
            <v>45790</v>
          </cell>
          <cell r="L788" t="str">
            <v>ZAKLJUČENO</v>
          </cell>
          <cell r="M788" t="str">
            <v>neustrezna PE vodila id 482207 2kos, id 482203 3kos</v>
          </cell>
        </row>
        <row r="789">
          <cell r="C789" t="str">
            <v>BIMBO-HAZ-00770-T4</v>
          </cell>
          <cell r="D789" t="str">
            <v>TRANSPORTER KRUHA - KRIVINA 115° PUMA ....; 3X480V/60 Hz, UL</v>
          </cell>
          <cell r="E789" t="str">
            <v>HAZLETON Bimbo - Rustic line</v>
          </cell>
          <cell r="F789"/>
          <cell r="G789"/>
          <cell r="H789"/>
          <cell r="I789">
            <v>16569</v>
          </cell>
          <cell r="J789"/>
          <cell r="K789"/>
          <cell r="L789" t="str">
            <v/>
          </cell>
          <cell r="M789"/>
        </row>
        <row r="790">
          <cell r="C790"/>
          <cell r="D790" t="str">
            <v>SMn 200----C Spiralni mešalnik</v>
          </cell>
          <cell r="E790" t="str">
            <v>J24-0939</v>
          </cell>
          <cell r="F790" t="str">
            <v>DA</v>
          </cell>
          <cell r="G790">
            <v>45713</v>
          </cell>
          <cell r="H790" t="str">
            <v>ALEKSANDER SREBRNIČ</v>
          </cell>
          <cell r="I790">
            <v>16559</v>
          </cell>
          <cell r="J790" t="str">
            <v>DA</v>
          </cell>
          <cell r="K790">
            <v>45727</v>
          </cell>
          <cell r="L790" t="str">
            <v>ZAKLJUČENO</v>
          </cell>
          <cell r="M790"/>
        </row>
        <row r="791">
          <cell r="C791"/>
          <cell r="D791" t="str">
            <v>SMn 200 P01 ----- Spiralni mešalnik</v>
          </cell>
          <cell r="E791" t="str">
            <v>J24-1136</v>
          </cell>
          <cell r="F791" t="str">
            <v>DA</v>
          </cell>
          <cell r="G791"/>
          <cell r="H791" t="str">
            <v>ALEKSANDER SREBRNIČ</v>
          </cell>
          <cell r="I791">
            <v>16531</v>
          </cell>
          <cell r="J791" t="str">
            <v>DA</v>
          </cell>
          <cell r="K791">
            <v>45723</v>
          </cell>
          <cell r="L791" t="str">
            <v>ZAKLJUČENO</v>
          </cell>
          <cell r="M791"/>
        </row>
        <row r="792">
          <cell r="C792"/>
          <cell r="D792" t="str">
            <v>SMn 200----S Spiralni mešalnik</v>
          </cell>
          <cell r="E792" t="str">
            <v>J24-0999</v>
          </cell>
          <cell r="F792" t="str">
            <v>DA</v>
          </cell>
          <cell r="G792"/>
          <cell r="H792" t="str">
            <v>ALEKSANDER SREBRNIČ</v>
          </cell>
          <cell r="I792">
            <v>16524</v>
          </cell>
          <cell r="J792" t="str">
            <v>DA</v>
          </cell>
          <cell r="K792">
            <v>45744</v>
          </cell>
          <cell r="L792" t="str">
            <v>ZAKLJUČENO</v>
          </cell>
          <cell r="M792"/>
        </row>
        <row r="793">
          <cell r="C793" t="str">
            <v>FR-00010</v>
          </cell>
          <cell r="D793" t="str">
            <v>LP V 1200(T)-3450-L-ST-P-N-- LIJAK S PODESTOM</v>
          </cell>
          <cell r="E793" t="str">
            <v>F&amp;R BACKERFIELD - AD2909</v>
          </cell>
          <cell r="F793" t="str">
            <v>DA</v>
          </cell>
          <cell r="G793">
            <v>45645</v>
          </cell>
          <cell r="H793" t="str">
            <v>ALEKSANDER SREBRNIČ</v>
          </cell>
          <cell r="I793">
            <v>16096</v>
          </cell>
          <cell r="J793" t="str">
            <v>DA</v>
          </cell>
          <cell r="K793">
            <v>45674</v>
          </cell>
          <cell r="L793" t="str">
            <v>ZAKLJUČENO</v>
          </cell>
          <cell r="M793"/>
        </row>
        <row r="794">
          <cell r="C794" t="str">
            <v>FR-00020</v>
          </cell>
          <cell r="D794" t="str">
            <v xml:space="preserve"> MARK VARIANTNI 4/3x16-L-1000-L-120---D170-AT</v>
          </cell>
          <cell r="E794" t="str">
            <v>F&amp;R BACKERFIELD - AD2909</v>
          </cell>
          <cell r="F794" t="str">
            <v>DA</v>
          </cell>
          <cell r="G794"/>
          <cell r="H794" t="str">
            <v>ALEKSANDER SREBRNIČ</v>
          </cell>
          <cell r="I794">
            <v>16143</v>
          </cell>
          <cell r="J794" t="str">
            <v>DA</v>
          </cell>
          <cell r="K794">
            <v>45771</v>
          </cell>
          <cell r="L794" t="str">
            <v>ZAKLJUČENO</v>
          </cell>
          <cell r="M794"/>
        </row>
        <row r="795">
          <cell r="C795" t="str">
            <v>FR-00030</v>
          </cell>
          <cell r="D795" t="str">
            <v>TT P 220x600 POS/LOP TRANSPORTER TESTA ; Z LOPUTO IN POSIPALOM</v>
          </cell>
          <cell r="E795" t="str">
            <v>F&amp;R BACKERFIELD - AD2909</v>
          </cell>
          <cell r="F795" t="str">
            <v>DA</v>
          </cell>
          <cell r="G795"/>
          <cell r="H795" t="str">
            <v>DIMITRIJ MARINIČ RIJAVEC</v>
          </cell>
          <cell r="I795">
            <v>16097</v>
          </cell>
          <cell r="J795" t="str">
            <v>DA</v>
          </cell>
          <cell r="K795">
            <v>45827</v>
          </cell>
          <cell r="L795" t="str">
            <v>ZAKLJUČENO</v>
          </cell>
          <cell r="M795"/>
        </row>
        <row r="796">
          <cell r="C796" t="str">
            <v>FR-00040</v>
          </cell>
          <cell r="D796" t="str">
            <v>SPIRALA INTERMEDIALNA TW 400x84</v>
          </cell>
          <cell r="E796" t="str">
            <v>F&amp;R BACKERFIELD - AD2909</v>
          </cell>
          <cell r="F796"/>
          <cell r="G796"/>
          <cell r="H796"/>
          <cell r="I796"/>
          <cell r="J796"/>
          <cell r="K796"/>
          <cell r="L796" t="str">
            <v/>
          </cell>
          <cell r="M796"/>
        </row>
        <row r="797">
          <cell r="C797" t="str">
            <v>FR-00050</v>
          </cell>
          <cell r="D797" t="str">
            <v xml:space="preserve">TT IK - IDK 6 F&amp;R TRANSPORTERJI TESTA Z; IZMETOVALCEM DVOJNIH KOSOV; </v>
          </cell>
          <cell r="E797" t="str">
            <v>F&amp;R BACKERFIELD - AD2909</v>
          </cell>
          <cell r="F797" t="str">
            <v>DA</v>
          </cell>
          <cell r="G797"/>
          <cell r="H797" t="str">
            <v>MARKO VELUŠČEK</v>
          </cell>
          <cell r="I797">
            <v>16098</v>
          </cell>
          <cell r="J797" t="str">
            <v>DA</v>
          </cell>
          <cell r="K797">
            <v>45721</v>
          </cell>
          <cell r="L797" t="str">
            <v>ZAKLJUČENO</v>
          </cell>
          <cell r="M797"/>
        </row>
        <row r="798">
          <cell r="C798" t="str">
            <v>FR-00060</v>
          </cell>
          <cell r="D798" t="str">
            <v>VIPAVA 3000/500G VT-ZTF-VPIH STROJ ZA VZDOLŽNO OBLIKOVANJE</v>
          </cell>
          <cell r="E798" t="str">
            <v>F&amp;R BACKERFIELD - AD2909</v>
          </cell>
          <cell r="F798" t="str">
            <v>DA</v>
          </cell>
          <cell r="G798">
            <v>45692</v>
          </cell>
          <cell r="H798" t="str">
            <v>ALEKSANDER SREBRNIČ</v>
          </cell>
          <cell r="I798">
            <v>16099</v>
          </cell>
          <cell r="J798" t="str">
            <v>DA</v>
          </cell>
          <cell r="K798">
            <v>45700</v>
          </cell>
          <cell r="L798" t="str">
            <v>ZAKLJUČENO</v>
          </cell>
          <cell r="M798"/>
        </row>
        <row r="799">
          <cell r="C799" t="str">
            <v>FR-00070</v>
          </cell>
          <cell r="D799" t="str">
            <v>VIPAVA 3000/500G VT-ZTF-VPIH STROJ ZA VZDOLŽNO OBLIKOVANJE</v>
          </cell>
          <cell r="E799" t="str">
            <v>F&amp;R BACKERFIELD - AD2909</v>
          </cell>
          <cell r="F799" t="str">
            <v>DA</v>
          </cell>
          <cell r="G799">
            <v>45693</v>
          </cell>
          <cell r="H799" t="str">
            <v>ALEKSANDER SREBRNIČ</v>
          </cell>
          <cell r="I799">
            <v>16100</v>
          </cell>
          <cell r="J799" t="str">
            <v>DA</v>
          </cell>
          <cell r="K799">
            <v>45727</v>
          </cell>
          <cell r="L799" t="str">
            <v>ZAKLJUČENO</v>
          </cell>
          <cell r="M799"/>
        </row>
        <row r="800">
          <cell r="C800" t="str">
            <v>FR-00080</v>
          </cell>
          <cell r="D800" t="str">
            <v xml:space="preserve">AP 450 F&amp;R AVTOMATSKI POTEZNI POLNILNIK </v>
          </cell>
          <cell r="E800" t="str">
            <v>F&amp;R BACKERFIELD - AD2909</v>
          </cell>
          <cell r="F800" t="str">
            <v>DA</v>
          </cell>
          <cell r="G800"/>
          <cell r="H800" t="str">
            <v>MARKO VELUŠČEK</v>
          </cell>
          <cell r="I800">
            <v>16101</v>
          </cell>
          <cell r="J800" t="str">
            <v>DA</v>
          </cell>
          <cell r="K800">
            <v>45840</v>
          </cell>
          <cell r="L800" t="str">
            <v>ZAKLJUČENO</v>
          </cell>
          <cell r="M800"/>
        </row>
        <row r="801">
          <cell r="C801" t="str">
            <v>FR-00090</v>
          </cell>
          <cell r="D801" t="str">
            <v xml:space="preserve">AP 450 F&amp;R AVTOMATSKI POTEZNI POLNILNIK </v>
          </cell>
          <cell r="E801" t="str">
            <v>F&amp;R BACKERFIELD - AD2909</v>
          </cell>
          <cell r="F801" t="str">
            <v>DA</v>
          </cell>
          <cell r="G801"/>
          <cell r="H801" t="str">
            <v>MARKO VELUŠČEK</v>
          </cell>
          <cell r="I801">
            <v>16102</v>
          </cell>
          <cell r="J801" t="str">
            <v>DA</v>
          </cell>
          <cell r="K801">
            <v>45840</v>
          </cell>
          <cell r="L801" t="str">
            <v>ZAKLJUČENO</v>
          </cell>
          <cell r="M801"/>
        </row>
        <row r="802">
          <cell r="C802" t="str">
            <v>FR-00100</v>
          </cell>
          <cell r="D802" t="str">
            <v xml:space="preserve">TRANS-K 0.55 x (2x0.082) x 0.85/Z TRANSPORTER KASET Z ZAUSTAVLJALNIKOM; </v>
          </cell>
          <cell r="E802" t="str">
            <v>F&amp;R BACKERFIELD - AD2909</v>
          </cell>
          <cell r="F802" t="str">
            <v>DA</v>
          </cell>
          <cell r="G802"/>
          <cell r="H802" t="str">
            <v>ALEKSANDER SREBRNIČ</v>
          </cell>
          <cell r="I802">
            <v>16103</v>
          </cell>
          <cell r="J802" t="str">
            <v>DA</v>
          </cell>
          <cell r="K802">
            <v>45820</v>
          </cell>
          <cell r="L802" t="str">
            <v>ZAKLJUČENO</v>
          </cell>
          <cell r="M802"/>
        </row>
        <row r="803">
          <cell r="C803" t="str">
            <v>FR-00110</v>
          </cell>
          <cell r="D803" t="str">
            <v xml:space="preserve">TRANS-K 0.55 x (2x0.082) x 0.8/Z TRANSPORTER KASET Z ZAUSTAVLJALNIKOM; </v>
          </cell>
          <cell r="E803" t="str">
            <v>F&amp;R BACKERFIELD - AD2909</v>
          </cell>
          <cell r="F803" t="str">
            <v>DA</v>
          </cell>
          <cell r="G803"/>
          <cell r="H803" t="str">
            <v>ALEKSANDER SREBRNIČ</v>
          </cell>
          <cell r="I803">
            <v>16104</v>
          </cell>
          <cell r="J803" t="str">
            <v>DA</v>
          </cell>
          <cell r="K803">
            <v>45820</v>
          </cell>
          <cell r="L803" t="str">
            <v>ZAKLJUČENO</v>
          </cell>
          <cell r="M803"/>
        </row>
        <row r="804">
          <cell r="C804" t="str">
            <v>FR-00120</v>
          </cell>
          <cell r="D804" t="str">
            <v xml:space="preserve">TRANS-K 0.55 x (2x0.082) x 0.85/Z TRANSPORTER KASET Z ZAUSTAVLJALNIKOM; </v>
          </cell>
          <cell r="E804" t="str">
            <v>F&amp;R BACKERFIELD - AD2909</v>
          </cell>
          <cell r="F804" t="str">
            <v>DA</v>
          </cell>
          <cell r="G804"/>
          <cell r="H804" t="str">
            <v>ALEKSANDER SREBRNIČ</v>
          </cell>
          <cell r="I804">
            <v>16105</v>
          </cell>
          <cell r="J804" t="str">
            <v>DA</v>
          </cell>
          <cell r="K804">
            <v>45820</v>
          </cell>
          <cell r="L804" t="str">
            <v>ZAKLJUČENO</v>
          </cell>
          <cell r="M804"/>
        </row>
        <row r="805">
          <cell r="C805" t="str">
            <v>FR-00130</v>
          </cell>
          <cell r="D805" t="str">
            <v xml:space="preserve">TRANS-K 0.55 x (2x0.082) x 0.8/Z TRANSPORTER KASET Z ZAUSTAVLJALNIKOM; </v>
          </cell>
          <cell r="E805" t="str">
            <v>F&amp;R BACKERFIELD - AD2909</v>
          </cell>
          <cell r="F805" t="str">
            <v>DA</v>
          </cell>
          <cell r="G805"/>
          <cell r="H805" t="str">
            <v>ALEKSANDER SREBRNIČ</v>
          </cell>
          <cell r="I805">
            <v>16106</v>
          </cell>
          <cell r="J805" t="str">
            <v>DA</v>
          </cell>
          <cell r="K805">
            <v>45820</v>
          </cell>
          <cell r="L805" t="str">
            <v>ZAKLJUČENO</v>
          </cell>
          <cell r="M805"/>
        </row>
        <row r="806">
          <cell r="C806" t="str">
            <v>FR-00140</v>
          </cell>
          <cell r="D806" t="str">
            <v xml:space="preserve">TRANS-K VAL 0.55x0.5 KP TRANSPORTER KASET VALJČNI Z KOTNIM PREHODOM; </v>
          </cell>
          <cell r="E806" t="str">
            <v>F&amp;R BACKERFIELD - AD2909</v>
          </cell>
          <cell r="F806" t="str">
            <v>DA</v>
          </cell>
          <cell r="G806"/>
          <cell r="H806" t="str">
            <v>ALEKSANDER SREBRNIČ</v>
          </cell>
          <cell r="I806">
            <v>16107</v>
          </cell>
          <cell r="J806" t="str">
            <v>DA</v>
          </cell>
          <cell r="K806">
            <v>45828</v>
          </cell>
          <cell r="L806" t="str">
            <v>ZAKLJUČENO</v>
          </cell>
          <cell r="M806"/>
        </row>
        <row r="807">
          <cell r="C807" t="str">
            <v>FR-00150</v>
          </cell>
          <cell r="D807" t="str">
            <v xml:space="preserve">TRANS-K 0.55 x (2x0.082) x 2.2/Z TRANSPORTER KASET Z ZAUSTAVLJALNIKOM; </v>
          </cell>
          <cell r="E807" t="str">
            <v>F&amp;R BACKERFIELD - AD2909</v>
          </cell>
          <cell r="F807" t="str">
            <v>DA</v>
          </cell>
          <cell r="G807"/>
          <cell r="H807" t="str">
            <v>ALEKSANDER SREBRNIČ</v>
          </cell>
          <cell r="I807">
            <v>16108</v>
          </cell>
          <cell r="J807" t="str">
            <v>DA</v>
          </cell>
          <cell r="K807">
            <v>45811</v>
          </cell>
          <cell r="L807" t="str">
            <v>ZAKLJUČENO</v>
          </cell>
          <cell r="M807"/>
        </row>
        <row r="808">
          <cell r="C808" t="str">
            <v>FR-00160</v>
          </cell>
          <cell r="D808" t="str">
            <v xml:space="preserve">TRANS-K 0.55 x (2x0.082) x 0.85 TRANSPORTER KASET ; </v>
          </cell>
          <cell r="E808" t="str">
            <v>F&amp;R BACKERFIELD - AD2909</v>
          </cell>
          <cell r="F808" t="str">
            <v>DA</v>
          </cell>
          <cell r="G808">
            <v>45712</v>
          </cell>
          <cell r="H808" t="str">
            <v>MARKO VELUŠČEK</v>
          </cell>
          <cell r="I808">
            <v>16109</v>
          </cell>
          <cell r="J808" t="str">
            <v>DA</v>
          </cell>
          <cell r="K808">
            <v>45721</v>
          </cell>
          <cell r="L808" t="str">
            <v>ZAKLJUČENO</v>
          </cell>
          <cell r="M808"/>
        </row>
        <row r="809">
          <cell r="C809" t="str">
            <v>FR-00170</v>
          </cell>
          <cell r="D809" t="str">
            <v>SPIRALA FERMENTACIJSKA TW 650</v>
          </cell>
          <cell r="E809" t="str">
            <v>F&amp;R BACKERFIELD - AD2909</v>
          </cell>
          <cell r="F809"/>
          <cell r="G809"/>
          <cell r="H809"/>
          <cell r="I809"/>
          <cell r="J809"/>
          <cell r="K809"/>
          <cell r="L809" t="str">
            <v/>
          </cell>
          <cell r="M809"/>
        </row>
        <row r="810">
          <cell r="C810" t="str">
            <v>FR-00180</v>
          </cell>
          <cell r="D810" t="str">
            <v xml:space="preserve">TRANS-K 0.55 x (2x0.082)x 5.5 R90/Z TRANSPORTER KASET Z ZAUSTAVLJALNIKOM; </v>
          </cell>
          <cell r="E810" t="str">
            <v>F&amp;R BACKERFIELD - AD2909</v>
          </cell>
          <cell r="F810" t="str">
            <v>DA</v>
          </cell>
          <cell r="G810">
            <v>45711</v>
          </cell>
          <cell r="H810" t="str">
            <v>MARKO VELUŠČEK</v>
          </cell>
          <cell r="I810">
            <v>16110</v>
          </cell>
          <cell r="J810" t="str">
            <v>DA</v>
          </cell>
          <cell r="K810">
            <v>45721</v>
          </cell>
          <cell r="L810" t="str">
            <v>ZAKLJUČENO</v>
          </cell>
          <cell r="M810"/>
        </row>
        <row r="811">
          <cell r="C811" t="str">
            <v>FR-00190</v>
          </cell>
          <cell r="D811" t="str">
            <v xml:space="preserve">TRANS-K VAL 0.55x0.5 KP TRANSPORTER KASET VALJČNI Z KOTNIM PREHODOM; </v>
          </cell>
          <cell r="E811" t="str">
            <v>F&amp;R BACKERFIELD - AD2909</v>
          </cell>
          <cell r="F811" t="str">
            <v>DA</v>
          </cell>
          <cell r="G811"/>
          <cell r="H811" t="str">
            <v>ALEKSANDER SREBRNIČ</v>
          </cell>
          <cell r="I811">
            <v>16111</v>
          </cell>
          <cell r="J811" t="str">
            <v>DA</v>
          </cell>
          <cell r="K811">
            <v>45828</v>
          </cell>
          <cell r="L811" t="str">
            <v>ZAKLJUČENO</v>
          </cell>
          <cell r="M811"/>
        </row>
        <row r="812">
          <cell r="C812" t="str">
            <v>FR-00200</v>
          </cell>
          <cell r="D812" t="str">
            <v xml:space="preserve">TRANS-K 0.55 x (2x0.082)x 4.5 R90/Z TRANSPORTER KASET Z ZAUSTAVLJALNIKOM; </v>
          </cell>
          <cell r="E812" t="str">
            <v>F&amp;R BACKERFIELD - AD2909</v>
          </cell>
          <cell r="F812" t="str">
            <v>DA</v>
          </cell>
          <cell r="G812"/>
          <cell r="H812" t="str">
            <v>DIMITRIJ MARINIČ RIJAVEC</v>
          </cell>
          <cell r="I812">
            <v>16112</v>
          </cell>
          <cell r="J812" t="str">
            <v>DA</v>
          </cell>
          <cell r="K812">
            <v>45821</v>
          </cell>
          <cell r="L812" t="str">
            <v>ZAKLJUČENO</v>
          </cell>
          <cell r="M812"/>
        </row>
        <row r="813">
          <cell r="C813" t="str">
            <v>FR-00210</v>
          </cell>
          <cell r="D813" t="str">
            <v>AP TP 3.75 AVTOMATSKI POLNILNIK PEČI</v>
          </cell>
          <cell r="E813" t="str">
            <v>F&amp;R BACKERFIELD - AD2909</v>
          </cell>
          <cell r="F813" t="str">
            <v>DA</v>
          </cell>
          <cell r="G813">
            <v>45691</v>
          </cell>
          <cell r="H813" t="str">
            <v>MARKO VELUŠČEK</v>
          </cell>
          <cell r="I813">
            <v>16113</v>
          </cell>
          <cell r="J813" t="str">
            <v>DA</v>
          </cell>
          <cell r="K813">
            <v>45693</v>
          </cell>
          <cell r="L813" t="str">
            <v>ZAKLJUČENO</v>
          </cell>
          <cell r="M813"/>
        </row>
        <row r="814">
          <cell r="C814" t="str">
            <v>FR-00220</v>
          </cell>
          <cell r="D814" t="str">
            <v>TPN 3.75x21.1 V1.1-1K1V-D+4B TUNELSKA PEČ</v>
          </cell>
          <cell r="E814" t="str">
            <v>F&amp;R BACKERFIELD - AD2909</v>
          </cell>
          <cell r="F814" t="str">
            <v>DA</v>
          </cell>
          <cell r="G814"/>
          <cell r="H814" t="str">
            <v>AMRA DELIĆ</v>
          </cell>
          <cell r="I814">
            <v>16114</v>
          </cell>
          <cell r="J814" t="str">
            <v>DA</v>
          </cell>
          <cell r="K814">
            <v>45643</v>
          </cell>
          <cell r="L814" t="str">
            <v>ZAKLJUČENO</v>
          </cell>
          <cell r="M814"/>
        </row>
        <row r="815">
          <cell r="C815" t="str">
            <v>FR-00230</v>
          </cell>
          <cell r="D815" t="str">
            <v>OP 180/9000/2x45 ODVOD PARE</v>
          </cell>
          <cell r="E815" t="str">
            <v>F&amp;R BACKERFIELD - AD2909</v>
          </cell>
          <cell r="F815"/>
          <cell r="G815"/>
          <cell r="H815"/>
          <cell r="I815"/>
          <cell r="J815"/>
          <cell r="K815"/>
          <cell r="L815" t="str">
            <v/>
          </cell>
          <cell r="M815"/>
        </row>
        <row r="816">
          <cell r="C816" t="str">
            <v>FR-00240</v>
          </cell>
          <cell r="D816" t="str">
            <v>OD 300/9500/2x45 ODVOD DIMA</v>
          </cell>
          <cell r="E816" t="str">
            <v>F&amp;R BACKERFIELD - AD2909</v>
          </cell>
          <cell r="F816"/>
          <cell r="G816"/>
          <cell r="H816"/>
          <cell r="I816"/>
          <cell r="J816"/>
          <cell r="K816"/>
          <cell r="L816" t="str">
            <v/>
          </cell>
          <cell r="M816"/>
        </row>
        <row r="817">
          <cell r="C817" t="str">
            <v>FR-00250</v>
          </cell>
          <cell r="D817" t="str">
            <v xml:space="preserve">GORILNIK  MODULIRANI  WM-G10/2-A  ZM  S  PL.  PROGO;  R1''  ZA  ZEM.  PLIN  IN  PL.;  ŠTEVCEM </v>
          </cell>
          <cell r="E817" t="str">
            <v>F&amp;R BACKERFIELD - AD2909</v>
          </cell>
          <cell r="F817"/>
          <cell r="G817"/>
          <cell r="H817"/>
          <cell r="I817"/>
          <cell r="J817"/>
          <cell r="K817"/>
          <cell r="L817" t="str">
            <v/>
          </cell>
          <cell r="M817"/>
        </row>
        <row r="818">
          <cell r="C818" t="str">
            <v>FR-00260</v>
          </cell>
          <cell r="D818" t="str">
            <v xml:space="preserve">APRAZ TP 3.75  AVTOMATSKI PRAZNILNIK TUNELSKE PEČI; </v>
          </cell>
          <cell r="E818" t="str">
            <v>F&amp;R BACKERFIELD - AD2909</v>
          </cell>
          <cell r="F818" t="str">
            <v>DA</v>
          </cell>
          <cell r="G818"/>
          <cell r="H818" t="str">
            <v>MARKO VELUŠČEK</v>
          </cell>
          <cell r="I818">
            <v>16115</v>
          </cell>
          <cell r="J818" t="str">
            <v>DA</v>
          </cell>
          <cell r="K818">
            <v>45700</v>
          </cell>
          <cell r="L818" t="str">
            <v>ZAKLJUČENO</v>
          </cell>
          <cell r="M818"/>
        </row>
        <row r="819">
          <cell r="C819" t="str">
            <v>FR-00270</v>
          </cell>
          <cell r="D819" t="str">
            <v xml:space="preserve">TRANS-K 0.58 x (2x0.082) x 2.0 /Z TRANSPORTER KASET Z ZAUSTAVLJALNIKOM; </v>
          </cell>
          <cell r="E819" t="str">
            <v>F&amp;R BACKERFIELD - AD2909</v>
          </cell>
          <cell r="F819" t="str">
            <v>DA</v>
          </cell>
          <cell r="G819"/>
          <cell r="H819" t="str">
            <v>MARKO VELUŠČEK</v>
          </cell>
          <cell r="I819">
            <v>16116</v>
          </cell>
          <cell r="J819" t="str">
            <v>DA</v>
          </cell>
          <cell r="K819">
            <v>45712</v>
          </cell>
          <cell r="L819" t="str">
            <v>ZAKLJUČENO</v>
          </cell>
          <cell r="M819"/>
        </row>
        <row r="820">
          <cell r="C820" t="str">
            <v>FR-00280</v>
          </cell>
          <cell r="D820" t="str">
            <v xml:space="preserve">TRANS-K VAL 0.55x0.5 KP TRANSPORTER KASET VALJČNI Z KOTNIM PREHODOM; </v>
          </cell>
          <cell r="E820" t="str">
            <v>F&amp;R BACKERFIELD - AD2909</v>
          </cell>
          <cell r="F820" t="str">
            <v>DA</v>
          </cell>
          <cell r="G820"/>
          <cell r="H820" t="str">
            <v>ALEKSANDER SREBRNIČ</v>
          </cell>
          <cell r="I820">
            <v>16117</v>
          </cell>
          <cell r="J820" t="str">
            <v>DA</v>
          </cell>
          <cell r="K820">
            <v>45859</v>
          </cell>
          <cell r="L820" t="str">
            <v>ZAKLJUČENO</v>
          </cell>
          <cell r="M820"/>
        </row>
        <row r="821">
          <cell r="C821" t="str">
            <v>FR-00290</v>
          </cell>
          <cell r="D821" t="str">
            <v xml:space="preserve">TRANS-K 0.55 x (2x0.082) x 1.2  TRANSPORTER KASET Z ZAUSTAVLJALNIKOM; </v>
          </cell>
          <cell r="E821" t="str">
            <v>F&amp;R BACKERFIELD - AD2909</v>
          </cell>
          <cell r="F821" t="str">
            <v>DA</v>
          </cell>
          <cell r="G821">
            <v>45705</v>
          </cell>
          <cell r="H821" t="str">
            <v>MARKO VELUŠČEK</v>
          </cell>
          <cell r="I821">
            <v>16118</v>
          </cell>
          <cell r="J821" t="str">
            <v>DA</v>
          </cell>
          <cell r="K821">
            <v>45721</v>
          </cell>
          <cell r="L821" t="str">
            <v>ZAKLJUČENO</v>
          </cell>
          <cell r="M821"/>
        </row>
        <row r="822">
          <cell r="C822" t="str">
            <v>FR-00300</v>
          </cell>
          <cell r="D822" t="str">
            <v xml:space="preserve">SKLAD K 182  F&amp;R SKLADIŠČE KASET ; </v>
          </cell>
          <cell r="E822" t="str">
            <v>F&amp;R BACKERFIELD - AD2909</v>
          </cell>
          <cell r="F822" t="str">
            <v>DA</v>
          </cell>
          <cell r="G822"/>
          <cell r="H822" t="str">
            <v>MARKO VELUŠČEK</v>
          </cell>
          <cell r="I822">
            <v>16119</v>
          </cell>
          <cell r="J822" t="str">
            <v>DA</v>
          </cell>
          <cell r="K822">
            <v>45699</v>
          </cell>
          <cell r="L822" t="str">
            <v>ZAKLJUČENO</v>
          </cell>
          <cell r="M822"/>
        </row>
        <row r="823">
          <cell r="C823" t="str">
            <v>FR-00310</v>
          </cell>
          <cell r="D823" t="str">
            <v>TRANS-K 2x0.082x4.15-SKLAD a=502; b=1600; REV; Inox</v>
          </cell>
          <cell r="E823" t="str">
            <v>F&amp;R BACKERFIELD - AD2909</v>
          </cell>
          <cell r="F823" t="str">
            <v>DA</v>
          </cell>
          <cell r="G823"/>
          <cell r="H823" t="str">
            <v>MARKO VELUŠČEK</v>
          </cell>
          <cell r="I823">
            <v>16211</v>
          </cell>
          <cell r="J823" t="str">
            <v>DA</v>
          </cell>
          <cell r="K823">
            <v>45790</v>
          </cell>
          <cell r="L823" t="str">
            <v>ZAKLJUČENO</v>
          </cell>
          <cell r="M823"/>
        </row>
        <row r="824">
          <cell r="C824" t="str">
            <v>FR-00320</v>
          </cell>
          <cell r="D824" t="str">
            <v xml:space="preserve">TRANS-K 0.55 x (2x0.082) x 2.0 /Z  TRANSPORTER KASET Z ZAUSTAVLJALNIKOM; </v>
          </cell>
          <cell r="E824" t="str">
            <v>F&amp;R BACKERFIELD - AD2909</v>
          </cell>
          <cell r="F824" t="str">
            <v>DA</v>
          </cell>
          <cell r="G824"/>
          <cell r="H824" t="str">
            <v>DIMITRIJ MARINIČ RIJAVEC</v>
          </cell>
          <cell r="I824">
            <v>16120</v>
          </cell>
          <cell r="J824" t="str">
            <v>DA</v>
          </cell>
          <cell r="K824">
            <v>45806</v>
          </cell>
          <cell r="L824" t="str">
            <v>ZAKLJUČENO</v>
          </cell>
          <cell r="M824"/>
        </row>
        <row r="825">
          <cell r="C825" t="str">
            <v>FR-00330</v>
          </cell>
          <cell r="D825" t="str">
            <v xml:space="preserve">TRANS-K 0.55 x (2x0.082) x 2.0 /Z  TRANSPORTER KASET Z ZAUSTAVLJALNIKOM; </v>
          </cell>
          <cell r="E825" t="str">
            <v>F&amp;R BACKERFIELD - AD2909</v>
          </cell>
          <cell r="F825" t="str">
            <v>DA</v>
          </cell>
          <cell r="G825"/>
          <cell r="H825" t="str">
            <v>DIMITRIJ MARINIČ RIJAVEC</v>
          </cell>
          <cell r="I825">
            <v>16121</v>
          </cell>
          <cell r="J825" t="str">
            <v>DA</v>
          </cell>
          <cell r="K825">
            <v>45806</v>
          </cell>
          <cell r="L825" t="str">
            <v>ZAKLJUČENO</v>
          </cell>
          <cell r="M825"/>
        </row>
        <row r="826">
          <cell r="C826" t="str">
            <v>FR-00340</v>
          </cell>
          <cell r="D826" t="str">
            <v>DEP 16/3600 NAPRAVA ZA PRAZNJENJE KASET</v>
          </cell>
          <cell r="E826" t="str">
            <v>F&amp;R BACKERFIELD - AD2909</v>
          </cell>
          <cell r="F826" t="str">
            <v>DA</v>
          </cell>
          <cell r="G826"/>
          <cell r="H826" t="str">
            <v>ALEKSANDER SREBRNIČ</v>
          </cell>
          <cell r="I826">
            <v>16122</v>
          </cell>
          <cell r="J826" t="str">
            <v>DA</v>
          </cell>
          <cell r="K826">
            <v>45832</v>
          </cell>
          <cell r="L826" t="str">
            <v>ZAKLJUČENO</v>
          </cell>
          <cell r="M826"/>
        </row>
        <row r="827">
          <cell r="C827" t="str">
            <v>FR-00350</v>
          </cell>
          <cell r="D827" t="str">
            <v xml:space="preserve">SIST TK 0.65 x 10.5 SISTEM TRANSPORTERJEV KRUHA; </v>
          </cell>
          <cell r="E827" t="str">
            <v>F&amp;R BACKERFIELD - AD2909</v>
          </cell>
          <cell r="F827"/>
          <cell r="G827"/>
          <cell r="H827"/>
          <cell r="I827"/>
          <cell r="J827"/>
          <cell r="K827"/>
          <cell r="L827" t="str">
            <v/>
          </cell>
          <cell r="M827"/>
        </row>
        <row r="828">
          <cell r="C828" t="str">
            <v>FR-00360</v>
          </cell>
          <cell r="D828" t="str">
            <v>SPIRALA HLADILNA TW ...</v>
          </cell>
          <cell r="E828" t="str">
            <v>F&amp;R BACKERFIELD - AD2909</v>
          </cell>
          <cell r="F828"/>
          <cell r="G828"/>
          <cell r="H828"/>
          <cell r="I828"/>
          <cell r="J828"/>
          <cell r="K828"/>
          <cell r="L828" t="str">
            <v/>
          </cell>
          <cell r="M828"/>
        </row>
        <row r="829">
          <cell r="C829" t="str">
            <v>FR-00370</v>
          </cell>
          <cell r="D829" t="str">
            <v xml:space="preserve">TRANS-K 0.55 x (2x0.082) x 2.0 /Z  TRANSPORTER KASET Z ZAUSTAVLJALNIKOM; </v>
          </cell>
          <cell r="E829" t="str">
            <v>F&amp;R BACKERFIELD - AD2909</v>
          </cell>
          <cell r="F829" t="str">
            <v>DA</v>
          </cell>
          <cell r="G829">
            <v>45712</v>
          </cell>
          <cell r="H829" t="str">
            <v>ALEKSANDER SREBRNIČ</v>
          </cell>
          <cell r="I829">
            <v>16123</v>
          </cell>
          <cell r="J829" t="str">
            <v>DA</v>
          </cell>
          <cell r="K829">
            <v>45811</v>
          </cell>
          <cell r="L829" t="str">
            <v>ZAKLJUČENO</v>
          </cell>
          <cell r="M829"/>
        </row>
        <row r="830">
          <cell r="C830" t="str">
            <v>FR-00380</v>
          </cell>
          <cell r="D830" t="str">
            <v>IZ-NE-KA  NAPRAVA ZA IZMETOVANJE NEIZPRAZNJENIH KASET</v>
          </cell>
          <cell r="E830" t="str">
            <v>F&amp;R BACKERFIELD - AD2909</v>
          </cell>
          <cell r="F830" t="str">
            <v>DA</v>
          </cell>
          <cell r="G830">
            <v>45711</v>
          </cell>
          <cell r="H830" t="str">
            <v>ALEKSANDER SREBRNIČ</v>
          </cell>
          <cell r="I830">
            <v>16124</v>
          </cell>
          <cell r="J830" t="str">
            <v>DA</v>
          </cell>
          <cell r="K830">
            <v>45723</v>
          </cell>
          <cell r="L830" t="str">
            <v>ZAKLJUČENO</v>
          </cell>
          <cell r="M830"/>
        </row>
        <row r="831">
          <cell r="C831" t="str">
            <v>FR-00390</v>
          </cell>
          <cell r="D831" t="str">
            <v xml:space="preserve">TRANS-K 0.55 x (2x0.082) x 1.2 /Z  TRANSPORTER KASET Z ZAUSTAVLJALNIKOM; </v>
          </cell>
          <cell r="E831" t="str">
            <v>F&amp;R BACKERFIELD - AD2909</v>
          </cell>
          <cell r="F831" t="str">
            <v>DA</v>
          </cell>
          <cell r="G831">
            <v>45713</v>
          </cell>
          <cell r="H831" t="str">
            <v>DIMITRIJ MARINIČ RIJAVEC</v>
          </cell>
          <cell r="I831">
            <v>16125</v>
          </cell>
          <cell r="J831" t="str">
            <v>DA</v>
          </cell>
          <cell r="K831">
            <v>45715</v>
          </cell>
          <cell r="L831" t="str">
            <v>ZAKLJUČENO</v>
          </cell>
          <cell r="M831"/>
        </row>
        <row r="832">
          <cell r="C832" t="str">
            <v>FR-00400</v>
          </cell>
          <cell r="D832" t="str">
            <v>CLEAN-ROT-KAS 250-400x1650 NAPRAVA ZA ČIŠČENJE KASET</v>
          </cell>
          <cell r="E832" t="str">
            <v>F&amp;R BACKERFIELD - AD2909</v>
          </cell>
          <cell r="F832" t="str">
            <v>DA</v>
          </cell>
          <cell r="G832">
            <v>45719</v>
          </cell>
          <cell r="H832" t="str">
            <v>ALEKSANDER SREBRNIČ</v>
          </cell>
          <cell r="I832">
            <v>16126</v>
          </cell>
          <cell r="J832" t="str">
            <v>DA</v>
          </cell>
          <cell r="K832">
            <v>45733</v>
          </cell>
          <cell r="L832" t="str">
            <v>ZAKLJUČENO</v>
          </cell>
          <cell r="M832"/>
        </row>
        <row r="833">
          <cell r="C833" t="str">
            <v>FR-00410</v>
          </cell>
          <cell r="D833" t="str">
            <v xml:space="preserve">TRANS-K 0.55 x (2x0.082) x 1.2 /Z  TRANSPORTER KASET Z ZAUSTAVLJALNIKOM; </v>
          </cell>
          <cell r="E833" t="str">
            <v>F&amp;R BACKERFIELD - AD2909</v>
          </cell>
          <cell r="F833" t="str">
            <v>DA</v>
          </cell>
          <cell r="G833">
            <v>45713</v>
          </cell>
          <cell r="H833" t="str">
            <v>DIMITRIJ MARINIČ RIJAVEC</v>
          </cell>
          <cell r="I833">
            <v>16127</v>
          </cell>
          <cell r="J833" t="str">
            <v>DA</v>
          </cell>
          <cell r="K833">
            <v>45715</v>
          </cell>
          <cell r="L833" t="str">
            <v>ZAKLJUČENO</v>
          </cell>
          <cell r="M833"/>
        </row>
        <row r="834">
          <cell r="C834" t="str">
            <v>FR-00420</v>
          </cell>
          <cell r="D834" t="str">
            <v xml:space="preserve">TRANS-K 0.95 x (2x0.082) x 4.6 OBR TRANSPORTER ZA OBRAČANJE KASET IN PLADNJEV; </v>
          </cell>
          <cell r="E834" t="str">
            <v>F&amp;R BACKERFIELD - AD2909</v>
          </cell>
          <cell r="F834" t="str">
            <v>DA</v>
          </cell>
          <cell r="G834"/>
          <cell r="H834" t="str">
            <v>DIMITRIJ MARINIČ RIJAVEC</v>
          </cell>
          <cell r="I834">
            <v>16128</v>
          </cell>
          <cell r="J834" t="str">
            <v>DA</v>
          </cell>
          <cell r="K834">
            <v>45806</v>
          </cell>
          <cell r="L834" t="str">
            <v>ZAKLJUČENO</v>
          </cell>
          <cell r="M834"/>
        </row>
        <row r="835">
          <cell r="C835" t="str">
            <v>FR-00430</v>
          </cell>
          <cell r="D835" t="str">
            <v xml:space="preserve">TRANS-K 0.55x(2x 0.082)x3.8 2VE TRANSPORTER KASET Z VENTILATORJI; </v>
          </cell>
          <cell r="E835" t="str">
            <v>F&amp;R BACKERFIELD - AD2909</v>
          </cell>
          <cell r="F835" t="str">
            <v>DA</v>
          </cell>
          <cell r="G835"/>
          <cell r="H835" t="str">
            <v>ALEKSANDER SREBRNIČ</v>
          </cell>
          <cell r="I835">
            <v>16129</v>
          </cell>
          <cell r="J835" t="str">
            <v>DA</v>
          </cell>
          <cell r="K835">
            <v>45722</v>
          </cell>
          <cell r="L835" t="str">
            <v>ZAKLJUČENO</v>
          </cell>
          <cell r="M835"/>
        </row>
        <row r="836">
          <cell r="C836" t="str">
            <v>FR-00440</v>
          </cell>
          <cell r="D836" t="str">
            <v xml:space="preserve">TRANS-K 0.55 x (2x0.082) x 0.65/Z TRANSPORTER KASET Z ZAUSTAVLJALNIKOM; </v>
          </cell>
          <cell r="E836" t="str">
            <v>F&amp;R BACKERFIELD - AD2909</v>
          </cell>
          <cell r="F836" t="str">
            <v>DA</v>
          </cell>
          <cell r="G836">
            <v>45713</v>
          </cell>
          <cell r="H836" t="str">
            <v>DIMITRIJ MARINIČ RIJAVEC</v>
          </cell>
          <cell r="I836">
            <v>16130</v>
          </cell>
          <cell r="J836" t="str">
            <v>DA</v>
          </cell>
          <cell r="K836">
            <v>45715</v>
          </cell>
          <cell r="L836" t="str">
            <v>ZAKLJUČENO</v>
          </cell>
          <cell r="M836"/>
        </row>
        <row r="837">
          <cell r="C837" t="str">
            <v>FR-00450</v>
          </cell>
          <cell r="D837" t="str">
            <v xml:space="preserve">TRANS-K VAL 0.55x0.5 KP TRANSPORTER KASET VALJČNI Z KOTNIM PREHODOM; </v>
          </cell>
          <cell r="E837" t="str">
            <v>F&amp;R BACKERFIELD - AD2909</v>
          </cell>
          <cell r="F837" t="str">
            <v>DA</v>
          </cell>
          <cell r="G837"/>
          <cell r="H837" t="str">
            <v>ALEKSANDER SREBRNIČ</v>
          </cell>
          <cell r="I837">
            <v>16131</v>
          </cell>
          <cell r="J837" t="str">
            <v>DA</v>
          </cell>
          <cell r="K837">
            <v>45828</v>
          </cell>
          <cell r="L837" t="str">
            <v>ZAKLJUČENO</v>
          </cell>
          <cell r="M837"/>
        </row>
        <row r="838">
          <cell r="C838" t="str">
            <v>FR-00460</v>
          </cell>
          <cell r="D838" t="str">
            <v xml:space="preserve">TRANS-K 0.55 x (2x0.082) x 1.2 /Z TRANSPORTER KASET Z ZAUSTAVLJALNIKOM; </v>
          </cell>
          <cell r="E838" t="str">
            <v>F&amp;R BACKERFIELD - AD2909</v>
          </cell>
          <cell r="F838" t="str">
            <v>DA</v>
          </cell>
          <cell r="G838">
            <v>45820</v>
          </cell>
          <cell r="H838" t="str">
            <v>DIMITRIJ MARINIČ RIJAVEC</v>
          </cell>
          <cell r="I838">
            <v>16132</v>
          </cell>
          <cell r="J838" t="str">
            <v>DA</v>
          </cell>
          <cell r="K838">
            <v>45820</v>
          </cell>
          <cell r="L838" t="str">
            <v>ZAKLJUČENO</v>
          </cell>
          <cell r="M838"/>
        </row>
        <row r="839">
          <cell r="C839" t="str">
            <v>FR-00470</v>
          </cell>
          <cell r="D839" t="str">
            <v xml:space="preserve">OBR-K 2/180 st (F&amp;R) NAPRAVA ZA OBRAČANJE ; KASET ; </v>
          </cell>
          <cell r="E839" t="str">
            <v>F&amp;R BACKERFIELD - AD2909</v>
          </cell>
          <cell r="F839" t="str">
            <v>DA</v>
          </cell>
          <cell r="G839"/>
          <cell r="H839" t="str">
            <v>DIMITRIJ MARINIČ RIJAVEC</v>
          </cell>
          <cell r="I839">
            <v>16177</v>
          </cell>
          <cell r="J839" t="str">
            <v>DA</v>
          </cell>
          <cell r="K839">
            <v>45827</v>
          </cell>
          <cell r="L839" t="str">
            <v>ZAKLJUČENO</v>
          </cell>
          <cell r="M839"/>
        </row>
        <row r="840">
          <cell r="C840" t="str">
            <v>FR-00480</v>
          </cell>
          <cell r="D840" t="str">
            <v xml:space="preserve">TRANS-K 0.55 x (2x0.082) x 1.2 /Z TRANSPORTER KASET Z ZAUSTAVLJALNIKOM; </v>
          </cell>
          <cell r="E840" t="str">
            <v>F&amp;R BACKERFIELD - AD2909</v>
          </cell>
          <cell r="F840" t="str">
            <v>DA</v>
          </cell>
          <cell r="G840">
            <v>45712</v>
          </cell>
          <cell r="H840" t="str">
            <v>DIMITRIJ MARINIČ RIJAVEC</v>
          </cell>
          <cell r="I840">
            <v>16133</v>
          </cell>
          <cell r="J840" t="str">
            <v>DA</v>
          </cell>
          <cell r="K840">
            <v>45715</v>
          </cell>
          <cell r="L840" t="str">
            <v>ZAKLJUČENO</v>
          </cell>
          <cell r="M840"/>
        </row>
        <row r="841">
          <cell r="C841" t="str">
            <v>FR-00490</v>
          </cell>
          <cell r="D841" t="str">
            <v>SKLAD K 320  F&amp;R SKLADIŠČE KASET</v>
          </cell>
          <cell r="E841" t="str">
            <v>F&amp;R BACKERFIELD - AD2909</v>
          </cell>
          <cell r="F841" t="str">
            <v>DA</v>
          </cell>
          <cell r="G841"/>
          <cell r="H841" t="str">
            <v>MARKO VELUŠČEK</v>
          </cell>
          <cell r="I841">
            <v>16134</v>
          </cell>
          <cell r="J841" t="str">
            <v>DA</v>
          </cell>
          <cell r="K841">
            <v>45706</v>
          </cell>
          <cell r="L841" t="str">
            <v>ZAKLJUČENO</v>
          </cell>
          <cell r="M841"/>
        </row>
        <row r="842">
          <cell r="C842" t="str">
            <v>FR-00500</v>
          </cell>
          <cell r="D842" t="str">
            <v>TRANS-K 0.5 x 5.9 M TRANSPORTER KASET</v>
          </cell>
          <cell r="E842" t="str">
            <v>F&amp;R BACKERFIELD - AD2909</v>
          </cell>
          <cell r="F842" t="str">
            <v>DA</v>
          </cell>
          <cell r="G842">
            <v>45706</v>
          </cell>
          <cell r="H842" t="str">
            <v>MARKO VELUŠČEK</v>
          </cell>
          <cell r="I842">
            <v>16135</v>
          </cell>
          <cell r="J842" t="str">
            <v>DA</v>
          </cell>
          <cell r="K842">
            <v>45721</v>
          </cell>
          <cell r="L842" t="str">
            <v>ZAKLJUČENO</v>
          </cell>
          <cell r="M842"/>
        </row>
        <row r="843">
          <cell r="C843" t="str">
            <v>FR-00510</v>
          </cell>
          <cell r="D843" t="str">
            <v xml:space="preserve">TRANS-K 0.55 x (2x0.082) x 1.2 /Z TRANSPORTER KASET Z ZAUSTAVLJALNIKOM; </v>
          </cell>
          <cell r="E843" t="str">
            <v>F&amp;R BACKERFIELD - AD2909</v>
          </cell>
          <cell r="F843" t="str">
            <v>DA</v>
          </cell>
          <cell r="G843"/>
          <cell r="H843" t="str">
            <v>MARKO VELUŠČEK</v>
          </cell>
          <cell r="I843">
            <v>16136</v>
          </cell>
          <cell r="J843" t="str">
            <v>DA</v>
          </cell>
          <cell r="K843">
            <v>45706</v>
          </cell>
          <cell r="L843" t="str">
            <v>ZAKLJUČENO</v>
          </cell>
          <cell r="M843"/>
        </row>
        <row r="844">
          <cell r="C844" t="str">
            <v>FR-00520</v>
          </cell>
          <cell r="D844" t="str">
            <v xml:space="preserve">OBR-K 2/180 st (F&amp;R) NAPRAVA ZA OBRAČANJE ; KASET ; </v>
          </cell>
          <cell r="E844" t="str">
            <v>F&amp;R BACKERFIELD - AD2909</v>
          </cell>
          <cell r="F844" t="str">
            <v>DA</v>
          </cell>
          <cell r="G844"/>
          <cell r="H844" t="str">
            <v>DIMITRIJ MARINIČ RIJAVEC</v>
          </cell>
          <cell r="I844">
            <v>16178</v>
          </cell>
          <cell r="J844" t="str">
            <v>DA</v>
          </cell>
          <cell r="K844">
            <v>45827</v>
          </cell>
          <cell r="L844" t="str">
            <v>ZAKLJUČENO</v>
          </cell>
          <cell r="M844"/>
        </row>
        <row r="845">
          <cell r="C845" t="str">
            <v>FR-00530</v>
          </cell>
          <cell r="D845" t="str">
            <v xml:space="preserve">TRANS-K 0.58 x (2x0.082) x 1.8 /Z TRANSPORTER KASET Z ZAUSTAVLJALNIKOM; </v>
          </cell>
          <cell r="E845" t="str">
            <v>F&amp;R BACKERFIELD - AD2909</v>
          </cell>
          <cell r="F845" t="str">
            <v>DA</v>
          </cell>
          <cell r="G845">
            <v>45712</v>
          </cell>
          <cell r="H845" t="str">
            <v>DIMITRIJ MARINIČ RIJAVEC</v>
          </cell>
          <cell r="I845">
            <v>16137</v>
          </cell>
          <cell r="J845" t="str">
            <v>DA</v>
          </cell>
          <cell r="K845">
            <v>45715</v>
          </cell>
          <cell r="L845" t="str">
            <v>ZAKLJUČENO</v>
          </cell>
          <cell r="M845"/>
        </row>
        <row r="846">
          <cell r="C846" t="str">
            <v>FR-00540</v>
          </cell>
          <cell r="D846" t="str">
            <v xml:space="preserve">TRANS-K VAL 0.55x0.5 KP TRANSPORTER KASET VALJČNI Z KOTNIM PREHODOM; </v>
          </cell>
          <cell r="E846" t="str">
            <v>F&amp;R BACKERFIELD - AD2909</v>
          </cell>
          <cell r="F846" t="str">
            <v>DA</v>
          </cell>
          <cell r="G846"/>
          <cell r="H846" t="str">
            <v>ALEKSANDER SREBRNIČ</v>
          </cell>
          <cell r="I846">
            <v>16138</v>
          </cell>
          <cell r="J846" t="str">
            <v>DA</v>
          </cell>
          <cell r="K846">
            <v>45828</v>
          </cell>
          <cell r="L846" t="str">
            <v>ZAKLJUČENO</v>
          </cell>
          <cell r="M846"/>
        </row>
        <row r="847">
          <cell r="C847" t="str">
            <v>FR-00550</v>
          </cell>
          <cell r="D847" t="str">
            <v xml:space="preserve">SKLAD P 52 SKADIŠČE POKROVOV - BUFFER; </v>
          </cell>
          <cell r="E847" t="str">
            <v>F&amp;R BACKERFIELD - AD2909</v>
          </cell>
          <cell r="F847" t="str">
            <v>DA</v>
          </cell>
          <cell r="G847"/>
          <cell r="H847" t="str">
            <v>MARKO VELUŠČEK</v>
          </cell>
          <cell r="I847">
            <v>16139</v>
          </cell>
          <cell r="J847" t="str">
            <v>DA</v>
          </cell>
          <cell r="K847">
            <v>45706</v>
          </cell>
          <cell r="L847" t="str">
            <v>ZAKLJUČENO</v>
          </cell>
          <cell r="M847"/>
        </row>
        <row r="848">
          <cell r="C848" t="str">
            <v>FR-00560</v>
          </cell>
          <cell r="D848" t="str">
            <v>TRANS-K 0.5 x 2.2 M TRANSPORTER KASET</v>
          </cell>
          <cell r="E848" t="str">
            <v>F&amp;R BACKERFIELD - AD2909</v>
          </cell>
          <cell r="F848" t="str">
            <v>DA</v>
          </cell>
          <cell r="G848">
            <v>45713</v>
          </cell>
          <cell r="H848" t="str">
            <v>MARKO VELUŠČEK</v>
          </cell>
          <cell r="I848">
            <v>16140</v>
          </cell>
          <cell r="J848" t="str">
            <v>DA</v>
          </cell>
          <cell r="K848">
            <v>45707</v>
          </cell>
          <cell r="L848" t="str">
            <v>ZAKLJUČENO</v>
          </cell>
          <cell r="M848"/>
        </row>
        <row r="849">
          <cell r="C849" t="str">
            <v>FR-00570</v>
          </cell>
          <cell r="D849" t="str">
            <v xml:space="preserve">TRANS-K 0.55 x (2x0.082) x 1.65 /Z  TRANSPORTER KASET Z ZAUSTAVLJALNIKOM; </v>
          </cell>
          <cell r="E849" t="str">
            <v>F&amp;R BACKERFIELD - AD2909</v>
          </cell>
          <cell r="F849" t="str">
            <v>DA</v>
          </cell>
          <cell r="G849"/>
          <cell r="H849" t="str">
            <v>ALEKSANDER SREBRNIČ</v>
          </cell>
          <cell r="I849">
            <v>16141</v>
          </cell>
          <cell r="J849" t="str">
            <v>DA</v>
          </cell>
          <cell r="K849">
            <v>45811</v>
          </cell>
          <cell r="L849" t="str">
            <v>ZAKLJUČENO</v>
          </cell>
          <cell r="M849"/>
        </row>
        <row r="850">
          <cell r="C850"/>
          <cell r="D850" t="str">
            <v>KRAS  NC.1 3-P+-150-120-----VM-D350-K</v>
          </cell>
          <cell r="E850" t="str">
            <v>J24-0539</v>
          </cell>
          <cell r="F850" t="str">
            <v>DA</v>
          </cell>
          <cell r="G850">
            <v>45688</v>
          </cell>
          <cell r="H850" t="str">
            <v>ALEKSANDER SREBRNIČ</v>
          </cell>
          <cell r="I850">
            <v>16341</v>
          </cell>
          <cell r="J850" t="str">
            <v>DA</v>
          </cell>
          <cell r="K850">
            <v>45698</v>
          </cell>
          <cell r="L850" t="str">
            <v>ZAKLJUČENO</v>
          </cell>
          <cell r="M850"/>
        </row>
        <row r="851">
          <cell r="C851"/>
          <cell r="D851" t="str">
            <v>KRAS  NC.1 3-PLC</v>
          </cell>
          <cell r="E851" t="str">
            <v>J22-1142</v>
          </cell>
          <cell r="F851" t="str">
            <v>DA</v>
          </cell>
          <cell r="G851">
            <v>45694</v>
          </cell>
          <cell r="H851" t="str">
            <v>ALEKSANDER SREBRNIČ</v>
          </cell>
          <cell r="I851">
            <v>16409</v>
          </cell>
          <cell r="J851" t="str">
            <v>DA</v>
          </cell>
          <cell r="K851">
            <v>45707</v>
          </cell>
          <cell r="L851" t="str">
            <v>ZAKLJUČENO</v>
          </cell>
          <cell r="M851"/>
        </row>
        <row r="852">
          <cell r="C852"/>
          <cell r="D852" t="str">
            <v>KRAS NC1.1 1/2-P-1250-245-NZT+PN-----K--</v>
          </cell>
          <cell r="E852" t="str">
            <v>J24-1263</v>
          </cell>
          <cell r="F852" t="str">
            <v>DA</v>
          </cell>
          <cell r="G852"/>
          <cell r="H852" t="str">
            <v>ALEKSANDER SREBRNIČ</v>
          </cell>
          <cell r="I852">
            <v>16580</v>
          </cell>
          <cell r="J852" t="str">
            <v>DA</v>
          </cell>
          <cell r="K852">
            <v>45744</v>
          </cell>
          <cell r="L852" t="str">
            <v>ZAKLJUČENO</v>
          </cell>
          <cell r="M852"/>
        </row>
        <row r="853">
          <cell r="C853"/>
          <cell r="D853" t="str">
            <v>DEP - GRP - 1H - 190x540  1.20x1.26x2.07 naprava za praznjenje kaset</v>
          </cell>
          <cell r="E853" t="str">
            <v>J24-0183  cupcake</v>
          </cell>
          <cell r="F853" t="str">
            <v>DA</v>
          </cell>
          <cell r="G853"/>
          <cell r="H853" t="str">
            <v>MARKO VELUŠČEK</v>
          </cell>
          <cell r="I853">
            <v>16671</v>
          </cell>
          <cell r="J853" t="str">
            <v>DA</v>
          </cell>
          <cell r="K853">
            <v>45755</v>
          </cell>
          <cell r="L853" t="str">
            <v>ZAKLJUČENO</v>
          </cell>
          <cell r="M853"/>
        </row>
        <row r="854">
          <cell r="C854" t="str">
            <v>THAB-00010</v>
          </cell>
          <cell r="D854" t="str">
            <v>LP V 1200 (T) L ST N VO Lijak s podestom</v>
          </cell>
          <cell r="E854" t="str">
            <v>J24-0723</v>
          </cell>
          <cell r="F854" t="str">
            <v>DA</v>
          </cell>
          <cell r="G854"/>
          <cell r="H854" t="str">
            <v>ALEKSANDER SREBRNIČ</v>
          </cell>
          <cell r="I854">
            <v>16586</v>
          </cell>
          <cell r="J854" t="str">
            <v>DA</v>
          </cell>
          <cell r="K854">
            <v>45848</v>
          </cell>
          <cell r="L854" t="str">
            <v>ZAKLJUČENO</v>
          </cell>
          <cell r="M854"/>
        </row>
        <row r="855">
          <cell r="C855" t="str">
            <v>THAB-00020</v>
          </cell>
          <cell r="D855" t="str">
            <v xml:space="preserve">TT IK -IDK6 THABLURAI TRANSPORTER TESTA Z ; IZMETOVALCEM ; DVOJNIH KOSOV; </v>
          </cell>
          <cell r="E855" t="str">
            <v>J24-0723</v>
          </cell>
          <cell r="F855" t="str">
            <v>DA</v>
          </cell>
          <cell r="G855"/>
          <cell r="H855" t="str">
            <v>ALEKSANDER SREBRNIČ</v>
          </cell>
          <cell r="I855">
            <v>16537</v>
          </cell>
          <cell r="J855" t="str">
            <v>DA</v>
          </cell>
          <cell r="K855">
            <v>45891</v>
          </cell>
          <cell r="L855" t="str">
            <v>ZAKLJUČENO</v>
          </cell>
          <cell r="M855"/>
        </row>
        <row r="856">
          <cell r="C856" t="str">
            <v>THAB-00030-T1</v>
          </cell>
          <cell r="D856" t="str">
            <v>SORA 6076/500-L4-380/500 TZ-DO-2000-F; 3x380V, 60Hz; STROJ ZA VZDOLŽNO OBLIKOVANJE</v>
          </cell>
          <cell r="E856" t="str">
            <v>J24-0723</v>
          </cell>
          <cell r="F856" t="str">
            <v>DA</v>
          </cell>
          <cell r="G856"/>
          <cell r="H856" t="str">
            <v>MARKO VELUŠČEK</v>
          </cell>
          <cell r="I856">
            <v>16521</v>
          </cell>
          <cell r="J856" t="str">
            <v>DA</v>
          </cell>
          <cell r="K856">
            <v>45840</v>
          </cell>
          <cell r="L856" t="str">
            <v>ZAKLJUČENO</v>
          </cell>
          <cell r="M856"/>
        </row>
        <row r="857">
          <cell r="C857" t="str">
            <v>THAB-00040-T1</v>
          </cell>
          <cell r="D857" t="str">
            <v>SORA 6076/500-L4-380/500 TZ-DO-2000-F; 3x380V, 60Hz; STROJ ZA VZDOLŽNO OBLIKOVANJE</v>
          </cell>
          <cell r="E857" t="str">
            <v>J24-0723</v>
          </cell>
          <cell r="F857" t="str">
            <v>DA</v>
          </cell>
          <cell r="G857"/>
          <cell r="H857" t="str">
            <v>MARKO VELUŠČEK</v>
          </cell>
          <cell r="I857">
            <v>16522</v>
          </cell>
          <cell r="J857" t="str">
            <v>DA</v>
          </cell>
          <cell r="K857">
            <v>45840</v>
          </cell>
          <cell r="L857" t="str">
            <v>ZAKLJUČENO</v>
          </cell>
          <cell r="M857"/>
        </row>
        <row r="858">
          <cell r="C858" t="str">
            <v>THAB-00050-T1</v>
          </cell>
          <cell r="D858" t="str">
            <v>APK 350x1650 MAG/K AVTOMATSKI POLNILNIK KASET KONTINUIRANI</v>
          </cell>
          <cell r="E858" t="str">
            <v>J24-0723</v>
          </cell>
          <cell r="F858" t="str">
            <v>DA</v>
          </cell>
          <cell r="G858"/>
          <cell r="H858" t="str">
            <v>ALEKSANDER SREBRNIČ</v>
          </cell>
          <cell r="I858" t="str">
            <v>16624|16625</v>
          </cell>
          <cell r="J858" t="str">
            <v>DA</v>
          </cell>
          <cell r="K858">
            <v>45835</v>
          </cell>
          <cell r="L858" t="str">
            <v>ZAKLJUČENO</v>
          </cell>
          <cell r="M858"/>
        </row>
        <row r="859">
          <cell r="C859" t="str">
            <v>THAB-00060-T1</v>
          </cell>
          <cell r="D859" t="str">
            <v>TRANS-K 0.35 (1x 0.190) x 2.9 KR 90 TRANSPORTER KASET</v>
          </cell>
          <cell r="E859" t="str">
            <v>J24-0723</v>
          </cell>
          <cell r="F859" t="str">
            <v>DA</v>
          </cell>
          <cell r="G859"/>
          <cell r="H859" t="str">
            <v>DIMITRIJ MARINIČ RIJAVEC</v>
          </cell>
          <cell r="I859">
            <v>16587</v>
          </cell>
          <cell r="J859" t="str">
            <v>DA</v>
          </cell>
          <cell r="K859"/>
          <cell r="L859" t="str">
            <v>ZAKLJUČENO</v>
          </cell>
          <cell r="M859"/>
        </row>
        <row r="860">
          <cell r="C860" t="str">
            <v>THAB-00070-T1</v>
          </cell>
          <cell r="D860" t="str">
            <v>TRANS-K 0.35 (1x 0.190) x 5.2 KR 90 TRANSPORTER KASET</v>
          </cell>
          <cell r="E860" t="str">
            <v>J24-0723</v>
          </cell>
          <cell r="F860" t="str">
            <v>DA</v>
          </cell>
          <cell r="G860"/>
          <cell r="H860" t="str">
            <v>ALEKSANDER SREBRNIČ</v>
          </cell>
          <cell r="I860">
            <v>16588</v>
          </cell>
          <cell r="J860" t="str">
            <v>DA</v>
          </cell>
          <cell r="K860">
            <v>45838</v>
          </cell>
          <cell r="L860" t="str">
            <v>ZAKLJUČENO</v>
          </cell>
          <cell r="M860"/>
        </row>
        <row r="861">
          <cell r="C861" t="str">
            <v>THAB-00080-T1</v>
          </cell>
          <cell r="D861" t="str">
            <v>TRANS-K 0.35 (1x 0.190) x 4.1 KR 90 TRANSPORTER KASET</v>
          </cell>
          <cell r="E861" t="str">
            <v>J24-0723</v>
          </cell>
          <cell r="F861" t="str">
            <v>DA</v>
          </cell>
          <cell r="G861"/>
          <cell r="H861" t="str">
            <v>DIMITRIJ MARINIČ RIJAVEC</v>
          </cell>
          <cell r="I861">
            <v>16589</v>
          </cell>
          <cell r="J861" t="str">
            <v>DA</v>
          </cell>
          <cell r="K861"/>
          <cell r="L861" t="str">
            <v>ZAKLJUČENO</v>
          </cell>
          <cell r="M861"/>
        </row>
        <row r="862">
          <cell r="C862" t="str">
            <v>THAB-00090-T1</v>
          </cell>
          <cell r="D862" t="str">
            <v>TRANS-K 0.35 (1x 0.190) x 6.8 KR 90 TRANSPORTER KASET</v>
          </cell>
          <cell r="E862" t="str">
            <v>J24-0723</v>
          </cell>
          <cell r="F862" t="str">
            <v>DA</v>
          </cell>
          <cell r="G862"/>
          <cell r="H862" t="str">
            <v>DIMITRIJ MARINIČ RIJAVEC</v>
          </cell>
          <cell r="I862">
            <v>16590</v>
          </cell>
          <cell r="J862" t="str">
            <v>DA</v>
          </cell>
          <cell r="K862"/>
          <cell r="L862" t="str">
            <v>ZAKLJUČENO</v>
          </cell>
          <cell r="M862"/>
        </row>
        <row r="863">
          <cell r="C863" t="str">
            <v>THAB-00100-T1</v>
          </cell>
          <cell r="D863" t="str">
            <v>TRANS-K  0.35 x 1.1 /MT TRANSPORTER KASET</v>
          </cell>
          <cell r="E863" t="str">
            <v>J24-0723</v>
          </cell>
          <cell r="F863" t="str">
            <v>DA</v>
          </cell>
          <cell r="G863"/>
          <cell r="H863" t="str">
            <v>ALEKSANDER SREBRNIČ</v>
          </cell>
          <cell r="I863">
            <v>16591</v>
          </cell>
          <cell r="J863" t="str">
            <v>DA</v>
          </cell>
          <cell r="K863">
            <v>45835</v>
          </cell>
          <cell r="L863" t="str">
            <v>ZAKLJUČENO</v>
          </cell>
          <cell r="M863"/>
        </row>
        <row r="864">
          <cell r="C864" t="str">
            <v>THAB-00110-T1</v>
          </cell>
          <cell r="D864" t="str">
            <v>TRANS-K  0.35 x 1.1 /MT TRANSPORTER KASET</v>
          </cell>
          <cell r="E864" t="str">
            <v>J24-0723</v>
          </cell>
          <cell r="F864" t="str">
            <v>DA</v>
          </cell>
          <cell r="G864"/>
          <cell r="H864" t="str">
            <v>DIMITRIJ MARINIČ RIJAVEC</v>
          </cell>
          <cell r="I864">
            <v>16592</v>
          </cell>
          <cell r="J864" t="str">
            <v>DA</v>
          </cell>
          <cell r="K864"/>
          <cell r="L864" t="str">
            <v>ZAKLJUČENO</v>
          </cell>
          <cell r="M864"/>
        </row>
        <row r="865">
          <cell r="C865" t="str">
            <v>THAB-00120-T1</v>
          </cell>
          <cell r="D865" t="str">
            <v>TRANS-K 0.8 x 1.9 /MT TRANSPORTER KASET</v>
          </cell>
          <cell r="E865" t="str">
            <v>J24-0723</v>
          </cell>
          <cell r="F865" t="str">
            <v>DA</v>
          </cell>
          <cell r="G865"/>
          <cell r="H865" t="str">
            <v>DIMITRIJ MARINIČ RIJAVEC</v>
          </cell>
          <cell r="I865">
            <v>16593</v>
          </cell>
          <cell r="J865" t="str">
            <v>DA</v>
          </cell>
          <cell r="K865"/>
          <cell r="L865" t="str">
            <v>ZAKLJUČENO</v>
          </cell>
          <cell r="M865"/>
        </row>
        <row r="866">
          <cell r="C866" t="str">
            <v>THAB-00121</v>
          </cell>
          <cell r="D866" t="str">
            <v>VP 0.86x2.0 - P VALJČNA PROGA, PROSTOTEKOČA</v>
          </cell>
          <cell r="E866" t="str">
            <v>J24-0723</v>
          </cell>
          <cell r="F866" t="str">
            <v>DA</v>
          </cell>
          <cell r="G866"/>
          <cell r="H866" t="str">
            <v>MARKO VELUŠČEK</v>
          </cell>
          <cell r="I866">
            <v>16594</v>
          </cell>
          <cell r="J866" t="str">
            <v>DA</v>
          </cell>
          <cell r="K866">
            <v>45856</v>
          </cell>
          <cell r="L866" t="str">
            <v>ZAKLJUČENO</v>
          </cell>
          <cell r="M866"/>
        </row>
        <row r="867">
          <cell r="C867" t="str">
            <v>THAB-00130-T1</v>
          </cell>
          <cell r="D867" t="str">
            <v>TRANS-K 0.8x (1x 0.4) x 4.0 R90/MT TRANSPORTER KASET</v>
          </cell>
          <cell r="E867" t="str">
            <v>J24-0723</v>
          </cell>
          <cell r="F867" t="str">
            <v>DA</v>
          </cell>
          <cell r="G867"/>
          <cell r="H867" t="str">
            <v>MARKO VELUŠČEK</v>
          </cell>
          <cell r="I867">
            <v>16595</v>
          </cell>
          <cell r="J867" t="str">
            <v>DA</v>
          </cell>
          <cell r="K867">
            <v>45838</v>
          </cell>
          <cell r="L867" t="str">
            <v>ZAKLJUČENO</v>
          </cell>
          <cell r="M867"/>
        </row>
        <row r="868">
          <cell r="C868" t="str">
            <v>THAB-00140</v>
          </cell>
          <cell r="D868" t="str">
            <v>TRANS-K 0.8 x 1.7 /MT /Z TRANSPORTER KASET</v>
          </cell>
          <cell r="E868" t="str">
            <v>J24-0723</v>
          </cell>
          <cell r="F868" t="str">
            <v>DA</v>
          </cell>
          <cell r="G868"/>
          <cell r="H868" t="str">
            <v>DIMITRIJ MARINIČ RIJAVEC</v>
          </cell>
          <cell r="I868">
            <v>16596</v>
          </cell>
          <cell r="J868" t="str">
            <v>DA</v>
          </cell>
          <cell r="K868">
            <v>45915</v>
          </cell>
          <cell r="L868" t="str">
            <v>ZAKLJUČENO</v>
          </cell>
          <cell r="M868"/>
        </row>
        <row r="869">
          <cell r="C869" t="str">
            <v>THAB-00150</v>
          </cell>
          <cell r="D869" t="str">
            <v>APFK P 0.8x4.026 AVTOMATSKI POLNILNIK FERME. KOMORE</v>
          </cell>
          <cell r="E869" t="str">
            <v>J24-0723</v>
          </cell>
          <cell r="F869" t="str">
            <v>DA</v>
          </cell>
          <cell r="G869"/>
          <cell r="H869" t="str">
            <v>DIMITRIJ MARINIČ RIJAVEC</v>
          </cell>
          <cell r="I869">
            <v>16783</v>
          </cell>
          <cell r="J869" t="str">
            <v>DA</v>
          </cell>
          <cell r="K869">
            <v>45898</v>
          </cell>
          <cell r="L869" t="str">
            <v>ZAKLJUČENO</v>
          </cell>
          <cell r="M869"/>
        </row>
        <row r="870">
          <cell r="C870" t="str">
            <v>THAB-00160</v>
          </cell>
          <cell r="D870" t="str">
            <v xml:space="preserve">FKP K 4.0/190 FERMENTACIJSKA KOMORA; </v>
          </cell>
          <cell r="E870" t="str">
            <v>J24-0723</v>
          </cell>
          <cell r="F870"/>
          <cell r="G870"/>
          <cell r="H870"/>
          <cell r="I870">
            <v>16525</v>
          </cell>
          <cell r="J870"/>
          <cell r="K870"/>
          <cell r="L870" t="str">
            <v/>
          </cell>
          <cell r="M870"/>
        </row>
        <row r="871">
          <cell r="C871" t="str">
            <v>THAB-00161</v>
          </cell>
          <cell r="D871" t="str">
            <v>APRAZ FK 3.0 AVTOMATSKI PRAZNILNIK KOMORE, gonilo SEW</v>
          </cell>
          <cell r="E871" t="str">
            <v>J24-0723</v>
          </cell>
          <cell r="F871" t="str">
            <v>DA</v>
          </cell>
          <cell r="G871"/>
          <cell r="H871" t="str">
            <v>DIMITRIJ MARINIČ RIJAVEC</v>
          </cell>
          <cell r="I871">
            <v>16782</v>
          </cell>
          <cell r="J871" t="str">
            <v>DA</v>
          </cell>
          <cell r="K871">
            <v>45897</v>
          </cell>
          <cell r="L871" t="str">
            <v>ZAKLJUČENO</v>
          </cell>
          <cell r="M871"/>
        </row>
        <row r="872">
          <cell r="C872" t="str">
            <v>THAB-00170</v>
          </cell>
          <cell r="D872" t="str">
            <v>TRANS-K 0.8 x 4.7 /MT TRANSPORTER KASET</v>
          </cell>
          <cell r="E872" t="str">
            <v>J24-0723</v>
          </cell>
          <cell r="F872" t="str">
            <v>DA</v>
          </cell>
          <cell r="G872"/>
          <cell r="H872" t="str">
            <v>DIMITRIJ MARINIČ RIJAVEC</v>
          </cell>
          <cell r="I872">
            <v>16597</v>
          </cell>
          <cell r="J872" t="str">
            <v>DA</v>
          </cell>
          <cell r="K872">
            <v>45898</v>
          </cell>
          <cell r="L872" t="str">
            <v>ZAKLJUČENO</v>
          </cell>
          <cell r="M872"/>
        </row>
        <row r="873">
          <cell r="C873" t="str">
            <v>THAB-00171</v>
          </cell>
          <cell r="D873" t="str">
            <v>TRANS-K 0.8 x 2.5 /MT /Z TRANSPORTER KASET</v>
          </cell>
          <cell r="E873" t="str">
            <v>J24-0723</v>
          </cell>
          <cell r="F873" t="str">
            <v>DA</v>
          </cell>
          <cell r="G873"/>
          <cell r="H873" t="str">
            <v>DIMITRIJ MARINIČ RIJAVEC</v>
          </cell>
          <cell r="I873">
            <v>16598</v>
          </cell>
          <cell r="J873" t="str">
            <v>DA</v>
          </cell>
          <cell r="K873">
            <v>45899</v>
          </cell>
          <cell r="L873" t="str">
            <v>ZAKLJUČENO</v>
          </cell>
          <cell r="M873"/>
        </row>
        <row r="874">
          <cell r="C874" t="str">
            <v>THAB-00172</v>
          </cell>
          <cell r="D874" t="str">
            <v>TRANS-K 0.8 x 2.7 R90/MT TRANSPORTER KASET</v>
          </cell>
          <cell r="E874" t="str">
            <v>J24-0723</v>
          </cell>
          <cell r="F874" t="str">
            <v>DA</v>
          </cell>
          <cell r="G874"/>
          <cell r="H874" t="str">
            <v>DIMITRIJ MARINIČ RIJAVEC</v>
          </cell>
          <cell r="I874">
            <v>16599</v>
          </cell>
          <cell r="J874" t="str">
            <v>DA</v>
          </cell>
          <cell r="K874">
            <v>45899</v>
          </cell>
          <cell r="L874" t="str">
            <v>ZAKLJUČENO</v>
          </cell>
          <cell r="M874"/>
        </row>
        <row r="875">
          <cell r="C875" t="str">
            <v>THAB-00173-T2</v>
          </cell>
          <cell r="D875" t="str">
            <v>TRANS-K 0.8 x 2.1 /MT TRANSPORTER KASET</v>
          </cell>
          <cell r="E875" t="str">
            <v>J24-0723</v>
          </cell>
          <cell r="F875" t="str">
            <v>DA</v>
          </cell>
          <cell r="G875"/>
          <cell r="H875" t="str">
            <v>DIMITRIJ MARINIČ RIJAVEC</v>
          </cell>
          <cell r="I875">
            <v>16710</v>
          </cell>
          <cell r="J875" t="str">
            <v>DA</v>
          </cell>
          <cell r="K875">
            <v>45899</v>
          </cell>
          <cell r="L875" t="str">
            <v>ZAKLJUČENO</v>
          </cell>
          <cell r="M875">
            <v>0</v>
          </cell>
        </row>
        <row r="876">
          <cell r="C876" t="str">
            <v>THAB-00180-T2</v>
          </cell>
          <cell r="D876" t="str">
            <v>TRANS-K 0.9 (2x 0.152) x 2.4 REV/MT TRANSPORTER KASET</v>
          </cell>
          <cell r="E876" t="str">
            <v>J24-0723</v>
          </cell>
          <cell r="F876" t="str">
            <v>DA</v>
          </cell>
          <cell r="G876"/>
          <cell r="H876" t="str">
            <v>ALEKSANDER SREBRNIČ</v>
          </cell>
          <cell r="I876">
            <v>16600</v>
          </cell>
          <cell r="J876" t="str">
            <v>DA</v>
          </cell>
          <cell r="K876">
            <v>45901</v>
          </cell>
          <cell r="L876" t="str">
            <v>ZAKLJUČENO</v>
          </cell>
          <cell r="M876" t="str">
            <v>v delu</v>
          </cell>
        </row>
        <row r="877">
          <cell r="C877" t="str">
            <v>THAB-00190-T2</v>
          </cell>
          <cell r="D877" t="str">
            <v>PREST-K THAB / 6K NAPRAVA ZA PRESTAVLJANJE KASET</v>
          </cell>
          <cell r="E877" t="str">
            <v>J24-0723</v>
          </cell>
          <cell r="F877" t="str">
            <v>DA</v>
          </cell>
          <cell r="G877"/>
          <cell r="H877" t="str">
            <v>ALEKSANDER SREBRNIČ</v>
          </cell>
          <cell r="I877">
            <v>16601</v>
          </cell>
          <cell r="J877" t="str">
            <v>DA</v>
          </cell>
          <cell r="K877">
            <v>45903</v>
          </cell>
          <cell r="L877" t="str">
            <v>ZAKLJUČENO</v>
          </cell>
          <cell r="M877">
            <v>0</v>
          </cell>
        </row>
        <row r="878">
          <cell r="C878" t="str">
            <v>THAB-00200-T2</v>
          </cell>
          <cell r="D878" t="str">
            <v>VAL 0.9x6.6  PROGA VALJČNA TRANSPORTER KASET - VALJČNA PROGA</v>
          </cell>
          <cell r="E878" t="str">
            <v>J24-0723</v>
          </cell>
          <cell r="F878" t="str">
            <v>DA</v>
          </cell>
          <cell r="G878"/>
          <cell r="H878" t="str">
            <v>ALEKSANDER SREBRNIČ</v>
          </cell>
          <cell r="I878">
            <v>16602</v>
          </cell>
          <cell r="J878" t="str">
            <v>DA</v>
          </cell>
          <cell r="K878">
            <v>45902</v>
          </cell>
          <cell r="L878" t="str">
            <v>ZAKLJUČENO</v>
          </cell>
          <cell r="M878">
            <v>0</v>
          </cell>
        </row>
        <row r="879">
          <cell r="C879" t="str">
            <v>THAB-00210-T4</v>
          </cell>
          <cell r="D879" t="str">
            <v>TRANS-K 0.9 x 6.8 R90/MT TRANSPORTER KASET</v>
          </cell>
          <cell r="E879" t="str">
            <v>J24-0723</v>
          </cell>
          <cell r="F879" t="str">
            <v>DA</v>
          </cell>
          <cell r="G879"/>
          <cell r="H879" t="str">
            <v>ALEKSANDER SREBRNIČ</v>
          </cell>
          <cell r="I879">
            <v>16603</v>
          </cell>
          <cell r="J879" t="str">
            <v>DA</v>
          </cell>
          <cell r="K879">
            <v>45912</v>
          </cell>
          <cell r="L879" t="str">
            <v>ZAKLJUČENO</v>
          </cell>
          <cell r="M879"/>
        </row>
        <row r="880">
          <cell r="C880" t="str">
            <v>THAB-00211</v>
          </cell>
          <cell r="D880" t="str">
            <v>TRANS- K 0.8x (2x 0.15) x1.3 /MT TRANSPORTER KASET</v>
          </cell>
          <cell r="E880" t="str">
            <v>J24-0723</v>
          </cell>
          <cell r="F880" t="str">
            <v>DA</v>
          </cell>
          <cell r="G880"/>
          <cell r="H880" t="str">
            <v>DIMITRIJ MARINIČ RIJAVEC</v>
          </cell>
          <cell r="I880">
            <v>16626</v>
          </cell>
          <cell r="J880" t="str">
            <v>DA</v>
          </cell>
          <cell r="K880">
            <v>45919</v>
          </cell>
          <cell r="L880" t="str">
            <v>ZAKLJUČENO</v>
          </cell>
          <cell r="M880"/>
        </row>
        <row r="881">
          <cell r="C881" t="str">
            <v>THAB-00212</v>
          </cell>
          <cell r="D881" t="str">
            <v>TRANS- K 0.8x (2x 0.15) x 1.2 /MT TRANSPORTER KASET</v>
          </cell>
          <cell r="E881" t="str">
            <v>J24-0723</v>
          </cell>
          <cell r="F881" t="str">
            <v>DA</v>
          </cell>
          <cell r="G881"/>
          <cell r="H881" t="str">
            <v>DIMITRIJ MARINIČ RIJAVEC</v>
          </cell>
          <cell r="I881">
            <v>16627</v>
          </cell>
          <cell r="J881" t="str">
            <v>DA</v>
          </cell>
          <cell r="K881">
            <v>45915</v>
          </cell>
          <cell r="L881" t="str">
            <v>ZAKLJUČENO</v>
          </cell>
          <cell r="M881"/>
        </row>
        <row r="882">
          <cell r="C882" t="str">
            <v>THAB-00220-T4</v>
          </cell>
          <cell r="D882" t="str">
            <v>PREST-P THAB / 6P NAPRAVA ZA PRESTAVLJANJE POKROVOV</v>
          </cell>
          <cell r="E882" t="str">
            <v>J24-0723</v>
          </cell>
          <cell r="F882" t="str">
            <v>DA</v>
          </cell>
          <cell r="G882"/>
          <cell r="H882" t="str">
            <v>ALEKSANDER SREBRNIČ</v>
          </cell>
          <cell r="I882">
            <v>16604</v>
          </cell>
          <cell r="J882" t="str">
            <v>DA</v>
          </cell>
          <cell r="K882">
            <v>45916</v>
          </cell>
          <cell r="L882" t="str">
            <v>ZAKLJUČENO</v>
          </cell>
          <cell r="M882"/>
        </row>
        <row r="883">
          <cell r="C883" t="str">
            <v>THAB-00221-T4</v>
          </cell>
          <cell r="D883" t="str">
            <v>TRANS - P 0.8 x 2.7 /MT /Z TRANSPORTER POKROVOV Z ZAUSTAVLJALNIKOM</v>
          </cell>
          <cell r="E883" t="str">
            <v>J24-0723</v>
          </cell>
          <cell r="F883" t="str">
            <v>DA</v>
          </cell>
          <cell r="G883"/>
          <cell r="H883" t="str">
            <v>ALEKSANDER SREBRNIČ</v>
          </cell>
          <cell r="I883">
            <v>16767</v>
          </cell>
          <cell r="J883" t="str">
            <v>DA</v>
          </cell>
          <cell r="K883">
            <v>45915</v>
          </cell>
          <cell r="L883" t="str">
            <v>ZAKLJUČENO</v>
          </cell>
          <cell r="M883"/>
        </row>
        <row r="884">
          <cell r="C884" t="str">
            <v>THAB-00222-T4</v>
          </cell>
          <cell r="D884" t="str">
            <v xml:space="preserve">TRANS - P 0.8 x 2.7 /MT TRANSPORTER POKROVOV </v>
          </cell>
          <cell r="E884" t="str">
            <v>J24-0723</v>
          </cell>
          <cell r="F884" t="str">
            <v>DA</v>
          </cell>
          <cell r="G884"/>
          <cell r="H884" t="str">
            <v>ALEKSANDER SREBRNIČ</v>
          </cell>
          <cell r="I884">
            <v>16768</v>
          </cell>
          <cell r="J884" t="str">
            <v>DA</v>
          </cell>
          <cell r="K884">
            <v>45912</v>
          </cell>
          <cell r="L884" t="str">
            <v>ZAKLJUČENO</v>
          </cell>
          <cell r="M884"/>
        </row>
        <row r="885">
          <cell r="C885" t="str">
            <v>THAB-00230-T4</v>
          </cell>
          <cell r="D885" t="str">
            <v>TRANS- K 0.8 x (2x 0.15) x 2.0 /MT TRANSPORTER KASET</v>
          </cell>
          <cell r="E885" t="str">
            <v>J24-0723</v>
          </cell>
          <cell r="F885" t="str">
            <v>DA</v>
          </cell>
          <cell r="G885"/>
          <cell r="H885" t="str">
            <v>ALEKSANDER SREBRNIČ</v>
          </cell>
          <cell r="I885">
            <v>16605</v>
          </cell>
          <cell r="J885" t="str">
            <v>DA</v>
          </cell>
          <cell r="K885">
            <v>45915</v>
          </cell>
          <cell r="L885" t="str">
            <v>ZAKLJUČENO</v>
          </cell>
          <cell r="M885"/>
        </row>
        <row r="886">
          <cell r="C886" t="str">
            <v>THAB-00240-T4</v>
          </cell>
          <cell r="D886" t="str">
            <v>TRANS- K 0.8x (2x 0.15) x 2.5 /MT TRANSPORTER KASET</v>
          </cell>
          <cell r="E886" t="str">
            <v>J24-0723</v>
          </cell>
          <cell r="F886" t="str">
            <v>DA</v>
          </cell>
          <cell r="G886"/>
          <cell r="H886" t="str">
            <v>ALEKSANDER SREBRNIČ</v>
          </cell>
          <cell r="I886">
            <v>16606</v>
          </cell>
          <cell r="J886" t="str">
            <v>DA</v>
          </cell>
          <cell r="K886">
            <v>45915</v>
          </cell>
          <cell r="L886" t="str">
            <v>ZAKLJUČENO</v>
          </cell>
          <cell r="M886"/>
        </row>
        <row r="887">
          <cell r="C887" t="str">
            <v>THAB-00250-T4</v>
          </cell>
          <cell r="D887" t="str">
            <v>KONT POK THAB NAPRAVA ZA KONTINUIRNO POKRIVANJE KASET</v>
          </cell>
          <cell r="E887" t="str">
            <v>J24-0723</v>
          </cell>
          <cell r="F887" t="str">
            <v>DA</v>
          </cell>
          <cell r="G887"/>
          <cell r="H887" t="str">
            <v>ALEKSANDER SREBRNIČ</v>
          </cell>
          <cell r="I887">
            <v>16607</v>
          </cell>
          <cell r="J887" t="str">
            <v>DA</v>
          </cell>
          <cell r="K887">
            <v>45945</v>
          </cell>
          <cell r="L887" t="str">
            <v>ZAKLJUČENO</v>
          </cell>
          <cell r="M887"/>
        </row>
        <row r="888">
          <cell r="C888" t="str">
            <v>THAB-00260-T4</v>
          </cell>
          <cell r="D888" t="str">
            <v>TRANS-K 0.8 x (2x 0.15) x 0.5 /MT_G TRANSPORTER KASET</v>
          </cell>
          <cell r="E888" t="str">
            <v>J24-0723</v>
          </cell>
          <cell r="F888" t="str">
            <v>DA</v>
          </cell>
          <cell r="G888"/>
          <cell r="H888" t="str">
            <v>ALEKSANDER SREBRNIČ</v>
          </cell>
          <cell r="I888">
            <v>16608</v>
          </cell>
          <cell r="J888" t="str">
            <v>DA</v>
          </cell>
          <cell r="K888">
            <v>45912</v>
          </cell>
          <cell r="L888" t="str">
            <v>ZAKLJUČENO</v>
          </cell>
          <cell r="M888">
            <v>0</v>
          </cell>
        </row>
        <row r="889">
          <cell r="C889" t="str">
            <v>THAB-00261</v>
          </cell>
          <cell r="D889" t="str">
            <v>TRANS-K  0.8 x (2x 0.15) x 0.8 /MT TRANSPORTER KASET</v>
          </cell>
          <cell r="E889" t="str">
            <v>J24-0723</v>
          </cell>
          <cell r="F889" t="str">
            <v>DA</v>
          </cell>
          <cell r="G889"/>
          <cell r="H889" t="str">
            <v>ALEKSANDER SREBRNIČ</v>
          </cell>
          <cell r="I889">
            <v>16628</v>
          </cell>
          <cell r="J889" t="str">
            <v>DA</v>
          </cell>
          <cell r="K889">
            <v>45912</v>
          </cell>
          <cell r="L889" t="str">
            <v>ZAKLJUČENO</v>
          </cell>
          <cell r="M889"/>
        </row>
        <row r="890">
          <cell r="C890" t="str">
            <v>THAB-00270</v>
          </cell>
          <cell r="D890" t="str">
            <v>TRANS - K 0.8 x 4.0 R90 /MT TRANSPORTER KASET</v>
          </cell>
          <cell r="E890" t="str">
            <v>J24-0723</v>
          </cell>
          <cell r="F890" t="str">
            <v>DA</v>
          </cell>
          <cell r="G890"/>
          <cell r="H890" t="str">
            <v>ALEKSANDER SREBRNIČ</v>
          </cell>
          <cell r="I890">
            <v>16609</v>
          </cell>
          <cell r="J890" t="str">
            <v>DELNO</v>
          </cell>
          <cell r="K890">
            <v>45925</v>
          </cell>
          <cell r="L890" t="str">
            <v>DELNO ZAKLJUČENO</v>
          </cell>
          <cell r="M890" t="str">
            <v>zaščite ( vodila ) traku se zamenja na terenu</v>
          </cell>
        </row>
        <row r="891">
          <cell r="C891" t="str">
            <v>THAB-00280</v>
          </cell>
          <cell r="D891" t="str">
            <v>TRANS-K 0.8x (2x 0.15) x 0.5 /MT_G TRANSPORTER KASET</v>
          </cell>
          <cell r="E891" t="str">
            <v>J24-0723</v>
          </cell>
          <cell r="F891" t="str">
            <v>DA</v>
          </cell>
          <cell r="G891"/>
          <cell r="H891" t="str">
            <v>DIMITRIJ MARINIČ RIJAVEC</v>
          </cell>
          <cell r="I891">
            <v>16610</v>
          </cell>
          <cell r="J891" t="str">
            <v>DA</v>
          </cell>
          <cell r="K891">
            <v>45898</v>
          </cell>
          <cell r="L891" t="str">
            <v>ZAKLJUČENO</v>
          </cell>
          <cell r="M891"/>
        </row>
        <row r="892">
          <cell r="C892" t="str">
            <v>THAB-00290</v>
          </cell>
          <cell r="D892" t="str">
            <v xml:space="preserve">AP TP 4.0/FR/F04 / POM AVTOMATSKI POLNILNIK PEČI; </v>
          </cell>
          <cell r="E892" t="str">
            <v>J24-0723</v>
          </cell>
          <cell r="F892"/>
          <cell r="G892"/>
          <cell r="H892" t="str">
            <v>MATEJ HORVAT</v>
          </cell>
          <cell r="I892">
            <v>16526</v>
          </cell>
          <cell r="J892" t="str">
            <v>DELNO</v>
          </cell>
          <cell r="K892"/>
          <cell r="L892" t="str">
            <v>NAPAKA</v>
          </cell>
          <cell r="M892"/>
        </row>
        <row r="893">
          <cell r="C893" t="str">
            <v>THAB-00300</v>
          </cell>
          <cell r="D893" t="str">
            <v>TPN 4.0x42.1 V1.1 3K3V-L+AS+6B+AC TUNELSKA PEČ</v>
          </cell>
          <cell r="E893" t="str">
            <v>J24-0723</v>
          </cell>
          <cell r="F893" t="str">
            <v>DA</v>
          </cell>
          <cell r="G893"/>
          <cell r="H893" t="str">
            <v>MARKO VELUŠČEK</v>
          </cell>
          <cell r="I893">
            <v>16520</v>
          </cell>
          <cell r="J893" t="str">
            <v>DA</v>
          </cell>
          <cell r="K893">
            <v>45744</v>
          </cell>
          <cell r="L893" t="str">
            <v>ZAKLJUČENO</v>
          </cell>
          <cell r="M893"/>
        </row>
        <row r="894">
          <cell r="C894" t="str">
            <v>THAB-00340</v>
          </cell>
          <cell r="D894" t="str">
            <v xml:space="preserve">GORILNIK  MODULIRANI  WM-G10/2-A  ZM  S  PL.  PROGO;  R1''  ZA  ZEM.  PLIN  IN  PL.;  ŠTEVCEM </v>
          </cell>
          <cell r="E894" t="str">
            <v>J24-0723</v>
          </cell>
          <cell r="F894"/>
          <cell r="G894"/>
          <cell r="H894"/>
          <cell r="I894"/>
          <cell r="J894"/>
          <cell r="K894"/>
          <cell r="L894" t="str">
            <v/>
          </cell>
          <cell r="M894"/>
        </row>
        <row r="895">
          <cell r="C895" t="str">
            <v>THAB-00350</v>
          </cell>
          <cell r="D895" t="str">
            <v xml:space="preserve">APRAZ TP 4.0  D/V AVTOMATSKI PRAZNILNIK PEČI- ; PREVOZNI ; </v>
          </cell>
          <cell r="E895" t="str">
            <v>J24-0723</v>
          </cell>
          <cell r="F895" t="str">
            <v>DA</v>
          </cell>
          <cell r="G895"/>
          <cell r="H895" t="str">
            <v>ALEKSANDER SREBRNIČ</v>
          </cell>
          <cell r="I895">
            <v>16527</v>
          </cell>
          <cell r="J895" t="str">
            <v>DA</v>
          </cell>
          <cell r="K895">
            <v>45863</v>
          </cell>
          <cell r="L895" t="str">
            <v>ZAKLJUČENO</v>
          </cell>
          <cell r="M895"/>
        </row>
        <row r="896">
          <cell r="C896" t="str">
            <v>THAB-00360</v>
          </cell>
          <cell r="D896" t="str">
            <v>TRANS - K 0.8 x 3.0 R90 /MT TRANSPORTER KASET</v>
          </cell>
          <cell r="E896" t="str">
            <v>J24-0723</v>
          </cell>
          <cell r="F896" t="str">
            <v>DA</v>
          </cell>
          <cell r="G896"/>
          <cell r="H896" t="str">
            <v>DIMITRIJ MARINIČ RIJAVEC</v>
          </cell>
          <cell r="I896">
            <v>16611</v>
          </cell>
          <cell r="J896" t="str">
            <v>DELNO</v>
          </cell>
          <cell r="K896">
            <v>45924</v>
          </cell>
          <cell r="L896" t="str">
            <v>DELNO ZAKLJUČENO</v>
          </cell>
          <cell r="M896" t="str">
            <v>nedokončano</v>
          </cell>
        </row>
        <row r="897">
          <cell r="C897" t="str">
            <v>THAB-00370</v>
          </cell>
          <cell r="D897" t="str">
            <v>VAL 0.9 x 4.0 - P VALJČNA PROGA - PROSTOVRTEČI VALJČKI</v>
          </cell>
          <cell r="E897" t="str">
            <v>J24-0723</v>
          </cell>
          <cell r="F897" t="str">
            <v>DA</v>
          </cell>
          <cell r="G897"/>
          <cell r="H897" t="str">
            <v>DIMITRIJ MARINIČ RIJAVEC</v>
          </cell>
          <cell r="I897">
            <v>16612</v>
          </cell>
          <cell r="J897" t="str">
            <v>DA</v>
          </cell>
          <cell r="K897">
            <v>45853</v>
          </cell>
          <cell r="L897" t="str">
            <v>ZAKLJUČENO</v>
          </cell>
          <cell r="M897"/>
        </row>
        <row r="898">
          <cell r="C898" t="str">
            <v>THAB-00380</v>
          </cell>
          <cell r="D898" t="str">
            <v>TRANS-K 0.9 x (2x 0.15) x 3.7 /MT TRANSPORTER KASET</v>
          </cell>
          <cell r="E898" t="str">
            <v>J24-0723</v>
          </cell>
          <cell r="F898" t="str">
            <v>DA</v>
          </cell>
          <cell r="G898"/>
          <cell r="H898" t="str">
            <v>ALEKSANDER SREBRNIČ</v>
          </cell>
          <cell r="I898">
            <v>16637</v>
          </cell>
          <cell r="J898" t="str">
            <v>DA</v>
          </cell>
          <cell r="K898">
            <v>45895</v>
          </cell>
          <cell r="L898" t="str">
            <v>ZAKLJUČENO</v>
          </cell>
          <cell r="M898"/>
        </row>
        <row r="899">
          <cell r="C899" t="str">
            <v>THAB-00390</v>
          </cell>
          <cell r="D899" t="str">
            <v>TRANS-K 0.9 x 3.7 R90 /MT TRANSPORTER KASET</v>
          </cell>
          <cell r="E899" t="str">
            <v>J24-0723</v>
          </cell>
          <cell r="F899" t="str">
            <v>DA</v>
          </cell>
          <cell r="G899"/>
          <cell r="H899" t="str">
            <v>ALEKSANDER SREBRNIČ</v>
          </cell>
          <cell r="I899">
            <v>16638</v>
          </cell>
          <cell r="J899" t="str">
            <v>DELNO</v>
          </cell>
          <cell r="K899">
            <v>45925</v>
          </cell>
          <cell r="L899" t="str">
            <v>DELNO ZAKLJUČENO</v>
          </cell>
          <cell r="M899" t="str">
            <v>Zaščite ( vodila ) traku se zamenja na terenu</v>
          </cell>
        </row>
        <row r="900">
          <cell r="C900" t="str">
            <v>THAB-00400</v>
          </cell>
          <cell r="D900" t="str">
            <v>TRANS-K 0.9x (2x 0.15) x2.1 /Z /MT TRANSPORTER KASET Z ZAUSTAVLJALNIKOM</v>
          </cell>
          <cell r="E900" t="str">
            <v>J24-0723</v>
          </cell>
          <cell r="F900" t="str">
            <v>DA</v>
          </cell>
          <cell r="G900"/>
          <cell r="H900" t="str">
            <v>ALEKSANDER SREBRNIČ</v>
          </cell>
          <cell r="I900">
            <v>16639</v>
          </cell>
          <cell r="J900" t="str">
            <v>DA</v>
          </cell>
          <cell r="K900">
            <v>45882</v>
          </cell>
          <cell r="L900" t="str">
            <v>ZAKLJUČENO</v>
          </cell>
          <cell r="M900"/>
        </row>
        <row r="901">
          <cell r="C901" t="str">
            <v>THAB-00410-T3</v>
          </cell>
          <cell r="D901" t="str">
            <v>TRANS-K 0.9 x (2x 0.15)x 2.3 /Z /MT TRANSPORTER KASET Z ZAUSTAVLJALNIKOM</v>
          </cell>
          <cell r="E901" t="str">
            <v>J24-0723</v>
          </cell>
          <cell r="F901" t="str">
            <v>DA</v>
          </cell>
          <cell r="G901"/>
          <cell r="H901" t="str">
            <v>ALEKSANDER SREBRNIČ</v>
          </cell>
          <cell r="I901">
            <v>16640</v>
          </cell>
          <cell r="J901" t="str">
            <v>DA</v>
          </cell>
          <cell r="K901">
            <v>45882</v>
          </cell>
          <cell r="L901" t="str">
            <v>ZAKLJUČENO</v>
          </cell>
          <cell r="M901"/>
        </row>
        <row r="902">
          <cell r="C902" t="str">
            <v>THAB-00420-T3</v>
          </cell>
          <cell r="D902" t="str">
            <v>TRANS-K 0.9x(2x 0.15) x 2.7 /Z /MT TRANSPORTER KASET Z ZAUSTAVLJALNIKOM</v>
          </cell>
          <cell r="E902" t="str">
            <v>J24-0723</v>
          </cell>
          <cell r="F902" t="str">
            <v>DA</v>
          </cell>
          <cell r="G902"/>
          <cell r="H902" t="str">
            <v>ALEKSANDER SREBRNIČ</v>
          </cell>
          <cell r="I902">
            <v>16641</v>
          </cell>
          <cell r="J902" t="str">
            <v>DA</v>
          </cell>
          <cell r="K902">
            <v>45883</v>
          </cell>
          <cell r="L902" t="str">
            <v>ZAKLJUČENO</v>
          </cell>
          <cell r="M902"/>
        </row>
        <row r="903">
          <cell r="C903" t="str">
            <v>THAB-00430-T3</v>
          </cell>
          <cell r="D903" t="str">
            <v>ODK-K/6P NAPRAVA ZA ODKRIVANJE KASET; (Thablurai)</v>
          </cell>
          <cell r="E903" t="str">
            <v>J24-0723</v>
          </cell>
          <cell r="F903" t="str">
            <v>DA</v>
          </cell>
          <cell r="G903"/>
          <cell r="H903" t="str">
            <v>ALEKSANDER SREBRNIČ</v>
          </cell>
          <cell r="I903">
            <v>16629</v>
          </cell>
          <cell r="J903" t="str">
            <v>DA</v>
          </cell>
          <cell r="K903">
            <v>45888</v>
          </cell>
          <cell r="L903" t="str">
            <v>ZAKLJUČENO</v>
          </cell>
          <cell r="M903"/>
        </row>
        <row r="904">
          <cell r="C904" t="str">
            <v>THAB-00440-T3</v>
          </cell>
          <cell r="D904" t="str">
            <v>TRANS - P 0.8 x 2.2 /MT TRANSPORTER POKROVOV</v>
          </cell>
          <cell r="E904" t="str">
            <v>J24-0723</v>
          </cell>
          <cell r="F904" t="str">
            <v>DA</v>
          </cell>
          <cell r="G904"/>
          <cell r="H904" t="str">
            <v>ALEKSANDER SREBRNIČ</v>
          </cell>
          <cell r="I904">
            <v>16614</v>
          </cell>
          <cell r="J904" t="str">
            <v>DA</v>
          </cell>
          <cell r="K904">
            <v>45883</v>
          </cell>
          <cell r="L904" t="str">
            <v>ZAKLJUČENO</v>
          </cell>
          <cell r="M904"/>
        </row>
        <row r="905">
          <cell r="C905" t="str">
            <v>THAB-00450</v>
          </cell>
          <cell r="D905" t="str">
            <v>TRANS - P 0.8 x 10.0 /MT /VE TRANSPORTER POKROVOV</v>
          </cell>
          <cell r="E905" t="str">
            <v>J24-0723</v>
          </cell>
          <cell r="F905" t="str">
            <v>DA</v>
          </cell>
          <cell r="G905"/>
          <cell r="H905" t="str">
            <v>ALEKSANDER SREBRNIČ</v>
          </cell>
          <cell r="I905">
            <v>16615</v>
          </cell>
          <cell r="J905" t="str">
            <v>DA</v>
          </cell>
          <cell r="K905">
            <v>45911</v>
          </cell>
          <cell r="L905" t="str">
            <v>ZAKLJUČENO</v>
          </cell>
          <cell r="M905"/>
        </row>
        <row r="906">
          <cell r="C906" t="str">
            <v>THAB-00460</v>
          </cell>
          <cell r="D906" t="str">
            <v>TRANS - P 0.8 x 5.4 /MT TRANSPORTER POKROVOV</v>
          </cell>
          <cell r="E906" t="str">
            <v>J24-0723</v>
          </cell>
          <cell r="F906" t="str">
            <v>DA</v>
          </cell>
          <cell r="G906"/>
          <cell r="H906" t="str">
            <v>DIMITRIJ MARINIČ RIJAVEC</v>
          </cell>
          <cell r="I906">
            <v>16616</v>
          </cell>
          <cell r="J906" t="str">
            <v>DELNO</v>
          </cell>
          <cell r="K906">
            <v>45924</v>
          </cell>
          <cell r="L906" t="str">
            <v>DELNO ZAKLJUČENO</v>
          </cell>
          <cell r="M906"/>
        </row>
        <row r="907">
          <cell r="C907" t="str">
            <v>THAB-00470</v>
          </cell>
          <cell r="D907" t="str">
            <v>TRANS - P 0.8 x 6.9 /MT TRANSPORTER POKROVOV</v>
          </cell>
          <cell r="E907" t="str">
            <v>J24-0723</v>
          </cell>
          <cell r="F907" t="str">
            <v>DA</v>
          </cell>
          <cell r="G907"/>
          <cell r="H907" t="str">
            <v>DIMITRIJ MARINIČ RIJAVEC</v>
          </cell>
          <cell r="I907">
            <v>16617</v>
          </cell>
          <cell r="J907" t="str">
            <v>DA</v>
          </cell>
          <cell r="K907">
            <v>45924</v>
          </cell>
          <cell r="L907" t="str">
            <v>ZAKLJUČENO</v>
          </cell>
          <cell r="M907"/>
        </row>
        <row r="908">
          <cell r="C908" t="str">
            <v>THAB-00480</v>
          </cell>
          <cell r="D908" t="str">
            <v>TRANS - P 0.8 x 7.5 /MT TRANSPORTER POKROVOV</v>
          </cell>
          <cell r="E908" t="str">
            <v>J24-0723</v>
          </cell>
          <cell r="F908" t="str">
            <v>DA</v>
          </cell>
          <cell r="G908"/>
          <cell r="H908" t="str">
            <v>DIMITRIJ MARINIČ RIJAVEC</v>
          </cell>
          <cell r="I908">
            <v>16618</v>
          </cell>
          <cell r="J908" t="str">
            <v>DA</v>
          </cell>
          <cell r="K908">
            <v>45924</v>
          </cell>
          <cell r="L908" t="str">
            <v>ZAKLJUČENO</v>
          </cell>
          <cell r="M908" t="str">
            <v>bih+go</v>
          </cell>
        </row>
        <row r="909">
          <cell r="C909" t="str">
            <v>THAB-00490</v>
          </cell>
          <cell r="D909" t="str">
            <v>TRANS - P 0.8 x 7.5 /MT TRANSPORTER POKROVOV</v>
          </cell>
          <cell r="E909" t="str">
            <v>J24-0723</v>
          </cell>
          <cell r="F909" t="str">
            <v>DA</v>
          </cell>
          <cell r="G909"/>
          <cell r="H909" t="str">
            <v>DIMITRIJ MARINIČ RIJAVEC</v>
          </cell>
          <cell r="I909">
            <v>16619</v>
          </cell>
          <cell r="J909" t="str">
            <v>DELNO</v>
          </cell>
          <cell r="K909">
            <v>45924</v>
          </cell>
          <cell r="L909" t="str">
            <v>DELNO ZAKLJUČENO</v>
          </cell>
          <cell r="M909"/>
        </row>
        <row r="910">
          <cell r="C910" t="str">
            <v>THAB-00500-T4</v>
          </cell>
          <cell r="D910" t="str">
            <v>TRANS - P 0.8 x 4.4 /MT /Z TRANSPORTER POKROVOV Z ZAUSTAVLJALNIKOM</v>
          </cell>
          <cell r="E910" t="str">
            <v>J24-0723</v>
          </cell>
          <cell r="F910" t="str">
            <v>DA</v>
          </cell>
          <cell r="G910"/>
          <cell r="H910" t="str">
            <v>ALEKSANDER SREBRNIČ</v>
          </cell>
          <cell r="I910">
            <v>16620</v>
          </cell>
          <cell r="J910" t="str">
            <v>DA</v>
          </cell>
          <cell r="K910">
            <v>45912</v>
          </cell>
          <cell r="L910" t="str">
            <v>ZAKLJUČENO</v>
          </cell>
          <cell r="M910" t="str">
            <v>delno</v>
          </cell>
        </row>
        <row r="911">
          <cell r="C911" t="str">
            <v>THAB-00501-T4</v>
          </cell>
          <cell r="D911" t="str">
            <v>TRANS - P 0.8 x 2.1 /MT TRANSPORTER POKROVOV</v>
          </cell>
          <cell r="E911" t="str">
            <v>J24-0723</v>
          </cell>
          <cell r="F911" t="str">
            <v>DA</v>
          </cell>
          <cell r="G911"/>
          <cell r="H911" t="str">
            <v>ALEKSANDER SREBRNIČ</v>
          </cell>
          <cell r="I911">
            <v>16621</v>
          </cell>
          <cell r="J911" t="str">
            <v>DA</v>
          </cell>
          <cell r="K911">
            <v>45912</v>
          </cell>
          <cell r="L911" t="str">
            <v>ZAKLJUČENO</v>
          </cell>
          <cell r="M911">
            <v>0</v>
          </cell>
        </row>
        <row r="912">
          <cell r="C912" t="str">
            <v>THAB-00510-T3</v>
          </cell>
          <cell r="D912" t="str">
            <v>TRANS-K 0.9x (2x 0.15) x 2.2 /Z /MT TRANSPORTER KASET Z ZAUSTAVLJALNIKOM</v>
          </cell>
          <cell r="E912" t="str">
            <v>J24-0723</v>
          </cell>
          <cell r="F912" t="str">
            <v>DA</v>
          </cell>
          <cell r="G912"/>
          <cell r="H912" t="str">
            <v>ALEKSANDER SREBRNIČ</v>
          </cell>
          <cell r="I912">
            <v>16642</v>
          </cell>
          <cell r="J912" t="str">
            <v>DA</v>
          </cell>
          <cell r="K912">
            <v>45882</v>
          </cell>
          <cell r="L912" t="str">
            <v>ZAKLJUČENO</v>
          </cell>
          <cell r="M912"/>
        </row>
        <row r="913">
          <cell r="C913" t="str">
            <v>THAB-00520-T3</v>
          </cell>
          <cell r="D913" t="str">
            <v>TRANS-K 0.9x(2x 0.15) x 2.7 /Z /MT TRANSPORTER KASET Z ZAUSTAVLJALNIKOM</v>
          </cell>
          <cell r="E913" t="str">
            <v>J24-0723</v>
          </cell>
          <cell r="F913" t="str">
            <v>DA</v>
          </cell>
          <cell r="G913"/>
          <cell r="H913" t="str">
            <v>ALEKSANDER SREBRNIČ</v>
          </cell>
          <cell r="I913">
            <v>16643</v>
          </cell>
          <cell r="J913" t="str">
            <v>DA</v>
          </cell>
          <cell r="K913">
            <v>45882</v>
          </cell>
          <cell r="L913" t="str">
            <v>ZAKLJUČENO</v>
          </cell>
          <cell r="M913"/>
        </row>
        <row r="914">
          <cell r="C914" t="str">
            <v>THAB-00530-T3</v>
          </cell>
          <cell r="D914" t="str">
            <v>DEP-6x6 THAB. NAPRAVA ZA PRAZNJENJE KASET</v>
          </cell>
          <cell r="E914" t="str">
            <v>J24-0723</v>
          </cell>
          <cell r="F914" t="str">
            <v>DA</v>
          </cell>
          <cell r="G914"/>
          <cell r="H914" t="str">
            <v>ALEKSANDER SREBRNIČ</v>
          </cell>
          <cell r="I914">
            <v>16644</v>
          </cell>
          <cell r="J914" t="str">
            <v>DA</v>
          </cell>
          <cell r="K914">
            <v>45889</v>
          </cell>
          <cell r="L914" t="str">
            <v>ZAKLJUČENO</v>
          </cell>
          <cell r="M914"/>
        </row>
        <row r="915">
          <cell r="C915" t="str">
            <v>THAB-00540-T3</v>
          </cell>
          <cell r="D915" t="str">
            <v>TRANS-K 0.9x (2x 0.15) x 4.7 /Z /MT TRANSPORTER KASET Z ZAUSTAVLJALNIKOM</v>
          </cell>
          <cell r="E915" t="str">
            <v>J24-0723</v>
          </cell>
          <cell r="F915" t="str">
            <v>DA</v>
          </cell>
          <cell r="G915"/>
          <cell r="H915" t="str">
            <v>ALEKSANDER SREBRNIČ</v>
          </cell>
          <cell r="I915">
            <v>16645</v>
          </cell>
          <cell r="J915" t="str">
            <v>DA</v>
          </cell>
          <cell r="K915">
            <v>45881</v>
          </cell>
          <cell r="L915" t="str">
            <v>ZAKLJUČENO</v>
          </cell>
          <cell r="M915"/>
        </row>
        <row r="916">
          <cell r="C916" t="str">
            <v>THAB-00550-T3</v>
          </cell>
          <cell r="D916" t="str">
            <v>TRANS-K 0.9 x (2x 0.15) x 0.5 /MT TRANSPORTER KASET</v>
          </cell>
          <cell r="E916" t="str">
            <v>J24-0723</v>
          </cell>
          <cell r="F916" t="str">
            <v>DA</v>
          </cell>
          <cell r="G916"/>
          <cell r="H916" t="str">
            <v>ALEKSANDER SREBRNIČ</v>
          </cell>
          <cell r="I916">
            <v>16635</v>
          </cell>
          <cell r="J916" t="str">
            <v>DA</v>
          </cell>
          <cell r="K916">
            <v>45882</v>
          </cell>
          <cell r="L916" t="str">
            <v>ZAKLJUČENO</v>
          </cell>
          <cell r="M916"/>
        </row>
        <row r="917">
          <cell r="C917" t="str">
            <v>THAB-00551-T3</v>
          </cell>
          <cell r="D917" t="str">
            <v>TRANS-K 0.9 x (2x 0.15) x 0.5 /MT TRANSPORTER KASET</v>
          </cell>
          <cell r="E917" t="str">
            <v>J24-0723</v>
          </cell>
          <cell r="F917" t="str">
            <v>DA</v>
          </cell>
          <cell r="G917"/>
          <cell r="H917" t="str">
            <v>ALEKSANDER SREBRNIČ</v>
          </cell>
          <cell r="I917">
            <v>16646</v>
          </cell>
          <cell r="J917" t="str">
            <v>DA</v>
          </cell>
          <cell r="K917">
            <v>45882</v>
          </cell>
          <cell r="L917" t="str">
            <v>ZAKLJUČENO</v>
          </cell>
          <cell r="M917"/>
        </row>
        <row r="918">
          <cell r="C918" t="str">
            <v>THAB-00552-T3</v>
          </cell>
          <cell r="D918" t="str">
            <v>TRANS-K 0.9x(3x 0.15)x0.7 /MT /IZM TRANSPORTER KASET Z IZMETOVALCEM NEIZPRAZNJENIH KASET</v>
          </cell>
          <cell r="E918" t="str">
            <v>J24-0723</v>
          </cell>
          <cell r="F918" t="str">
            <v>DA</v>
          </cell>
          <cell r="G918"/>
          <cell r="H918" t="str">
            <v>ALEKSANDER SREBRNIČ</v>
          </cell>
          <cell r="I918">
            <v>16647</v>
          </cell>
          <cell r="J918" t="str">
            <v>DA</v>
          </cell>
          <cell r="K918">
            <v>45882</v>
          </cell>
          <cell r="L918" t="str">
            <v>ZAKLJUČENO</v>
          </cell>
          <cell r="M918"/>
        </row>
        <row r="919">
          <cell r="C919" t="str">
            <v>THAB-00553-T3</v>
          </cell>
          <cell r="D919" t="str">
            <v>POT-ZAUST POTISKOVALNIK KASET</v>
          </cell>
          <cell r="E919" t="str">
            <v>J24-0723</v>
          </cell>
          <cell r="F919" t="str">
            <v>DA</v>
          </cell>
          <cell r="G919"/>
          <cell r="H919" t="str">
            <v>ALEKSANDER SREBRNIČ</v>
          </cell>
          <cell r="I919">
            <v>16648</v>
          </cell>
          <cell r="J919" t="str">
            <v>DA</v>
          </cell>
          <cell r="K919">
            <v>45881</v>
          </cell>
          <cell r="L919" t="str">
            <v>ZAKLJUČENO</v>
          </cell>
          <cell r="M919"/>
        </row>
        <row r="920">
          <cell r="C920" t="str">
            <v>THAB-00560-T3</v>
          </cell>
          <cell r="D920" t="str">
            <v>TRANS-K 0.35 x 1.0 /MT TRANSPORTER KASET</v>
          </cell>
          <cell r="E920" t="str">
            <v>J24-0723</v>
          </cell>
          <cell r="F920" t="str">
            <v>DA</v>
          </cell>
          <cell r="G920"/>
          <cell r="H920" t="str">
            <v>ALEKSANDER SREBRNIČ</v>
          </cell>
          <cell r="I920">
            <v>16649</v>
          </cell>
          <cell r="J920" t="str">
            <v>DA</v>
          </cell>
          <cell r="K920">
            <v>45882</v>
          </cell>
          <cell r="L920" t="str">
            <v>ZAKLJUČENO</v>
          </cell>
          <cell r="M920"/>
        </row>
        <row r="921">
          <cell r="C921" t="str">
            <v>THAB-00570-T3</v>
          </cell>
          <cell r="D921" t="str">
            <v>TRANS-K 0.35 x 1.0 /MT TRANSPORTER KASET</v>
          </cell>
          <cell r="E921" t="str">
            <v>J24-0723</v>
          </cell>
          <cell r="F921" t="str">
            <v>DA</v>
          </cell>
          <cell r="G921"/>
          <cell r="H921" t="str">
            <v>ALEKSANDER SREBRNIČ</v>
          </cell>
          <cell r="I921">
            <v>16650</v>
          </cell>
          <cell r="J921" t="str">
            <v>DA</v>
          </cell>
          <cell r="K921">
            <v>45882</v>
          </cell>
          <cell r="L921" t="str">
            <v>ZAKLJUČENO</v>
          </cell>
          <cell r="M921"/>
        </row>
        <row r="922">
          <cell r="C922" t="str">
            <v>THAB-00580-T3</v>
          </cell>
          <cell r="D922" t="str">
            <v>TRANS-K 1.1 x 1.2 /MT TRANSPORTER KASET</v>
          </cell>
          <cell r="E922" t="str">
            <v>J24-0723</v>
          </cell>
          <cell r="F922" t="str">
            <v>DA</v>
          </cell>
          <cell r="G922"/>
          <cell r="H922" t="str">
            <v>ALEKSANDER SREBRNIČ</v>
          </cell>
          <cell r="I922">
            <v>16651</v>
          </cell>
          <cell r="J922" t="str">
            <v>DA</v>
          </cell>
          <cell r="K922">
            <v>45882</v>
          </cell>
          <cell r="L922" t="str">
            <v>ZAKLJUČENO</v>
          </cell>
          <cell r="M922"/>
        </row>
        <row r="923">
          <cell r="C923" t="str">
            <v>THAB-00590-T3</v>
          </cell>
          <cell r="D923" t="str">
            <v>TRANS-K VP 1.0 x 2.0 TRANSPORTER KASET - VALJČNA PROGA, PROSTOTEKOČA</v>
          </cell>
          <cell r="E923" t="str">
            <v>J24-0723</v>
          </cell>
          <cell r="F923" t="str">
            <v>DA</v>
          </cell>
          <cell r="G923"/>
          <cell r="H923" t="str">
            <v>ALEKSANDER SREBRNIČ</v>
          </cell>
          <cell r="I923">
            <v>16652</v>
          </cell>
          <cell r="J923" t="str">
            <v>DA</v>
          </cell>
          <cell r="K923">
            <v>45882</v>
          </cell>
          <cell r="L923" t="str">
            <v>ZAKLJUČENO</v>
          </cell>
          <cell r="M923"/>
        </row>
        <row r="924">
          <cell r="C924" t="str">
            <v>THAB-00600-T3</v>
          </cell>
          <cell r="D924" t="str">
            <v>TRANS-K 0.9x (2x 0.15) x 2.5 /Z /MT TRANSPORTER KASET Z ZAUSTAVLJALNIKOM</v>
          </cell>
          <cell r="E924" t="str">
            <v>J24-0723</v>
          </cell>
          <cell r="F924" t="str">
            <v>DA</v>
          </cell>
          <cell r="G924"/>
          <cell r="H924" t="str">
            <v>ALEKSANDER SREBRNIČ</v>
          </cell>
          <cell r="I924">
            <v>16653</v>
          </cell>
          <cell r="J924" t="str">
            <v>DA</v>
          </cell>
          <cell r="K924">
            <v>45888</v>
          </cell>
          <cell r="L924" t="str">
            <v>ZAKLJUČENO</v>
          </cell>
          <cell r="M924"/>
        </row>
        <row r="925">
          <cell r="C925" t="str">
            <v>THAB-00610</v>
          </cell>
          <cell r="D925" t="str">
            <v>CLEAN-ROT-KAS 0.85x2.1 /INOX NAPRAVA ZA ČIŠČENJE KASET</v>
          </cell>
          <cell r="E925" t="str">
            <v>J24-0723</v>
          </cell>
          <cell r="F925" t="str">
            <v>DA</v>
          </cell>
          <cell r="G925"/>
          <cell r="H925" t="str">
            <v>ALEKSANDER SREBRNIČ</v>
          </cell>
          <cell r="I925">
            <v>16528</v>
          </cell>
          <cell r="J925" t="str">
            <v>DA</v>
          </cell>
          <cell r="K925">
            <v>45863</v>
          </cell>
          <cell r="L925" t="str">
            <v>ZAKLJUČENO</v>
          </cell>
          <cell r="M925"/>
        </row>
        <row r="926">
          <cell r="C926" t="str">
            <v>THAB-00620</v>
          </cell>
          <cell r="D926" t="str">
            <v>TRANS-K 0.9x (2x 0.15) x 2.3 /Z /MT TRANSPORTER KASET Z ZAUSTAVLJALNIKOM</v>
          </cell>
          <cell r="E926" t="str">
            <v>J24-0723</v>
          </cell>
          <cell r="F926" t="str">
            <v>DA</v>
          </cell>
          <cell r="G926"/>
          <cell r="H926" t="str">
            <v>DIMITRIJ MARINIČ RIJAVEC</v>
          </cell>
          <cell r="I926">
            <v>16654</v>
          </cell>
          <cell r="J926" t="str">
            <v>DA</v>
          </cell>
          <cell r="K926">
            <v>45895</v>
          </cell>
          <cell r="L926" t="str">
            <v>ZAKLJUČENO</v>
          </cell>
          <cell r="M926"/>
        </row>
        <row r="927">
          <cell r="C927" t="str">
            <v>THAB-00630</v>
          </cell>
          <cell r="D927" t="str">
            <v xml:space="preserve">THK 16.5/0.85 HL-C HLADILNI TUNEL ZA KASETE; </v>
          </cell>
          <cell r="E927" t="str">
            <v>J24-0723</v>
          </cell>
          <cell r="F927" t="str">
            <v>DA</v>
          </cell>
          <cell r="G927"/>
          <cell r="H927" t="str">
            <v>DIMITRIJ MARINIČ RIJAVEC</v>
          </cell>
          <cell r="I927">
            <v>16529</v>
          </cell>
          <cell r="J927" t="str">
            <v>DA</v>
          </cell>
          <cell r="K927">
            <v>45863</v>
          </cell>
          <cell r="L927" t="str">
            <v>ZAKLJUČENO</v>
          </cell>
          <cell r="M927"/>
        </row>
        <row r="928">
          <cell r="C928" t="str">
            <v>THAB-00640</v>
          </cell>
          <cell r="D928" t="str">
            <v xml:space="preserve">ODVZ-DOHZ / THABL. ODVOD IN DOVOD ZRAKA; </v>
          </cell>
          <cell r="E928" t="str">
            <v>J24-0723</v>
          </cell>
          <cell r="F928" t="str">
            <v>DA</v>
          </cell>
          <cell r="G928"/>
          <cell r="H928" t="str">
            <v>MATEJ HORVAT</v>
          </cell>
          <cell r="I928">
            <v>16530</v>
          </cell>
          <cell r="J928" t="str">
            <v>DA</v>
          </cell>
          <cell r="K928">
            <v>45932</v>
          </cell>
          <cell r="L928" t="str">
            <v>ZAKLJUČENO</v>
          </cell>
          <cell r="M928" t="str">
            <v>še nič - 18.09.2025 - opeljano zapakirano</v>
          </cell>
        </row>
        <row r="929">
          <cell r="C929" t="str">
            <v>THAB-00650-T2</v>
          </cell>
          <cell r="D929" t="str">
            <v>TRANS-K 0.9 x 2.9 /MT TRANSPORTER KASET</v>
          </cell>
          <cell r="E929" t="str">
            <v>J24-0723</v>
          </cell>
          <cell r="F929" t="str">
            <v>DA</v>
          </cell>
          <cell r="G929"/>
          <cell r="H929" t="str">
            <v>ALEKSANDER SREBRNIČ</v>
          </cell>
          <cell r="I929">
            <v>16655</v>
          </cell>
          <cell r="J929" t="str">
            <v>DA</v>
          </cell>
          <cell r="K929">
            <v>45901</v>
          </cell>
          <cell r="L929" t="str">
            <v>ZAKLJUČENO</v>
          </cell>
          <cell r="M929">
            <v>0</v>
          </cell>
        </row>
        <row r="930">
          <cell r="C930" t="str">
            <v>THAB-00660-T2</v>
          </cell>
          <cell r="D930" t="str">
            <v>TRANS-K 0.9 x 2.5 /MT /Z TRANSPORTER KASET Z ZASUTAVLJALNIKOM</v>
          </cell>
          <cell r="E930" t="str">
            <v>J24-0723</v>
          </cell>
          <cell r="F930" t="str">
            <v>DA</v>
          </cell>
          <cell r="G930"/>
          <cell r="H930" t="str">
            <v>DIMITRIJ MARINIČ RIJAVEC</v>
          </cell>
          <cell r="I930">
            <v>16656</v>
          </cell>
          <cell r="J930" t="str">
            <v>DA</v>
          </cell>
          <cell r="K930">
            <v>45899</v>
          </cell>
          <cell r="L930" t="str">
            <v>ZAKLJUČENO</v>
          </cell>
          <cell r="M930">
            <v>0</v>
          </cell>
        </row>
        <row r="931">
          <cell r="C931" t="str">
            <v>THAB-00670-T2</v>
          </cell>
          <cell r="D931" t="str">
            <v>TRANS-K 0.9 x 3.4 /MT /Z TRANSPORTER KASET Z ZASUTAVLJALNIKOM</v>
          </cell>
          <cell r="E931" t="str">
            <v>J24-0723</v>
          </cell>
          <cell r="F931" t="str">
            <v>DA</v>
          </cell>
          <cell r="G931"/>
          <cell r="H931" t="str">
            <v>DIMITRIJ MARINIČ RIJAVEC</v>
          </cell>
          <cell r="I931">
            <v>16657</v>
          </cell>
          <cell r="J931" t="str">
            <v>DA</v>
          </cell>
          <cell r="K931">
            <v>45899</v>
          </cell>
          <cell r="L931" t="str">
            <v>ZAKLJUČENO</v>
          </cell>
          <cell r="M931">
            <v>0</v>
          </cell>
        </row>
        <row r="932">
          <cell r="C932" t="str">
            <v>THAB-00680</v>
          </cell>
          <cell r="D932" t="str">
            <v>TRANS-K 0.9 x 2.3 /MT /Z TRANSPORTER KASET Z ZASUTAVLJALNIKOM</v>
          </cell>
          <cell r="E932" t="str">
            <v>J24-0723</v>
          </cell>
          <cell r="F932" t="str">
            <v>DA</v>
          </cell>
          <cell r="G932"/>
          <cell r="H932" t="str">
            <v>DIMITRIJ MARINIČ RIJAVEC</v>
          </cell>
          <cell r="I932">
            <v>16658</v>
          </cell>
          <cell r="J932" t="str">
            <v>DA</v>
          </cell>
          <cell r="K932">
            <v>45915</v>
          </cell>
          <cell r="L932" t="str">
            <v>ZAKLJUČENO</v>
          </cell>
          <cell r="M932"/>
        </row>
        <row r="933">
          <cell r="C933" t="str">
            <v>THAB-00681</v>
          </cell>
          <cell r="D933" t="str">
            <v>TRANS-K 0.9 x 1.0 /MT TRANSPORTER KASET</v>
          </cell>
          <cell r="E933" t="str">
            <v>J24-0723</v>
          </cell>
          <cell r="F933" t="str">
            <v>DA</v>
          </cell>
          <cell r="G933"/>
          <cell r="H933" t="str">
            <v>DIMITRIJ MARINIČ RIJAVEC</v>
          </cell>
          <cell r="I933">
            <v>16659</v>
          </cell>
          <cell r="J933" t="str">
            <v>DA</v>
          </cell>
          <cell r="K933">
            <v>45895</v>
          </cell>
          <cell r="L933" t="str">
            <v>ZAKLJUČENO</v>
          </cell>
          <cell r="M933"/>
        </row>
        <row r="934">
          <cell r="C934" t="str">
            <v>THAB-00690</v>
          </cell>
          <cell r="D934" t="str">
            <v>TRANS-K 1.4 x 3.4 /MT TRANSPORTER KASET; OBRAČALNIK KASET</v>
          </cell>
          <cell r="E934" t="str">
            <v>J24-0723</v>
          </cell>
          <cell r="F934" t="str">
            <v>DA</v>
          </cell>
          <cell r="G934"/>
          <cell r="H934" t="str">
            <v>ALEKSANDER SREBRNIČ</v>
          </cell>
          <cell r="I934">
            <v>16660</v>
          </cell>
          <cell r="J934" t="str">
            <v>DA</v>
          </cell>
          <cell r="K934">
            <v>45915</v>
          </cell>
          <cell r="L934" t="str">
            <v>ZAKLJUČENO</v>
          </cell>
          <cell r="M934"/>
        </row>
        <row r="935">
          <cell r="C935" t="str">
            <v>THAB-00700</v>
          </cell>
          <cell r="D935" t="str">
            <v>TRANS-K 0.35 x 1.1 /MT TRANSPORTER KASET; OBRAČALNIK KASET</v>
          </cell>
          <cell r="E935" t="str">
            <v>J24-0723</v>
          </cell>
          <cell r="F935" t="str">
            <v>DA</v>
          </cell>
          <cell r="G935"/>
          <cell r="H935" t="str">
            <v>DIMITRIJ MARINIČ RIJAVEC</v>
          </cell>
          <cell r="I935">
            <v>16661</v>
          </cell>
          <cell r="J935" t="str">
            <v>DA</v>
          </cell>
          <cell r="K935">
            <v>45895</v>
          </cell>
          <cell r="L935" t="str">
            <v>ZAKLJUČENO</v>
          </cell>
          <cell r="M935"/>
        </row>
        <row r="936">
          <cell r="C936" t="str">
            <v>THAB-00710</v>
          </cell>
          <cell r="D936" t="str">
            <v>TRANS-K 0.35 x 1.1 /MT TRANSPORTER KASET; OBRAČALNIK KASET</v>
          </cell>
          <cell r="E936" t="str">
            <v>J24-0723</v>
          </cell>
          <cell r="F936" t="str">
            <v>DA</v>
          </cell>
          <cell r="G936"/>
          <cell r="H936" t="str">
            <v>DIMITRIJ MARINIČ RIJAVEC</v>
          </cell>
          <cell r="I936">
            <v>16662</v>
          </cell>
          <cell r="J936" t="str">
            <v>DA</v>
          </cell>
          <cell r="K936">
            <v>45895</v>
          </cell>
          <cell r="L936" t="str">
            <v>ZAKLJUČENO</v>
          </cell>
          <cell r="M936"/>
        </row>
        <row r="937">
          <cell r="C937" t="str">
            <v>THAB-00720</v>
          </cell>
          <cell r="D937" t="str">
            <v>KRET H 1-2 TRANSPORTER KRETNICA 1-2</v>
          </cell>
          <cell r="E937" t="str">
            <v>J24-0723</v>
          </cell>
          <cell r="F937" t="str">
            <v>DA</v>
          </cell>
          <cell r="G937"/>
          <cell r="H937" t="str">
            <v>ALEKSANDER SREBRNIČ</v>
          </cell>
          <cell r="I937">
            <v>16663</v>
          </cell>
          <cell r="J937" t="str">
            <v>DA</v>
          </cell>
          <cell r="K937">
            <v>45910</v>
          </cell>
          <cell r="L937" t="str">
            <v>ZAKLJUČENO</v>
          </cell>
          <cell r="M937"/>
        </row>
        <row r="938">
          <cell r="C938" t="str">
            <v>THAB-00730</v>
          </cell>
          <cell r="D938" t="str">
            <v>TRANS-K  0.35 x 1.1 MT TRANSPORTER KASET</v>
          </cell>
          <cell r="E938" t="str">
            <v>J24-0723</v>
          </cell>
          <cell r="F938" t="str">
            <v>DA</v>
          </cell>
          <cell r="G938"/>
          <cell r="H938" t="str">
            <v>DIMITRIJ MARINIČ RIJAVEC</v>
          </cell>
          <cell r="I938">
            <v>16664</v>
          </cell>
          <cell r="J938" t="str">
            <v>DA</v>
          </cell>
          <cell r="K938">
            <v>45895</v>
          </cell>
          <cell r="L938" t="str">
            <v>ZAKLJUČENO</v>
          </cell>
          <cell r="M938"/>
        </row>
        <row r="939">
          <cell r="C939" t="str">
            <v>THAB-00740</v>
          </cell>
          <cell r="D939" t="str">
            <v>TRANS-K  0.35 x 1.8 MT TRANSPORTER KASET</v>
          </cell>
          <cell r="E939" t="str">
            <v>J24-0723</v>
          </cell>
          <cell r="F939" t="str">
            <v>DA</v>
          </cell>
          <cell r="G939"/>
          <cell r="H939" t="str">
            <v>DIMITRIJ MARINIČ RIJAVEC</v>
          </cell>
          <cell r="I939">
            <v>16665</v>
          </cell>
          <cell r="J939" t="str">
            <v>DA</v>
          </cell>
          <cell r="K939">
            <v>45856</v>
          </cell>
          <cell r="L939" t="str">
            <v>ZAKLJUČENO</v>
          </cell>
          <cell r="M939"/>
        </row>
        <row r="940">
          <cell r="C940" t="str">
            <v>THAB-00750-T1</v>
          </cell>
          <cell r="D940" t="str">
            <v>TRANS-K  0.35 x 7.4 MT TRANSPORTER KASET</v>
          </cell>
          <cell r="E940" t="str">
            <v>J24-0723</v>
          </cell>
          <cell r="F940" t="str">
            <v>DA</v>
          </cell>
          <cell r="G940"/>
          <cell r="H940" t="str">
            <v>MARKO VELUŠČEK</v>
          </cell>
          <cell r="I940">
            <v>16666</v>
          </cell>
          <cell r="J940" t="str">
            <v>DA</v>
          </cell>
          <cell r="K940">
            <v>45838</v>
          </cell>
          <cell r="L940" t="str">
            <v>ZAKLJUČENO</v>
          </cell>
          <cell r="M940"/>
        </row>
        <row r="941">
          <cell r="C941" t="str">
            <v>THAB-00751-T1</v>
          </cell>
          <cell r="D941" t="str">
            <v>TRANS-K  0.35 x 2.1 MT TRANSPORTER KASET</v>
          </cell>
          <cell r="E941" t="str">
            <v>J24-0723</v>
          </cell>
          <cell r="F941" t="str">
            <v>DA</v>
          </cell>
          <cell r="G941"/>
          <cell r="H941" t="str">
            <v>ALEKSANDER SREBRNIČ</v>
          </cell>
          <cell r="I941">
            <v>16667</v>
          </cell>
          <cell r="J941" t="str">
            <v>DA</v>
          </cell>
          <cell r="K941">
            <v>45835</v>
          </cell>
          <cell r="L941" t="str">
            <v>ZAKLJUČENO</v>
          </cell>
          <cell r="M941"/>
        </row>
        <row r="942">
          <cell r="C942" t="str">
            <v>THAB-00760-T1</v>
          </cell>
          <cell r="D942" t="str">
            <v>TRANS-K  0.35 x 7.0 MT TRANSPORTER KASET</v>
          </cell>
          <cell r="E942" t="str">
            <v>J24-0723</v>
          </cell>
          <cell r="F942" t="str">
            <v>DA</v>
          </cell>
          <cell r="G942"/>
          <cell r="H942" t="str">
            <v>DIMITRIJ MARINIČ RIJAVEC</v>
          </cell>
          <cell r="I942">
            <v>16668</v>
          </cell>
          <cell r="J942" t="str">
            <v>DA</v>
          </cell>
          <cell r="K942"/>
          <cell r="L942" t="str">
            <v>ZAKLJUČENO</v>
          </cell>
          <cell r="M942"/>
        </row>
        <row r="943">
          <cell r="C943" t="str">
            <v>THAB-00761-T1</v>
          </cell>
          <cell r="D943" t="str">
            <v>TRANS-K  0.35 x 2.1 MT TRANSPORTER KASET</v>
          </cell>
          <cell r="E943" t="str">
            <v>J24-0723</v>
          </cell>
          <cell r="F943" t="str">
            <v>DA</v>
          </cell>
          <cell r="G943"/>
          <cell r="H943" t="str">
            <v>ALEKSANDER SREBRNIČ</v>
          </cell>
          <cell r="I943">
            <v>16669</v>
          </cell>
          <cell r="J943" t="str">
            <v>DA</v>
          </cell>
          <cell r="K943">
            <v>45835</v>
          </cell>
          <cell r="L943" t="str">
            <v>ZAKLJUČENO</v>
          </cell>
          <cell r="M943"/>
        </row>
        <row r="944">
          <cell r="C944" t="str">
            <v>THAB-00770-T3</v>
          </cell>
          <cell r="D944" t="str">
            <v>TK 0.9x2.8 /MT TRANSPORTER KRUHA</v>
          </cell>
          <cell r="E944" t="str">
            <v>J24-0723</v>
          </cell>
          <cell r="F944" t="str">
            <v>DA</v>
          </cell>
          <cell r="G944"/>
          <cell r="H944" t="str">
            <v>ALEKSANDER SREBRNIČ</v>
          </cell>
          <cell r="I944">
            <v>16670</v>
          </cell>
          <cell r="J944" t="str">
            <v>DA</v>
          </cell>
          <cell r="K944">
            <v>45882</v>
          </cell>
          <cell r="L944" t="str">
            <v>ZAKLJUČENO</v>
          </cell>
          <cell r="M944"/>
        </row>
        <row r="945">
          <cell r="C945" t="str">
            <v>THAB-00780</v>
          </cell>
          <cell r="D945" t="str">
            <v>SPIRALA HLADILNA TW4 900</v>
          </cell>
          <cell r="E945" t="str">
            <v>J24-0723</v>
          </cell>
          <cell r="F945"/>
          <cell r="G945"/>
          <cell r="H945"/>
          <cell r="I945" t="str">
            <v>16613|16584</v>
          </cell>
          <cell r="J945"/>
          <cell r="K945"/>
          <cell r="L945" t="str">
            <v/>
          </cell>
          <cell r="M945"/>
        </row>
        <row r="946">
          <cell r="C946" t="str">
            <v>VALCEA-0010</v>
          </cell>
          <cell r="D946" t="str">
            <v>SMn 200 ----S Spiralni mešalnik</v>
          </cell>
          <cell r="E946" t="str">
            <v>J24-1159</v>
          </cell>
          <cell r="F946" t="str">
            <v>DA</v>
          </cell>
          <cell r="G946"/>
          <cell r="H946" t="str">
            <v>ALEKSANDER SREBRNIČ</v>
          </cell>
          <cell r="I946">
            <v>16575</v>
          </cell>
          <cell r="J946" t="str">
            <v>DA</v>
          </cell>
          <cell r="K946">
            <v>45827</v>
          </cell>
          <cell r="L946" t="str">
            <v>ZAKLJUČENO</v>
          </cell>
          <cell r="M946"/>
        </row>
        <row r="947">
          <cell r="C947" t="str">
            <v>VALCEA-0020</v>
          </cell>
          <cell r="D947" t="str">
            <v>VOZIČEK S KOTLOM SMn 200</v>
          </cell>
          <cell r="E947" t="str">
            <v>J24-1159</v>
          </cell>
          <cell r="F947"/>
          <cell r="G947"/>
          <cell r="H947"/>
          <cell r="I947"/>
          <cell r="J947"/>
          <cell r="K947"/>
          <cell r="L947" t="str">
            <v/>
          </cell>
          <cell r="M947"/>
        </row>
        <row r="948">
          <cell r="C948" t="str">
            <v>VALCEA-0040</v>
          </cell>
          <cell r="D948" t="str">
            <v>LOP R/TT P 220x900/TT P 220x500/2 LOPUTA RAZDELILNA (glej ident: 389407)</v>
          </cell>
          <cell r="E948" t="str">
            <v>J24-1159</v>
          </cell>
          <cell r="F948" t="str">
            <v>DA</v>
          </cell>
          <cell r="G948"/>
          <cell r="H948" t="str">
            <v>ALEKSANDER SREBRNIČ</v>
          </cell>
          <cell r="I948">
            <v>16694</v>
          </cell>
          <cell r="J948" t="str">
            <v>DA</v>
          </cell>
          <cell r="K948">
            <v>45825</v>
          </cell>
          <cell r="L948" t="str">
            <v>ZAKLJUČENO</v>
          </cell>
          <cell r="M948"/>
        </row>
        <row r="949">
          <cell r="C949" t="str">
            <v>VALCEA-0050</v>
          </cell>
          <cell r="D949" t="str">
            <v xml:space="preserve">IK(V)-416-8-2x2-inox  /6iz  PREDELAVA  INTERMEDIALNA  KOMORA  IK(V)-416-8-2x1-inox  /6iz  /klima </v>
          </cell>
          <cell r="E949" t="str">
            <v>J24-1159</v>
          </cell>
          <cell r="F949" t="str">
            <v>DA</v>
          </cell>
          <cell r="G949"/>
          <cell r="H949" t="str">
            <v>ALEKSANDER SREBRNIČ</v>
          </cell>
          <cell r="I949">
            <v>16753</v>
          </cell>
          <cell r="J949" t="str">
            <v>DA</v>
          </cell>
          <cell r="K949">
            <v>45825</v>
          </cell>
          <cell r="L949" t="str">
            <v>ZAKLJUČENO</v>
          </cell>
          <cell r="M949"/>
        </row>
        <row r="950">
          <cell r="C950" t="str">
            <v>VALCEA-0060</v>
          </cell>
          <cell r="D950" t="str">
            <v>VPIH REK.PRED Predelava vpiha</v>
          </cell>
          <cell r="E950" t="str">
            <v>J24-1159</v>
          </cell>
          <cell r="F950" t="str">
            <v>DA</v>
          </cell>
          <cell r="G950"/>
          <cell r="H950" t="str">
            <v>ALEKSANDER SREBRNIČ</v>
          </cell>
          <cell r="I950">
            <v>16757</v>
          </cell>
          <cell r="J950" t="str">
            <v>DA</v>
          </cell>
          <cell r="K950">
            <v>45826</v>
          </cell>
          <cell r="L950" t="str">
            <v>ZAKLJUČENO</v>
          </cell>
          <cell r="M950"/>
        </row>
        <row r="951">
          <cell r="C951" t="str">
            <v>VALCEA-0070</v>
          </cell>
          <cell r="D951" t="str">
            <v>TT IK IDK 5 VAL 2 NOV TRANSPORTERJI TESTA Z ; IZMETOVALCI DVOJNIH KOSOV</v>
          </cell>
          <cell r="E951" t="str">
            <v>J24-1159</v>
          </cell>
          <cell r="F951" t="str">
            <v>DA</v>
          </cell>
          <cell r="G951"/>
          <cell r="H951" t="str">
            <v>ALEKSANDER SREBRNIČ</v>
          </cell>
          <cell r="I951">
            <v>16747</v>
          </cell>
          <cell r="J951" t="str">
            <v>DA</v>
          </cell>
          <cell r="K951">
            <v>45826</v>
          </cell>
          <cell r="L951" t="str">
            <v>ZAKLJUČENO</v>
          </cell>
          <cell r="M951"/>
        </row>
        <row r="952">
          <cell r="C952" t="str">
            <v>VALCEA-0080</v>
          </cell>
          <cell r="D952" t="str">
            <v>VIPAVA 3000/500G   VT-ZTZ-VL/REK STROJ ZA VZDOLŽNO OBLIKOVANJE</v>
          </cell>
          <cell r="E952" t="str">
            <v>J24-1159</v>
          </cell>
          <cell r="F952" t="str">
            <v>DA</v>
          </cell>
          <cell r="G952"/>
          <cell r="H952" t="str">
            <v>ALEKSANDER SREBRNIČ</v>
          </cell>
          <cell r="I952">
            <v>16692</v>
          </cell>
          <cell r="J952" t="str">
            <v>DA</v>
          </cell>
          <cell r="K952">
            <v>45832</v>
          </cell>
          <cell r="L952" t="str">
            <v>ZAKLJUČENO</v>
          </cell>
          <cell r="M952"/>
        </row>
        <row r="953">
          <cell r="C953" t="str">
            <v>VALCEA-0090</v>
          </cell>
          <cell r="D953" t="str">
            <v>APFK 3.0-VTa-O/E-servo POLNILNIK AVTOMATSKI; Nizki</v>
          </cell>
          <cell r="E953" t="str">
            <v>J24-1159</v>
          </cell>
          <cell r="F953" t="str">
            <v>DA</v>
          </cell>
          <cell r="G953"/>
          <cell r="H953" t="str">
            <v>ALEKSANDER SREBRNIČ</v>
          </cell>
          <cell r="I953">
            <v>16752</v>
          </cell>
          <cell r="J953" t="str">
            <v>DA</v>
          </cell>
          <cell r="K953">
            <v>45832</v>
          </cell>
          <cell r="L953" t="str">
            <v>ZAKLJUČENO</v>
          </cell>
          <cell r="M953"/>
        </row>
        <row r="954">
          <cell r="C954" t="str">
            <v>VALCEA-0100</v>
          </cell>
          <cell r="D954" t="str">
            <v>TT P 300x3500 OK TRANSPORTER TESTA PREVOZEN</v>
          </cell>
          <cell r="E954" t="str">
            <v>J24-1159</v>
          </cell>
          <cell r="F954" t="str">
            <v>DA</v>
          </cell>
          <cell r="G954"/>
          <cell r="H954" t="str">
            <v>ALEKSANDER SREBRNIČ</v>
          </cell>
          <cell r="I954">
            <v>16693</v>
          </cell>
          <cell r="J954" t="str">
            <v>DA</v>
          </cell>
          <cell r="K954">
            <v>45825</v>
          </cell>
          <cell r="L954" t="str">
            <v>ZAKLJUČENO</v>
          </cell>
          <cell r="M954"/>
        </row>
        <row r="955">
          <cell r="C955" t="str">
            <v>VALCEA-0110</v>
          </cell>
          <cell r="D955" t="str">
            <v>TT SINHRO 250x280/3 TRANSPORTER TESTA SIINHRONIZACIJSKI</v>
          </cell>
          <cell r="E955" t="str">
            <v>J24-1159</v>
          </cell>
          <cell r="F955" t="str">
            <v>DA</v>
          </cell>
          <cell r="G955"/>
          <cell r="H955" t="str">
            <v>ALEKSANDER SREBRNIČ</v>
          </cell>
          <cell r="I955">
            <v>16755</v>
          </cell>
          <cell r="J955" t="str">
            <v>DA</v>
          </cell>
          <cell r="K955">
            <v>45825</v>
          </cell>
          <cell r="L955" t="str">
            <v>ZAKLJUČENO</v>
          </cell>
          <cell r="M955"/>
        </row>
        <row r="956">
          <cell r="C956" t="str">
            <v>VALCEA-0120</v>
          </cell>
          <cell r="D956" t="str">
            <v>FKPD BR B 3.0 PREDELAVA PREDELAVA FERMENTACIJSKA KOMORA ; - PRETOČNA</v>
          </cell>
          <cell r="E956" t="str">
            <v>J24-1159</v>
          </cell>
          <cell r="F956" t="str">
            <v>DA</v>
          </cell>
          <cell r="G956"/>
          <cell r="H956" t="str">
            <v>ALEKSANDER SREBRNIČ</v>
          </cell>
          <cell r="I956">
            <v>16754</v>
          </cell>
          <cell r="J956" t="str">
            <v>DA</v>
          </cell>
          <cell r="K956">
            <v>45826</v>
          </cell>
          <cell r="L956" t="str">
            <v>ZAKLJUČENO</v>
          </cell>
          <cell r="M956"/>
        </row>
        <row r="957">
          <cell r="C957" t="str">
            <v>VICKY-00010</v>
          </cell>
          <cell r="D957" t="str">
            <v>SABOTIN 3.3 P6-U4-RC9---ITM-ZG 0.55-POM---BON STOŽČASTI OKROGLILNI STROJ</v>
          </cell>
          <cell r="E957" t="str">
            <v>J24-0647</v>
          </cell>
          <cell r="F957" t="str">
            <v>DA</v>
          </cell>
          <cell r="G957"/>
          <cell r="H957" t="str">
            <v>ALEKSANDER SREBRNIČ</v>
          </cell>
          <cell r="I957">
            <v>16680</v>
          </cell>
          <cell r="J957" t="str">
            <v>DA</v>
          </cell>
          <cell r="K957">
            <v>45917</v>
          </cell>
          <cell r="L957" t="str">
            <v>ZAKLJUČENO</v>
          </cell>
          <cell r="M957"/>
        </row>
        <row r="958">
          <cell r="C958" t="str">
            <v>VICKY-00011</v>
          </cell>
          <cell r="D958" t="str">
            <v>TEHTNICA AVTOMAT. TRAČNA KAT DPA 7 - NP2UV z izmetom*-; trak FAW-7EIC; nastavljiva od 700 do 1100mm</v>
          </cell>
          <cell r="E958" t="str">
            <v>J24-0647</v>
          </cell>
          <cell r="F958"/>
          <cell r="G958"/>
          <cell r="H958"/>
          <cell r="I958"/>
          <cell r="J958"/>
          <cell r="K958"/>
          <cell r="L958" t="str">
            <v/>
          </cell>
          <cell r="M958" t="str">
            <v>KUP</v>
          </cell>
        </row>
        <row r="959">
          <cell r="C959" t="str">
            <v>VICKY-00020</v>
          </cell>
          <cell r="D959" t="str">
            <v>TT SINHRO 250x280/2 250x600/1 TRANSPORTERJI TESTA SIINHRONIZACIJSKI</v>
          </cell>
          <cell r="E959" t="str">
            <v>J24-0647</v>
          </cell>
          <cell r="F959" t="str">
            <v>DA</v>
          </cell>
          <cell r="G959">
            <v>45920</v>
          </cell>
          <cell r="H959" t="str">
            <v>DIMITRIJ MARINIČ RIJAVEC</v>
          </cell>
          <cell r="I959">
            <v>16781</v>
          </cell>
          <cell r="J959" t="str">
            <v>DA</v>
          </cell>
          <cell r="K959">
            <v>45920</v>
          </cell>
          <cell r="L959" t="str">
            <v>ZAKLJUČENO</v>
          </cell>
          <cell r="M959" t="str">
            <v>dokončati pregled, prestaviti priklop n apoz 30</v>
          </cell>
        </row>
        <row r="960">
          <cell r="C960" t="str">
            <v>VICKY-00030</v>
          </cell>
          <cell r="D960" t="str">
            <v>TTP 220x3200 POL TRANSPORTER TESTA-POŠEVNI</v>
          </cell>
          <cell r="E960" t="str">
            <v>J24-0647</v>
          </cell>
          <cell r="F960" t="str">
            <v>DA</v>
          </cell>
          <cell r="G960"/>
          <cell r="H960" t="str">
            <v>DIMITRIJ MARINIČ RIJAVEC</v>
          </cell>
          <cell r="I960">
            <v>16681</v>
          </cell>
          <cell r="J960" t="str">
            <v>DA</v>
          </cell>
          <cell r="K960">
            <v>45922</v>
          </cell>
          <cell r="L960" t="str">
            <v>ZAKLJUČENO</v>
          </cell>
          <cell r="M960" t="str">
            <v>priklopiti motorje za test, pripravljen za kontrolo</v>
          </cell>
        </row>
        <row r="961">
          <cell r="C961" t="str">
            <v>VICKY-00040</v>
          </cell>
          <cell r="D961" t="str">
            <v>SIST TT ALGERIA SISTEM TRANSPORTERJEV proj. ALGERIA (VICKY FOODS)</v>
          </cell>
          <cell r="E961" t="str">
            <v>J24-0647</v>
          </cell>
          <cell r="F961" t="str">
            <v>DA</v>
          </cell>
          <cell r="G961"/>
          <cell r="H961" t="str">
            <v>ALEKSANDER SREBRNIČ</v>
          </cell>
          <cell r="I961">
            <v>16682</v>
          </cell>
          <cell r="J961" t="str">
            <v>DA</v>
          </cell>
          <cell r="K961">
            <v>45917</v>
          </cell>
          <cell r="L961" t="str">
            <v>ZAKLJUČENO</v>
          </cell>
          <cell r="M961"/>
        </row>
        <row r="962">
          <cell r="C962" t="str">
            <v>VICKY-00050</v>
          </cell>
          <cell r="D962" t="str">
            <v>SORA 5000/500-L2-380/500-TZ-DO STROJ ZA VZDOLŽNO; OBLIKOVANJE</v>
          </cell>
          <cell r="E962" t="str">
            <v>J24-0647</v>
          </cell>
          <cell r="F962" t="str">
            <v>DA</v>
          </cell>
          <cell r="G962"/>
          <cell r="H962" t="str">
            <v>ALEKSANDER SREBRNIČ</v>
          </cell>
          <cell r="I962">
            <v>16683</v>
          </cell>
          <cell r="J962" t="str">
            <v>DA</v>
          </cell>
          <cell r="K962">
            <v>45916</v>
          </cell>
          <cell r="L962" t="str">
            <v>ZAKLJUČENO</v>
          </cell>
          <cell r="M962"/>
        </row>
        <row r="963">
          <cell r="C963" t="str">
            <v>VICKY-00060</v>
          </cell>
          <cell r="D963" t="str">
            <v>APK 470x1650 MAG AVTOMATSKI POLNILNIK KASET</v>
          </cell>
          <cell r="E963" t="str">
            <v>J24-0647</v>
          </cell>
          <cell r="F963" t="str">
            <v>DA</v>
          </cell>
          <cell r="G963"/>
          <cell r="H963" t="str">
            <v>DIMITRIJ MARINIČ RIJAVEC</v>
          </cell>
          <cell r="I963">
            <v>16684</v>
          </cell>
          <cell r="J963" t="str">
            <v>DA</v>
          </cell>
          <cell r="K963">
            <v>45922</v>
          </cell>
          <cell r="L963" t="str">
            <v>ZAKLJUČENO</v>
          </cell>
          <cell r="M963"/>
        </row>
        <row r="964">
          <cell r="C964" t="str">
            <v>VICKY-00070</v>
          </cell>
          <cell r="D964" t="str">
            <v>AP TP 3.0/FR2/FO4/L POLNILNIK PEČI LEVI</v>
          </cell>
          <cell r="E964" t="str">
            <v>J24-0647</v>
          </cell>
          <cell r="F964" t="str">
            <v>DA</v>
          </cell>
          <cell r="G964">
            <v>45920</v>
          </cell>
          <cell r="H964" t="str">
            <v>DIMITRIJ MARINIČ RIJAVEC</v>
          </cell>
          <cell r="I964" t="str">
            <v>16685|16685</v>
          </cell>
          <cell r="J964" t="str">
            <v>DA</v>
          </cell>
          <cell r="K964">
            <v>45920</v>
          </cell>
          <cell r="L964" t="str">
            <v>ZAKLJUČENO</v>
          </cell>
          <cell r="M964"/>
        </row>
        <row r="965">
          <cell r="C965" t="str">
            <v>VICKY-00080</v>
          </cell>
          <cell r="D965" t="str">
            <v>TPN 3.0x28.6 V1.1 2K2V-D+6B TUNELSKA PEČ</v>
          </cell>
          <cell r="E965" t="str">
            <v>J24-0647</v>
          </cell>
          <cell r="F965"/>
          <cell r="G965"/>
          <cell r="H965"/>
          <cell r="I965">
            <v>16679</v>
          </cell>
          <cell r="J965"/>
          <cell r="K965"/>
          <cell r="L965" t="str">
            <v/>
          </cell>
          <cell r="M965" t="str">
            <v>montažno elektro/programske težave</v>
          </cell>
        </row>
        <row r="966">
          <cell r="C966" t="str">
            <v>VICKY-00090</v>
          </cell>
          <cell r="D966" t="str">
            <v>OP 180/11000/2x45 st ODVOD PARE</v>
          </cell>
          <cell r="E966" t="str">
            <v>J24-0647</v>
          </cell>
          <cell r="F966"/>
          <cell r="G966"/>
          <cell r="H966"/>
          <cell r="I966"/>
          <cell r="J966"/>
          <cell r="K966"/>
          <cell r="L966" t="str">
            <v/>
          </cell>
          <cell r="M966" t="str">
            <v>BIH, ni poročil</v>
          </cell>
        </row>
        <row r="967">
          <cell r="C967" t="str">
            <v>VICKY-00100</v>
          </cell>
          <cell r="D967" t="str">
            <v>OD 300/11000/2x45 st ODVOD DIMA</v>
          </cell>
          <cell r="E967" t="str">
            <v>J24-0647</v>
          </cell>
          <cell r="F967"/>
          <cell r="G967"/>
          <cell r="H967"/>
          <cell r="I967"/>
          <cell r="J967"/>
          <cell r="K967"/>
          <cell r="L967" t="str">
            <v/>
          </cell>
          <cell r="M967" t="str">
            <v>KUP</v>
          </cell>
        </row>
        <row r="968">
          <cell r="C968" t="str">
            <v>VICKY-00110</v>
          </cell>
          <cell r="D968" t="str">
            <v xml:space="preserve">GORILNIK  MODULIRANI  WM-G10/2-A  ZM  S  PL.  PROGO;  R2"  WM-G10  ZA  ZEM.PLIN;  IN  PL.  ŠTEVCEM </v>
          </cell>
          <cell r="E968" t="str">
            <v>J24-0647</v>
          </cell>
          <cell r="F968"/>
          <cell r="G968"/>
          <cell r="H968"/>
          <cell r="I968"/>
          <cell r="J968"/>
          <cell r="K968"/>
          <cell r="L968" t="str">
            <v/>
          </cell>
          <cell r="M968" t="str">
            <v>KUP</v>
          </cell>
        </row>
        <row r="969">
          <cell r="C969" t="str">
            <v>VICKY-00120</v>
          </cell>
          <cell r="D969" t="str">
            <v>APRAZ TP 3.0 ON L AVTOMATSKI PRAZNILNIK PEČI LEVI</v>
          </cell>
          <cell r="E969" t="str">
            <v>J24-0647</v>
          </cell>
          <cell r="F969" t="str">
            <v>DA</v>
          </cell>
          <cell r="G969"/>
          <cell r="H969" t="str">
            <v>DIMITRIJ MARINIČ RIJAVEC</v>
          </cell>
          <cell r="I969">
            <v>16690</v>
          </cell>
          <cell r="J969" t="str">
            <v>DA</v>
          </cell>
          <cell r="K969">
            <v>45918</v>
          </cell>
          <cell r="L969" t="str">
            <v>ZAKLJUČENO</v>
          </cell>
          <cell r="M969" t="str">
            <v>KUP</v>
          </cell>
        </row>
        <row r="970">
          <cell r="C970" t="str">
            <v>VICKY-00130</v>
          </cell>
          <cell r="D970" t="str">
            <v>CLEAN-ROT-KAS 250-690x1650 NAPRAVA ZA ČIŠČENJE PLADNJEV</v>
          </cell>
          <cell r="E970" t="str">
            <v>J24-0647</v>
          </cell>
          <cell r="F970" t="str">
            <v>DA</v>
          </cell>
          <cell r="G970">
            <v>45920</v>
          </cell>
          <cell r="H970" t="str">
            <v>DIMITRIJ MARINIČ RIJAVEC</v>
          </cell>
          <cell r="I970">
            <v>16691</v>
          </cell>
          <cell r="J970" t="str">
            <v>DA</v>
          </cell>
          <cell r="K970">
            <v>45920</v>
          </cell>
          <cell r="L970" t="str">
            <v>ZAKLJUČENO</v>
          </cell>
          <cell r="M970"/>
        </row>
        <row r="971">
          <cell r="C971" t="str">
            <v>YAVUZ-00010</v>
          </cell>
          <cell r="D971" t="str">
            <v>LOP R/TT P 220x900/2x1700 - YAV LOPUTA RAZDELILNA</v>
          </cell>
          <cell r="E971" t="str">
            <v>J24-1022</v>
          </cell>
          <cell r="F971" t="str">
            <v>DA</v>
          </cell>
          <cell r="G971"/>
          <cell r="H971" t="str">
            <v>MARKO VELUŠČEK</v>
          </cell>
          <cell r="I971">
            <v>16873</v>
          </cell>
          <cell r="J971" t="str">
            <v>DA</v>
          </cell>
          <cell r="K971">
            <v>45848</v>
          </cell>
          <cell r="L971" t="str">
            <v>ZAKLJUČENO</v>
          </cell>
          <cell r="M971" t="str">
            <v>v popravilu mehanske sestave</v>
          </cell>
        </row>
        <row r="972">
          <cell r="C972" t="str">
            <v>YAVUZ-00020</v>
          </cell>
          <cell r="D972" t="str">
            <v xml:space="preserve">IK(V) 1100-12-2x2-inox 8iz /naolj. INTERMEDIALNA KOMORA; </v>
          </cell>
          <cell r="E972" t="str">
            <v>J24-1022</v>
          </cell>
          <cell r="F972" t="str">
            <v>DA</v>
          </cell>
          <cell r="G972"/>
          <cell r="H972" t="str">
            <v>MARKO VELUŠČEK</v>
          </cell>
          <cell r="I972">
            <v>16758</v>
          </cell>
          <cell r="J972" t="str">
            <v>DA</v>
          </cell>
          <cell r="K972">
            <v>45856</v>
          </cell>
          <cell r="L972" t="str">
            <v>ZAKLJUČENO</v>
          </cell>
          <cell r="M972"/>
        </row>
        <row r="973">
          <cell r="C973" t="str">
            <v>YAVUZ-00030</v>
          </cell>
          <cell r="D973" t="str">
            <v>VPIH ZRAKA 2/2 IK</v>
          </cell>
          <cell r="E973" t="str">
            <v>J24-1022</v>
          </cell>
          <cell r="F973" t="str">
            <v>DA</v>
          </cell>
          <cell r="G973"/>
          <cell r="H973" t="str">
            <v>MARKO VELUŠČEK</v>
          </cell>
          <cell r="I973">
            <v>16759</v>
          </cell>
          <cell r="J973" t="str">
            <v>DA</v>
          </cell>
          <cell r="K973">
            <v>45840</v>
          </cell>
          <cell r="L973" t="str">
            <v>ZAKLJUČENO</v>
          </cell>
          <cell r="M973"/>
        </row>
        <row r="974">
          <cell r="C974" t="str">
            <v>YAVUZ-00040</v>
          </cell>
          <cell r="D974" t="str">
            <v xml:space="preserve">TT IK - IDK 6 ADA TRANSPORTERJI TESTA Z; IZMETOVALCEM DVOJNIH KOSOV; </v>
          </cell>
          <cell r="E974" t="str">
            <v>J24-1022</v>
          </cell>
          <cell r="F974" t="str">
            <v>DA</v>
          </cell>
          <cell r="G974"/>
          <cell r="H974" t="str">
            <v>MARKO VELUŠČEK</v>
          </cell>
          <cell r="I974">
            <v>16760</v>
          </cell>
          <cell r="J974" t="str">
            <v>DA</v>
          </cell>
          <cell r="K974">
            <v>45856</v>
          </cell>
          <cell r="L974" t="str">
            <v>ZAKLJUČENO</v>
          </cell>
          <cell r="M974"/>
        </row>
        <row r="975">
          <cell r="C975" t="str">
            <v>YAVUZ-00050</v>
          </cell>
          <cell r="D975" t="str">
            <v xml:space="preserve">VIPAVA 3000/500G VT-ZTF (podalj.) VPIH-NO-LL; STROJ ZA VZDOLŽNO ; OBLIKOVANJE; </v>
          </cell>
          <cell r="E975" t="str">
            <v>J24-1022</v>
          </cell>
          <cell r="F975" t="str">
            <v>DA</v>
          </cell>
          <cell r="G975"/>
          <cell r="H975" t="str">
            <v>ALEKSANDER SREBRNIČ</v>
          </cell>
          <cell r="I975" t="str">
            <v>16761|16762</v>
          </cell>
          <cell r="J975" t="str">
            <v>DA</v>
          </cell>
          <cell r="K975">
            <v>45853</v>
          </cell>
          <cell r="L975" t="str">
            <v>ZAKLJUČENO</v>
          </cell>
          <cell r="M975"/>
        </row>
        <row r="976">
          <cell r="C976" t="str">
            <v>YAVUZ-00060</v>
          </cell>
          <cell r="D976" t="str">
            <v>APK 450x60 MAG AVTOMATSKI POLNILNIK KASET</v>
          </cell>
          <cell r="E976" t="str">
            <v>J24-1022</v>
          </cell>
          <cell r="F976" t="str">
            <v>DA</v>
          </cell>
          <cell r="G976"/>
          <cell r="H976" t="str">
            <v>MARKO VELUŠČEK</v>
          </cell>
          <cell r="I976" t="str">
            <v>16763|16764</v>
          </cell>
          <cell r="J976" t="str">
            <v>DA</v>
          </cell>
          <cell r="K976">
            <v>45852</v>
          </cell>
          <cell r="L976" t="str">
            <v>ZAKLJUČENO</v>
          </cell>
          <cell r="M976"/>
        </row>
        <row r="977">
          <cell r="C977" t="str">
            <v>YAVUZ-00070</v>
          </cell>
          <cell r="D977" t="str">
            <v xml:space="preserve">TRANS-K 0.55 (1x0.304)x4.0 TRANSPORTER KASET ; </v>
          </cell>
          <cell r="E977" t="str">
            <v>J24-1022</v>
          </cell>
          <cell r="F977"/>
          <cell r="G977"/>
          <cell r="H977"/>
          <cell r="I977">
            <v>16765</v>
          </cell>
          <cell r="J977"/>
          <cell r="K977"/>
          <cell r="L977" t="str">
            <v/>
          </cell>
          <cell r="M977"/>
        </row>
        <row r="978">
          <cell r="C978" t="str">
            <v>YAVUZ-00080</v>
          </cell>
          <cell r="D978" t="str">
            <v xml:space="preserve">TRANS-K 0.55 (1x0.304)x2.0 TRANSPORTER KASET ; </v>
          </cell>
          <cell r="E978" t="str">
            <v>J24-1022</v>
          </cell>
          <cell r="F978"/>
          <cell r="G978"/>
          <cell r="H978"/>
          <cell r="I978">
            <v>16766</v>
          </cell>
          <cell r="J978"/>
          <cell r="K978"/>
          <cell r="L978" t="str">
            <v/>
          </cell>
          <cell r="M978"/>
        </row>
        <row r="979">
          <cell r="C979" t="str">
            <v>CHITILA-0010</v>
          </cell>
          <cell r="D979" t="str">
            <v xml:space="preserve"> MARK VARIANTNI 4/2x24+56-S-2x500-L-120-VZ-D170--</v>
          </cell>
          <cell r="E979" t="str">
            <v>J24-1165</v>
          </cell>
          <cell r="F979" t="str">
            <v>DA</v>
          </cell>
          <cell r="G979"/>
          <cell r="H979" t="str">
            <v>ALEKSANDER SREBRNIČ</v>
          </cell>
          <cell r="I979">
            <v>16574</v>
          </cell>
          <cell r="J979" t="str">
            <v>DA</v>
          </cell>
          <cell r="K979">
            <v>45933</v>
          </cell>
          <cell r="L979" t="str">
            <v>ZAKLJUČENO</v>
          </cell>
          <cell r="M979"/>
        </row>
        <row r="980">
          <cell r="C980" t="str">
            <v>CHITILA-0020</v>
          </cell>
          <cell r="D980" t="str">
            <v>SABOTIN 3.3 P4-U4-RC3-VTO6-ITM-VC-POM-100-SEW STOŽČASTI OKROGLILNI STROJ</v>
          </cell>
          <cell r="E980" t="str">
            <v>J24-1165</v>
          </cell>
          <cell r="F980" t="str">
            <v>DA</v>
          </cell>
          <cell r="G980"/>
          <cell r="H980" t="str">
            <v>ALEKSANDER SREBRNIČ</v>
          </cell>
          <cell r="I980">
            <v>16585</v>
          </cell>
          <cell r="J980" t="str">
            <v>DA</v>
          </cell>
          <cell r="K980">
            <v>45919</v>
          </cell>
          <cell r="L980" t="str">
            <v>ZAKLJUČENO</v>
          </cell>
          <cell r="M980"/>
        </row>
        <row r="981">
          <cell r="C981"/>
          <cell r="D981" t="str">
            <v>SMn 200----S  Spiralni mešalnik</v>
          </cell>
          <cell r="E981" t="str">
            <v>J24-1036</v>
          </cell>
          <cell r="F981" t="str">
            <v>DA</v>
          </cell>
          <cell r="G981"/>
          <cell r="H981" t="str">
            <v>ALEKSANDER SREBRNIČ</v>
          </cell>
          <cell r="I981">
            <v>16572</v>
          </cell>
          <cell r="J981" t="str">
            <v>DA</v>
          </cell>
          <cell r="K981">
            <v>45821</v>
          </cell>
          <cell r="L981" t="str">
            <v>ZAKLJUČENO</v>
          </cell>
          <cell r="M981"/>
        </row>
        <row r="982">
          <cell r="C982"/>
          <cell r="D982" t="str">
            <v>SMn 200----S  Spiralni mešalnik</v>
          </cell>
          <cell r="E982" t="str">
            <v>J24-1036</v>
          </cell>
          <cell r="F982" t="str">
            <v>DA</v>
          </cell>
          <cell r="G982"/>
          <cell r="H982" t="str">
            <v>ALEKSANDER SREBRNIČ</v>
          </cell>
          <cell r="I982">
            <v>16573</v>
          </cell>
          <cell r="J982" t="str">
            <v>DA</v>
          </cell>
          <cell r="K982">
            <v>45821</v>
          </cell>
          <cell r="L982" t="str">
            <v>ZAKLJUČENO</v>
          </cell>
          <cell r="M982"/>
        </row>
        <row r="983">
          <cell r="C983"/>
          <cell r="D983" t="str">
            <v>SMn  200-----S  Spiralni mešalnik</v>
          </cell>
          <cell r="E983" t="str">
            <v>J24-1049</v>
          </cell>
          <cell r="F983" t="str">
            <v>DA</v>
          </cell>
          <cell r="G983"/>
          <cell r="H983" t="str">
            <v>ALEKSANDER SREBRNIČ</v>
          </cell>
          <cell r="I983">
            <v>16874</v>
          </cell>
          <cell r="J983" t="str">
            <v>DA</v>
          </cell>
          <cell r="K983">
            <v>45824</v>
          </cell>
          <cell r="L983" t="str">
            <v>ZAKLJUČENO</v>
          </cell>
          <cell r="M983"/>
        </row>
        <row r="984">
          <cell r="C984" t="str">
            <v>CREM-KHO-00010</v>
          </cell>
          <cell r="D984" t="str">
            <v>TRANS-K 0.7 (2x 0.19) x 4.6 TRANSPORTER KASET</v>
          </cell>
          <cell r="E984" t="str">
            <v>J21-0970</v>
          </cell>
          <cell r="F984" t="str">
            <v>DA</v>
          </cell>
          <cell r="G984"/>
          <cell r="H984" t="str">
            <v>ALEŠ HUMAR</v>
          </cell>
          <cell r="I984">
            <v>16793</v>
          </cell>
          <cell r="J984" t="str">
            <v>DA</v>
          </cell>
          <cell r="K984">
            <v>45933</v>
          </cell>
          <cell r="L984" t="str">
            <v>ZAKLJUČENO</v>
          </cell>
          <cell r="M984"/>
        </row>
        <row r="985">
          <cell r="C985" t="str">
            <v>CREM-KHO-00020</v>
          </cell>
          <cell r="D985" t="str">
            <v>TRANS-K 0.7 (2x 0.19) x 4,6 R90 TRANSPORTER KASET</v>
          </cell>
          <cell r="E985" t="str">
            <v>J21-0970</v>
          </cell>
          <cell r="F985" t="str">
            <v>DA</v>
          </cell>
          <cell r="G985"/>
          <cell r="H985" t="str">
            <v>ALEŠ HUMAR</v>
          </cell>
          <cell r="I985">
            <v>16794</v>
          </cell>
          <cell r="J985" t="str">
            <v>DA</v>
          </cell>
          <cell r="K985">
            <v>45933</v>
          </cell>
          <cell r="L985" t="str">
            <v>ZAKLJUČENO</v>
          </cell>
          <cell r="M985"/>
        </row>
        <row r="986">
          <cell r="C986" t="str">
            <v>CREM-KHO-00030</v>
          </cell>
          <cell r="D986" t="str">
            <v>TRANS-K 1.0 (2x 0.082) x 2.2 /KP TRANSPORTER KASET Z KOTNIM PRENOSOM</v>
          </cell>
          <cell r="E986" t="str">
            <v>J21-0970</v>
          </cell>
          <cell r="F986"/>
          <cell r="G986"/>
          <cell r="H986" t="str">
            <v>ALEKSANDER SREBRNIČ</v>
          </cell>
          <cell r="I986">
            <v>16795</v>
          </cell>
          <cell r="J986" t="str">
            <v>DELNO</v>
          </cell>
          <cell r="K986">
            <v>45952</v>
          </cell>
          <cell r="L986" t="str">
            <v>NAPAKA</v>
          </cell>
          <cell r="M986" t="str">
            <v>pnevmatika ni povezana, slabo razigleni ostri robovi</v>
          </cell>
        </row>
        <row r="987">
          <cell r="C987" t="str">
            <v>CREM-KHO-00040</v>
          </cell>
          <cell r="D987" t="str">
            <v>TRANS-K 0.65 (2x 0.082) x 1.4 /KP TRANSPORTER KASET Z KOTNIM PRENOSOM</v>
          </cell>
          <cell r="E987" t="str">
            <v>J21-0970</v>
          </cell>
          <cell r="F987"/>
          <cell r="G987"/>
          <cell r="H987" t="str">
            <v>ALEKSANDER SREBRNIČ</v>
          </cell>
          <cell r="I987">
            <v>16796</v>
          </cell>
          <cell r="J987" t="str">
            <v>DELNO</v>
          </cell>
          <cell r="K987">
            <v>45952</v>
          </cell>
          <cell r="L987" t="str">
            <v>NAPAKA</v>
          </cell>
          <cell r="M987" t="str">
            <v>slabo razigleni ostri robovi</v>
          </cell>
        </row>
        <row r="988">
          <cell r="C988" t="str">
            <v>CREM-KHO-00050</v>
          </cell>
          <cell r="D988" t="str">
            <v>VP 1.0x5.0 -IZ PROGA VALJČNA-PROSTOTEKOČA</v>
          </cell>
          <cell r="E988" t="str">
            <v>J21-0970</v>
          </cell>
          <cell r="F988" t="str">
            <v>DA</v>
          </cell>
          <cell r="G988"/>
          <cell r="H988" t="str">
            <v>ALEKSANDER SREBRNIČ</v>
          </cell>
          <cell r="I988">
            <v>16797</v>
          </cell>
          <cell r="J988" t="str">
            <v>DA</v>
          </cell>
          <cell r="K988">
            <v>45924</v>
          </cell>
          <cell r="L988" t="str">
            <v>ZAKLJUČENO</v>
          </cell>
          <cell r="M988"/>
        </row>
        <row r="989">
          <cell r="C989" t="str">
            <v>CREM-KHO-00060</v>
          </cell>
          <cell r="D989" t="str">
            <v>FKP PT KA 0.99/31/35 FERMENTACIJSKA KOMORA ; -PATERNOSTER CREMICA -6K</v>
          </cell>
          <cell r="E989" t="str">
            <v>J21-0970</v>
          </cell>
          <cell r="F989"/>
          <cell r="G989"/>
          <cell r="H989"/>
          <cell r="I989">
            <v>16784</v>
          </cell>
          <cell r="J989"/>
          <cell r="K989"/>
          <cell r="L989" t="str">
            <v/>
          </cell>
          <cell r="M989"/>
        </row>
        <row r="990">
          <cell r="C990" t="str">
            <v>CREM-KHO-00070</v>
          </cell>
          <cell r="D990" t="str">
            <v>TRANS-K 1.0 (2x 0.082) x 3.7 /ZA TRANSPORTER KASET Z ZAUSTAVLJALNIKOM</v>
          </cell>
          <cell r="E990" t="str">
            <v>J21-0970</v>
          </cell>
          <cell r="F990" t="str">
            <v>DA</v>
          </cell>
          <cell r="G990"/>
          <cell r="H990" t="str">
            <v>DIMITRIJ MARINIČ RIJAVEC</v>
          </cell>
          <cell r="I990">
            <v>16798</v>
          </cell>
          <cell r="J990" t="str">
            <v>DA</v>
          </cell>
          <cell r="K990">
            <v>45937</v>
          </cell>
          <cell r="L990" t="str">
            <v>ZAKLJUČENO</v>
          </cell>
          <cell r="M990"/>
        </row>
        <row r="991">
          <cell r="C991" t="str">
            <v>CREM-KHO-00080</v>
          </cell>
          <cell r="D991" t="str">
            <v>TRANS-K 1.0 (2x 0.082) x 0.7 /KP TRANSPORTER KASET Z KOTNIM PREHODOM</v>
          </cell>
          <cell r="E991" t="str">
            <v>J21-0970</v>
          </cell>
          <cell r="F991" t="str">
            <v>DA</v>
          </cell>
          <cell r="G991"/>
          <cell r="H991" t="str">
            <v>ALEKSANDER SREBRNIČ</v>
          </cell>
          <cell r="I991">
            <v>16799</v>
          </cell>
          <cell r="J991" t="str">
            <v>DA</v>
          </cell>
          <cell r="K991">
            <v>45953</v>
          </cell>
          <cell r="L991" t="str">
            <v>ZAKLJUČENO</v>
          </cell>
          <cell r="M991"/>
        </row>
        <row r="992">
          <cell r="C992" t="str">
            <v>CREM-KHO-00090</v>
          </cell>
          <cell r="D992" t="str">
            <v>VP 1.0x3.0 -IZ PROGA VALJČNA-PROSTOTEKOČA</v>
          </cell>
          <cell r="E992" t="str">
            <v>J21-0970</v>
          </cell>
          <cell r="F992" t="str">
            <v>DA</v>
          </cell>
          <cell r="G992"/>
          <cell r="H992" t="str">
            <v>ALEKSANDER SREBRNIČ</v>
          </cell>
          <cell r="I992">
            <v>16800</v>
          </cell>
          <cell r="J992" t="str">
            <v>DA</v>
          </cell>
          <cell r="K992">
            <v>45917</v>
          </cell>
          <cell r="L992" t="str">
            <v>ZAKLJUČENO</v>
          </cell>
          <cell r="M992"/>
        </row>
        <row r="993">
          <cell r="C993" t="str">
            <v>CREM-KHO-00100</v>
          </cell>
          <cell r="D993" t="str">
            <v>TRANS-K 0.65 (2x 0.082) x 5.0 TRANSPORTER KASET</v>
          </cell>
          <cell r="E993" t="str">
            <v>J21-0970</v>
          </cell>
          <cell r="F993" t="str">
            <v>DA</v>
          </cell>
          <cell r="G993"/>
          <cell r="H993" t="str">
            <v>ALEŠ HUMAR</v>
          </cell>
          <cell r="I993">
            <v>16801</v>
          </cell>
          <cell r="J993" t="str">
            <v>DA</v>
          </cell>
          <cell r="K993">
            <v>45938</v>
          </cell>
          <cell r="L993" t="str">
            <v>ZAKLJUČENO</v>
          </cell>
          <cell r="M993"/>
        </row>
        <row r="994">
          <cell r="C994" t="str">
            <v>CREM-KHO-00110</v>
          </cell>
          <cell r="D994" t="str">
            <v>TRANS-K 0.7 (2x0.19) x 1.5 TRANSPORTER Z VLAŽENJEM IN POSIPANJEM SEMEN</v>
          </cell>
          <cell r="E994" t="str">
            <v>J21-0970</v>
          </cell>
          <cell r="F994"/>
          <cell r="G994"/>
          <cell r="H994" t="str">
            <v>ALEKSANDER SREBRNIČ</v>
          </cell>
          <cell r="I994">
            <v>16802</v>
          </cell>
          <cell r="J994" t="str">
            <v>DELNO</v>
          </cell>
          <cell r="K994">
            <v>45951</v>
          </cell>
          <cell r="L994" t="str">
            <v>NAPAKA</v>
          </cell>
          <cell r="M994" t="str">
            <v>slabo razigleni ostri robovi</v>
          </cell>
        </row>
        <row r="995">
          <cell r="C995" t="str">
            <v>CREM-KHO-00120</v>
          </cell>
          <cell r="D995" t="str">
            <v>TRANS-K 0.65 (2x 0.082) x5.0 R90/ZA TRANSPORTER KASET</v>
          </cell>
          <cell r="E995" t="str">
            <v>J21-0970</v>
          </cell>
          <cell r="F995"/>
          <cell r="G995"/>
          <cell r="H995" t="str">
            <v>ALEKSANDER SREBRNIČ</v>
          </cell>
          <cell r="I995">
            <v>16803</v>
          </cell>
          <cell r="J995" t="str">
            <v>DELNO</v>
          </cell>
          <cell r="K995">
            <v>45957</v>
          </cell>
          <cell r="L995" t="str">
            <v>NAPAKA</v>
          </cell>
          <cell r="M995" t="str">
            <v>slabo razigleni ostri robovi</v>
          </cell>
        </row>
        <row r="996">
          <cell r="C996" t="str">
            <v>CREM-KHO-00130</v>
          </cell>
          <cell r="D996" t="str">
            <v>TRANS-K 0.65 (2x 0.082) x8.6 R90/ZA TRANSPORTER KASET</v>
          </cell>
          <cell r="E996" t="str">
            <v>J21-0970</v>
          </cell>
          <cell r="F996"/>
          <cell r="G996"/>
          <cell r="H996" t="str">
            <v>ALEKSANDER SREBRNIČ</v>
          </cell>
          <cell r="I996">
            <v>16804</v>
          </cell>
          <cell r="J996" t="str">
            <v>DELNO</v>
          </cell>
          <cell r="K996">
            <v>45957</v>
          </cell>
          <cell r="L996" t="str">
            <v>NAPAKA</v>
          </cell>
          <cell r="M996" t="str">
            <v>slabo razigleni ostri robovi</v>
          </cell>
        </row>
        <row r="997">
          <cell r="C997" t="str">
            <v>CREM-KHO-00140</v>
          </cell>
          <cell r="D997" t="str">
            <v>TRANS-K 0.65 (2x 0.082) x1.5 /ZA TRANSPORTER KASET</v>
          </cell>
          <cell r="E997" t="str">
            <v>J21-0970</v>
          </cell>
          <cell r="F997" t="str">
            <v>DA</v>
          </cell>
          <cell r="G997"/>
          <cell r="H997" t="str">
            <v>DIMITRIJ MARINIČ RIJAVEC</v>
          </cell>
          <cell r="I997">
            <v>16805</v>
          </cell>
          <cell r="J997" t="str">
            <v>DA</v>
          </cell>
          <cell r="K997">
            <v>45944</v>
          </cell>
          <cell r="L997" t="str">
            <v>ZAKLJUČENO</v>
          </cell>
          <cell r="M997"/>
        </row>
        <row r="998">
          <cell r="C998" t="str">
            <v>CREM-KHO-00150</v>
          </cell>
          <cell r="D998" t="str">
            <v xml:space="preserve">AP TP 4.0/FR/F04 /INOX AVTOMATSKI POLNILNIK PEČI; </v>
          </cell>
          <cell r="E998" t="str">
            <v>J21-0970</v>
          </cell>
          <cell r="F998"/>
          <cell r="G998"/>
          <cell r="H998" t="str">
            <v>DIMITRIJ MARINIČ RIJAVEC</v>
          </cell>
          <cell r="I998">
            <v>16806</v>
          </cell>
          <cell r="J998" t="str">
            <v>DELNO</v>
          </cell>
          <cell r="K998">
            <v>45959</v>
          </cell>
          <cell r="L998" t="str">
            <v>NAPAKA</v>
          </cell>
          <cell r="M998" t="str">
            <v>reže med nosilci in zobatimi letvami niso zasilikonirane</v>
          </cell>
        </row>
        <row r="999">
          <cell r="C999" t="str">
            <v>CREM-KHO-00180</v>
          </cell>
          <cell r="D999" t="str">
            <v>APRAZ TP 4.0 ON D /INOX AVTOMATSKI PRAZNILNIK PEČI</v>
          </cell>
          <cell r="E999" t="str">
            <v>J21-0970</v>
          </cell>
          <cell r="F999" t="str">
            <v>DA</v>
          </cell>
          <cell r="G999"/>
          <cell r="H999" t="str">
            <v>ALEKSANDER SREBRNIČ</v>
          </cell>
          <cell r="I999">
            <v>16807</v>
          </cell>
          <cell r="J999" t="str">
            <v>DA</v>
          </cell>
          <cell r="K999">
            <v>45951</v>
          </cell>
          <cell r="L999" t="str">
            <v>ZAKLJUČENO</v>
          </cell>
          <cell r="M999"/>
        </row>
        <row r="1000">
          <cell r="C1000" t="str">
            <v>CREM-KHO-00190</v>
          </cell>
          <cell r="D1000" t="str">
            <v xml:space="preserve">VAL/P-V 4.0x1.4 /INOX VALJČNA PROGA Z ZASILNIM IZHODOM; </v>
          </cell>
          <cell r="E1000" t="str">
            <v>J21-0970</v>
          </cell>
          <cell r="F1000" t="str">
            <v>DA</v>
          </cell>
          <cell r="G1000"/>
          <cell r="H1000" t="str">
            <v>DIMITRIJ MARINIČ RIJAVEC</v>
          </cell>
          <cell r="I1000">
            <v>16808</v>
          </cell>
          <cell r="J1000" t="str">
            <v>DA</v>
          </cell>
          <cell r="K1000">
            <v>45917</v>
          </cell>
          <cell r="L1000" t="str">
            <v>ZAKLJUČENO</v>
          </cell>
          <cell r="M1000"/>
        </row>
        <row r="1001">
          <cell r="C1001" t="str">
            <v>CREM-KHO-00200</v>
          </cell>
          <cell r="D1001" t="str">
            <v>TRANS-K 0.65 (2x 0.082) x 2.5 /ZA TRANSPORTER KASET Z ZAUSTAVLJALNIKOM</v>
          </cell>
          <cell r="E1001" t="str">
            <v>J21-0970</v>
          </cell>
          <cell r="F1001" t="str">
            <v>DA</v>
          </cell>
          <cell r="G1001"/>
          <cell r="H1001" t="str">
            <v>ALEŠ HUMAR</v>
          </cell>
          <cell r="I1001">
            <v>16809</v>
          </cell>
          <cell r="J1001" t="str">
            <v>DA</v>
          </cell>
          <cell r="K1001">
            <v>45944</v>
          </cell>
          <cell r="L1001" t="str">
            <v>ZAKLJUČENO</v>
          </cell>
          <cell r="M1001"/>
        </row>
        <row r="1002">
          <cell r="C1002" t="str">
            <v>CREM-KHO-00210</v>
          </cell>
          <cell r="D1002" t="str">
            <v>TRANS-K 0.65 (2x 0.082) x 4.4 /ZA TRANSPORTER KASET Z ZAUSTAVLJALNIKOM</v>
          </cell>
          <cell r="E1002" t="str">
            <v>J21-0970</v>
          </cell>
          <cell r="F1002" t="str">
            <v>DA</v>
          </cell>
          <cell r="G1002"/>
          <cell r="H1002" t="str">
            <v>ALEŠ HUMAR</v>
          </cell>
          <cell r="I1002">
            <v>16810</v>
          </cell>
          <cell r="J1002" t="str">
            <v>DA</v>
          </cell>
          <cell r="K1002">
            <v>45944</v>
          </cell>
          <cell r="L1002" t="str">
            <v>ZAKLJUČENO</v>
          </cell>
          <cell r="M1002"/>
        </row>
        <row r="1003">
          <cell r="C1003" t="str">
            <v>CREM-KHO-00220</v>
          </cell>
          <cell r="D1003" t="str">
            <v xml:space="preserve">ODK-K/2P /INOX NAPRAVA ZA ODKRIVANJE KASET; </v>
          </cell>
          <cell r="E1003" t="str">
            <v>J21-0970</v>
          </cell>
          <cell r="F1003" t="str">
            <v>DA</v>
          </cell>
          <cell r="G1003"/>
          <cell r="H1003" t="str">
            <v>ALEKSANDER SREBRNIČ</v>
          </cell>
          <cell r="I1003">
            <v>16811</v>
          </cell>
          <cell r="J1003" t="str">
            <v>DA</v>
          </cell>
          <cell r="K1003">
            <v>45957</v>
          </cell>
          <cell r="L1003" t="str">
            <v>ZAKLJUČENO</v>
          </cell>
          <cell r="M1003"/>
        </row>
        <row r="1004">
          <cell r="C1004" t="str">
            <v>CREM-KHO-00230</v>
          </cell>
          <cell r="D1004" t="str">
            <v>TRANS-POK 0.8x8.0 R90/R30 TRANSPORTER POKROVOV</v>
          </cell>
          <cell r="E1004" t="str">
            <v>J21-0970</v>
          </cell>
          <cell r="F1004" t="str">
            <v>DA</v>
          </cell>
          <cell r="G1004"/>
          <cell r="H1004" t="str">
            <v>ALEKSANDER SREBRNIČ</v>
          </cell>
          <cell r="I1004">
            <v>16812</v>
          </cell>
          <cell r="J1004" t="str">
            <v>DA</v>
          </cell>
          <cell r="K1004">
            <v>45951</v>
          </cell>
          <cell r="L1004" t="str">
            <v>ZAKLJUČENO</v>
          </cell>
          <cell r="M1004"/>
        </row>
        <row r="1005">
          <cell r="C1005" t="str">
            <v>CREM-KHO-00240</v>
          </cell>
          <cell r="D1005" t="str">
            <v>TRANS-POK 0.65 (2x0.82) x 8.0 /VE TRANSPORTER POKROVOV Z VENTILATORJI</v>
          </cell>
          <cell r="E1005" t="str">
            <v>J21-0970</v>
          </cell>
          <cell r="F1005" t="str">
            <v>DA</v>
          </cell>
          <cell r="G1005"/>
          <cell r="H1005" t="str">
            <v>ALEKSANDER SREBRNIČ</v>
          </cell>
          <cell r="I1005">
            <v>16813</v>
          </cell>
          <cell r="J1005" t="str">
            <v>DA</v>
          </cell>
          <cell r="K1005">
            <v>45947</v>
          </cell>
          <cell r="L1005" t="str">
            <v>ZAKLJUČENO</v>
          </cell>
          <cell r="M1005"/>
        </row>
        <row r="1006">
          <cell r="C1006" t="str">
            <v>CREM-KHO-00250</v>
          </cell>
          <cell r="D1006" t="str">
            <v xml:space="preserve">TRANS-POK 0.65 (2x0.82) x 10.0 /ZA TRANSPORTER POKROVOV </v>
          </cell>
          <cell r="E1006" t="str">
            <v>J21-0970</v>
          </cell>
          <cell r="F1006" t="str">
            <v>DA</v>
          </cell>
          <cell r="G1006"/>
          <cell r="H1006" t="str">
            <v>DIMITRIJ MARINIČ RIJAVEC</v>
          </cell>
          <cell r="I1006">
            <v>16814</v>
          </cell>
          <cell r="J1006" t="str">
            <v>DA</v>
          </cell>
          <cell r="K1006">
            <v>45954</v>
          </cell>
          <cell r="L1006" t="str">
            <v>ZAKLJUČENO</v>
          </cell>
          <cell r="M1006"/>
        </row>
        <row r="1007">
          <cell r="C1007" t="str">
            <v>CREM-KHO-00251</v>
          </cell>
          <cell r="D1007" t="str">
            <v>TRANS-POK VAL 0.71 x 3.3 TRANSPORTER POKROVOV VALJČNI</v>
          </cell>
          <cell r="E1007" t="str">
            <v>J21-0970</v>
          </cell>
          <cell r="F1007"/>
          <cell r="G1007"/>
          <cell r="H1007" t="str">
            <v>ALEKSANDER SREBRNIČ</v>
          </cell>
          <cell r="I1007">
            <v>16815</v>
          </cell>
          <cell r="J1007" t="str">
            <v>DELNO</v>
          </cell>
          <cell r="K1007">
            <v>45957</v>
          </cell>
          <cell r="L1007" t="str">
            <v>NAPAKA</v>
          </cell>
          <cell r="M1007" t="str">
            <v>slabo razigleni ostri robovi</v>
          </cell>
        </row>
        <row r="1008">
          <cell r="C1008" t="str">
            <v>CREM-KHO-00260</v>
          </cell>
          <cell r="D1008" t="str">
            <v>POK-K/2P /INOX NAPRAVA ZA POKRIVANJE KASET</v>
          </cell>
          <cell r="E1008" t="str">
            <v>J21-0970</v>
          </cell>
          <cell r="F1008"/>
          <cell r="G1008"/>
          <cell r="H1008" t="str">
            <v>ALEKSANDER SREBRNIČ</v>
          </cell>
          <cell r="I1008">
            <v>16816</v>
          </cell>
          <cell r="J1008" t="str">
            <v>DELNO</v>
          </cell>
          <cell r="K1008">
            <v>45957</v>
          </cell>
          <cell r="L1008" t="str">
            <v>NAPAKA</v>
          </cell>
          <cell r="M1008" t="str">
            <v>slabo razigleni ostri robovi</v>
          </cell>
        </row>
        <row r="1009">
          <cell r="C1009" t="str">
            <v>CREM-KHO-00270</v>
          </cell>
          <cell r="D1009" t="str">
            <v>TRANS-K 1.0 (2x 0.082) x 0.7 /KP TRANSPORTER KASET Z KOTNIM PREHODOM</v>
          </cell>
          <cell r="E1009" t="str">
            <v>J21-0970</v>
          </cell>
          <cell r="F1009"/>
          <cell r="G1009"/>
          <cell r="H1009" t="str">
            <v>DIMITRIJ MARINIČ RIJAVEC</v>
          </cell>
          <cell r="I1009">
            <v>16817</v>
          </cell>
          <cell r="J1009" t="str">
            <v>DELNO</v>
          </cell>
          <cell r="K1009">
            <v>45957</v>
          </cell>
          <cell r="L1009" t="str">
            <v>NAPAKA</v>
          </cell>
          <cell r="M1009" t="str">
            <v>slabo razigleni ostri robovi</v>
          </cell>
        </row>
        <row r="1010">
          <cell r="C1010" t="str">
            <v>CREM-KHO-00280</v>
          </cell>
          <cell r="D1010" t="str">
            <v xml:space="preserve">VP 1.0x3.0 /INOX VALJČNA PROGA-PROSTO TEKOČA; </v>
          </cell>
          <cell r="E1010" t="str">
            <v>J21-0970</v>
          </cell>
          <cell r="F1010" t="str">
            <v>DA</v>
          </cell>
          <cell r="G1010"/>
          <cell r="H1010" t="str">
            <v>ALEKSANDER SREBRNIČ</v>
          </cell>
          <cell r="I1010">
            <v>16818</v>
          </cell>
          <cell r="J1010" t="str">
            <v>DA</v>
          </cell>
          <cell r="K1010">
            <v>45917</v>
          </cell>
          <cell r="L1010" t="str">
            <v>ZAKLJUČENO</v>
          </cell>
          <cell r="M1010"/>
        </row>
        <row r="1011">
          <cell r="C1011" t="str">
            <v>CREM-KHO-00290</v>
          </cell>
          <cell r="D1011" t="str">
            <v>TRANS-K 1.0 (2x 0.082) x 4.6 /ZA TRANSPORTER KASET</v>
          </cell>
          <cell r="E1011" t="str">
            <v>J21-0970</v>
          </cell>
          <cell r="F1011"/>
          <cell r="G1011"/>
          <cell r="H1011" t="str">
            <v>DIMITRIJ MARINIČ RIJAVEC</v>
          </cell>
          <cell r="I1011">
            <v>16819</v>
          </cell>
          <cell r="J1011" t="str">
            <v>DELNO</v>
          </cell>
          <cell r="K1011">
            <v>45957</v>
          </cell>
          <cell r="L1011" t="str">
            <v>NAPAKA</v>
          </cell>
          <cell r="M1011" t="str">
            <v>slabo razigleni ostri robovi</v>
          </cell>
        </row>
        <row r="1012">
          <cell r="C1012" t="str">
            <v>CREM-KHO-00300</v>
          </cell>
          <cell r="D1012" t="str">
            <v>DEP  VA 2X7/3 /INOX NAPRAVA ZA PRAZNJENJE KASET</v>
          </cell>
          <cell r="E1012" t="str">
            <v>J21-0970</v>
          </cell>
          <cell r="F1012"/>
          <cell r="G1012"/>
          <cell r="H1012" t="str">
            <v>ALEKSANDER SREBRNIČ</v>
          </cell>
          <cell r="I1012">
            <v>16820</v>
          </cell>
          <cell r="J1012" t="str">
            <v>DELNO</v>
          </cell>
          <cell r="K1012">
            <v>45959</v>
          </cell>
          <cell r="L1012" t="str">
            <v>NAPAKA</v>
          </cell>
          <cell r="M1012" t="str">
            <v>pnevmatika delno sestavljena zato ni bila testirana</v>
          </cell>
        </row>
        <row r="1013">
          <cell r="C1013" t="str">
            <v>CREM-KHO-00310</v>
          </cell>
          <cell r="D1013" t="str">
            <v>TK 1.1x2.7 TRANSPORTER KRUHA</v>
          </cell>
          <cell r="E1013" t="str">
            <v>J21-0970</v>
          </cell>
          <cell r="F1013" t="str">
            <v>DA</v>
          </cell>
          <cell r="G1013"/>
          <cell r="H1013" t="str">
            <v>ALEKSANDER SREBRNIČ</v>
          </cell>
          <cell r="I1013">
            <v>16821</v>
          </cell>
          <cell r="J1013" t="str">
            <v>DA</v>
          </cell>
          <cell r="K1013">
            <v>45951</v>
          </cell>
          <cell r="L1013" t="str">
            <v>ZAKLJUČENO</v>
          </cell>
          <cell r="M1013"/>
        </row>
        <row r="1014">
          <cell r="C1014" t="str">
            <v>CREM-KHO-00320</v>
          </cell>
          <cell r="D1014" t="str">
            <v>TRANS-K 1.0 x (2x 0.082) x 1.8 IZM TRANSPORTER KASET Z IZMETOVALCEM NEIZPRAZNJENIH KASET</v>
          </cell>
          <cell r="E1014" t="str">
            <v>J21-0970</v>
          </cell>
          <cell r="F1014"/>
          <cell r="G1014"/>
          <cell r="H1014" t="str">
            <v>DIMITRIJ MARINIČ RIJAVEC</v>
          </cell>
          <cell r="I1014">
            <v>16822</v>
          </cell>
          <cell r="J1014" t="str">
            <v>DELNO</v>
          </cell>
          <cell r="K1014">
            <v>45957</v>
          </cell>
          <cell r="L1014" t="str">
            <v>NAPAKA</v>
          </cell>
          <cell r="M1014" t="str">
            <v>slabo razigleni ostri robovi</v>
          </cell>
        </row>
        <row r="1015">
          <cell r="C1015" t="str">
            <v>CREM-KHO-00330</v>
          </cell>
          <cell r="D1015" t="str">
            <v xml:space="preserve">VP 0.6x2.2 VALJČNA PROGA-PROSTO TEKOČA; </v>
          </cell>
          <cell r="E1015" t="str">
            <v>J21-0970</v>
          </cell>
          <cell r="F1015" t="str">
            <v>DA</v>
          </cell>
          <cell r="G1015"/>
          <cell r="H1015" t="str">
            <v>ALEKSANDER SREBRNIČ</v>
          </cell>
          <cell r="I1015">
            <v>16823</v>
          </cell>
          <cell r="J1015" t="str">
            <v>DA</v>
          </cell>
          <cell r="K1015">
            <v>45917</v>
          </cell>
          <cell r="L1015" t="str">
            <v>ZAKLJUČENO</v>
          </cell>
          <cell r="M1015"/>
        </row>
        <row r="1016">
          <cell r="C1016" t="str">
            <v>CREM-KHO-00350</v>
          </cell>
          <cell r="D1016" t="str">
            <v>CLEAN-ROT-KAS 1.0x1.95 /INOX NAPRAVA ZA ČIŠČENJE KASET</v>
          </cell>
          <cell r="E1016" t="str">
            <v>J21-0970</v>
          </cell>
          <cell r="F1016"/>
          <cell r="G1016"/>
          <cell r="H1016" t="str">
            <v>DIMITRIJ MARINIČ RIJAVEC</v>
          </cell>
          <cell r="I1016">
            <v>16824</v>
          </cell>
          <cell r="J1016" t="str">
            <v>DELNO</v>
          </cell>
          <cell r="K1016">
            <v>45959</v>
          </cell>
          <cell r="L1016" t="str">
            <v>NAPAKA</v>
          </cell>
          <cell r="M1016" t="str">
            <v>slabo razigleni ostri robovi</v>
          </cell>
        </row>
        <row r="1017">
          <cell r="C1017" t="str">
            <v>CREM-KHO-00360</v>
          </cell>
          <cell r="D1017" t="str">
            <v>TRANS-K 1.0 (2x 0.082) x 1.8 /ZA TRANSPORTER KASET</v>
          </cell>
          <cell r="E1017" t="str">
            <v>J21-0970</v>
          </cell>
          <cell r="F1017" t="str">
            <v>DA</v>
          </cell>
          <cell r="G1017"/>
          <cell r="H1017" t="str">
            <v>ALEKSANDER SREBRNIČ</v>
          </cell>
          <cell r="I1017">
            <v>16825</v>
          </cell>
          <cell r="J1017" t="str">
            <v>DA</v>
          </cell>
          <cell r="K1017">
            <v>45938</v>
          </cell>
          <cell r="L1017" t="str">
            <v>ZAKLJUČENO</v>
          </cell>
          <cell r="M1017"/>
        </row>
        <row r="1018">
          <cell r="C1018" t="str">
            <v>CREM-KHO-00370</v>
          </cell>
          <cell r="D1018" t="str">
            <v>TRANS-K 1.0 (2x 0.082) x 3.0 /ZA TRANSPORTER KASET</v>
          </cell>
          <cell r="E1018" t="str">
            <v>J21-0970</v>
          </cell>
          <cell r="F1018" t="str">
            <v>DA</v>
          </cell>
          <cell r="G1018"/>
          <cell r="H1018" t="str">
            <v>DIMITRIJ MARINIČ RIJAVEC</v>
          </cell>
          <cell r="I1018">
            <v>16826</v>
          </cell>
          <cell r="J1018" t="str">
            <v>DA</v>
          </cell>
          <cell r="K1018">
            <v>45954</v>
          </cell>
          <cell r="L1018" t="str">
            <v>ZAKLJUČENO</v>
          </cell>
          <cell r="M1018"/>
        </row>
        <row r="1019">
          <cell r="C1019" t="str">
            <v>CREM-KHO-00380</v>
          </cell>
          <cell r="D1019" t="str">
            <v>TRANS-K 1.0 (2x 0.082) x 3.0 /ZA TRANSPORTER KASET</v>
          </cell>
          <cell r="E1019" t="str">
            <v>J21-0970</v>
          </cell>
          <cell r="F1019"/>
          <cell r="G1019"/>
          <cell r="H1019" t="str">
            <v>ALEŠ HUMAR</v>
          </cell>
          <cell r="I1019">
            <v>16827</v>
          </cell>
          <cell r="J1019" t="str">
            <v>DELNO</v>
          </cell>
          <cell r="K1019">
            <v>45954</v>
          </cell>
          <cell r="L1019" t="str">
            <v>NAPAKA</v>
          </cell>
          <cell r="M1019" t="str">
            <v>slabo razigleni ostri robovi</v>
          </cell>
        </row>
        <row r="1020">
          <cell r="C1020" t="str">
            <v>CREM-KHO-00390</v>
          </cell>
          <cell r="D1020" t="str">
            <v>TRANS-K 1.0 (2x 0.082) x 3.6 /ZA TRANSPORTER KASET</v>
          </cell>
          <cell r="E1020" t="str">
            <v>J21-0970</v>
          </cell>
          <cell r="F1020"/>
          <cell r="G1020"/>
          <cell r="H1020" t="str">
            <v>ALEŠ HUMAR</v>
          </cell>
          <cell r="I1020">
            <v>16828</v>
          </cell>
          <cell r="J1020" t="str">
            <v>DELNO</v>
          </cell>
          <cell r="K1020">
            <v>45938</v>
          </cell>
          <cell r="L1020" t="str">
            <v>NAPAKA</v>
          </cell>
          <cell r="M1020"/>
        </row>
        <row r="1021">
          <cell r="C1021" t="str">
            <v>CREM-KHO-00400</v>
          </cell>
          <cell r="D1021" t="str">
            <v xml:space="preserve">PORT K 950X1800 IN NAPRAVA ZA PRENOS KASET IZ PALET NA ; TRANSPORTERJE; </v>
          </cell>
          <cell r="E1021" t="str">
            <v>J21-0970</v>
          </cell>
          <cell r="F1021" t="str">
            <v>DA</v>
          </cell>
          <cell r="G1021"/>
          <cell r="H1021" t="str">
            <v>ALEKSANDER SREBRNIČ</v>
          </cell>
          <cell r="I1021">
            <v>16829</v>
          </cell>
          <cell r="J1021" t="str">
            <v>DA</v>
          </cell>
          <cell r="K1021">
            <v>45958</v>
          </cell>
          <cell r="L1021" t="str">
            <v>ZAKLJUČENO</v>
          </cell>
          <cell r="M1021"/>
        </row>
        <row r="1022">
          <cell r="C1022" t="str">
            <v>CREM-KHO-00410</v>
          </cell>
          <cell r="D1022" t="str">
            <v xml:space="preserve">PORT K 950X1800 OUT NAPRAVA ZA PRENOS KASET IZ TRANSPORTERJA NA ; PALETE; </v>
          </cell>
          <cell r="E1022" t="str">
            <v>J21-0970</v>
          </cell>
          <cell r="F1022"/>
          <cell r="G1022"/>
          <cell r="H1022"/>
          <cell r="I1022">
            <v>16830</v>
          </cell>
          <cell r="J1022"/>
          <cell r="K1022"/>
          <cell r="L1022" t="str">
            <v/>
          </cell>
          <cell r="M1022"/>
        </row>
        <row r="1023">
          <cell r="C1023" t="str">
            <v>CREM-KHO-00420</v>
          </cell>
          <cell r="D1023" t="str">
            <v>THK 16.0/1.1 HL-C HLADILNI TUNEL ZA KASETE</v>
          </cell>
          <cell r="E1023" t="str">
            <v>J21-0970</v>
          </cell>
          <cell r="F1023" t="str">
            <v>DA</v>
          </cell>
          <cell r="G1023"/>
          <cell r="H1023" t="str">
            <v>DIMITRIJ MARINIČ RIJAVEC</v>
          </cell>
          <cell r="I1023">
            <v>16831</v>
          </cell>
          <cell r="J1023" t="str">
            <v>DA</v>
          </cell>
          <cell r="K1023">
            <v>45937</v>
          </cell>
          <cell r="L1023" t="str">
            <v>ZAKLJUČENO</v>
          </cell>
          <cell r="M1023"/>
        </row>
        <row r="1024">
          <cell r="C1024" t="str">
            <v>CREM-KHO-00430</v>
          </cell>
          <cell r="D1024" t="str">
            <v xml:space="preserve">ODVZ-DOHZ / CREMICA-6K ODVOD IN DOVOD ZRAKA; </v>
          </cell>
          <cell r="E1024" t="str">
            <v>J21-0970</v>
          </cell>
          <cell r="F1024" t="str">
            <v>DA</v>
          </cell>
          <cell r="G1024"/>
          <cell r="H1024" t="str">
            <v>DIMITRIJ MARINIČ RIJAVEC</v>
          </cell>
          <cell r="I1024">
            <v>16832</v>
          </cell>
          <cell r="J1024" t="str">
            <v>DA</v>
          </cell>
          <cell r="K1024">
            <v>45952</v>
          </cell>
          <cell r="L1024" t="str">
            <v>ZAKLJUČENO</v>
          </cell>
          <cell r="M1024"/>
        </row>
        <row r="1025">
          <cell r="C1025" t="str">
            <v>CREM-KHO-00450</v>
          </cell>
          <cell r="D1025" t="str">
            <v>TRANS-K 1.0 (2x 0.082) x 0.85 /KP TRANSPORTER KASET</v>
          </cell>
          <cell r="E1025" t="str">
            <v>J21-0970</v>
          </cell>
          <cell r="F1025"/>
          <cell r="G1025"/>
          <cell r="H1025" t="str">
            <v>DIMITRIJ MARINIČ RIJAVEC</v>
          </cell>
          <cell r="I1025">
            <v>16833</v>
          </cell>
          <cell r="J1025" t="str">
            <v>DELNO</v>
          </cell>
          <cell r="K1025">
            <v>45958</v>
          </cell>
          <cell r="L1025" t="str">
            <v>NAPAKA</v>
          </cell>
          <cell r="M1025" t="str">
            <v>slabo razigleni ostri robovi</v>
          </cell>
        </row>
        <row r="1026">
          <cell r="C1026" t="str">
            <v>CREM-KHO-00460</v>
          </cell>
          <cell r="D1026" t="str">
            <v>TRANS-K 0.65 (2x 0.082) x 4.7 R90 TRANSPORTER KASET</v>
          </cell>
          <cell r="E1026" t="str">
            <v>J21-0970</v>
          </cell>
          <cell r="F1026"/>
          <cell r="G1026"/>
          <cell r="H1026" t="str">
            <v>ALEKSANDER SREBRNIČ</v>
          </cell>
          <cell r="I1026">
            <v>16834</v>
          </cell>
          <cell r="J1026" t="str">
            <v>DELNO</v>
          </cell>
          <cell r="K1026">
            <v>45952</v>
          </cell>
          <cell r="L1026" t="str">
            <v>NAPAKA</v>
          </cell>
          <cell r="M1026" t="str">
            <v>slabo razigleni ostri robovi</v>
          </cell>
        </row>
        <row r="1027">
          <cell r="C1027" t="str">
            <v>CREM-KHO-00470</v>
          </cell>
          <cell r="D1027" t="str">
            <v xml:space="preserve">TRANSP-VERT-TK 1.1x1.5/1.0/2.5 ELEVATOR DVIŽNI Z ; TRANSPORTERJEM; </v>
          </cell>
          <cell r="E1027" t="str">
            <v>J21-0970</v>
          </cell>
          <cell r="F1027" t="str">
            <v>DA</v>
          </cell>
          <cell r="G1027"/>
          <cell r="H1027" t="str">
            <v>ALEKSANDER SREBRNIČ</v>
          </cell>
          <cell r="I1027">
            <v>16835</v>
          </cell>
          <cell r="J1027" t="str">
            <v>DA</v>
          </cell>
          <cell r="K1027">
            <v>45951</v>
          </cell>
          <cell r="L1027" t="str">
            <v>ZAKLJUČENO</v>
          </cell>
          <cell r="M1027"/>
        </row>
        <row r="1028">
          <cell r="C1028" t="str">
            <v>CREM-KHO-00480</v>
          </cell>
          <cell r="D1028" t="str">
            <v xml:space="preserve">TK 1.1x1.5 /R180 MT TRANSPORTER KRUHA (H2.5); </v>
          </cell>
          <cell r="E1028" t="str">
            <v>J21-0970</v>
          </cell>
          <cell r="F1028" t="str">
            <v>DA</v>
          </cell>
          <cell r="G1028"/>
          <cell r="H1028" t="str">
            <v>ALEKSANDER SREBRNIČ</v>
          </cell>
          <cell r="I1028">
            <v>16836</v>
          </cell>
          <cell r="J1028" t="str">
            <v>DA</v>
          </cell>
          <cell r="K1028">
            <v>45947</v>
          </cell>
          <cell r="L1028" t="str">
            <v>ZAKLJUČENO</v>
          </cell>
          <cell r="M1028"/>
        </row>
        <row r="1029">
          <cell r="C1029" t="str">
            <v>CREM-KHO-00490</v>
          </cell>
          <cell r="D1029" t="str">
            <v xml:space="preserve">TK 1.1x13 /R90 TRANSPORTER KRUHA; </v>
          </cell>
          <cell r="E1029" t="str">
            <v>J21-0970</v>
          </cell>
          <cell r="F1029" t="str">
            <v>DA</v>
          </cell>
          <cell r="G1029"/>
          <cell r="H1029" t="str">
            <v>ALEKSANDER SREBRNIČ</v>
          </cell>
          <cell r="I1029">
            <v>16837</v>
          </cell>
          <cell r="J1029" t="str">
            <v>DA</v>
          </cell>
          <cell r="K1029">
            <v>45936</v>
          </cell>
          <cell r="L1029" t="str">
            <v>ZAKLJUČENO</v>
          </cell>
          <cell r="M1029"/>
        </row>
        <row r="1030">
          <cell r="C1030" t="str">
            <v>CREM-KHO-00500</v>
          </cell>
          <cell r="D1030" t="str">
            <v>SPIRALA HLADILNA T-WORTH W 1050/528</v>
          </cell>
          <cell r="E1030" t="str">
            <v>J21-0970</v>
          </cell>
          <cell r="F1030"/>
          <cell r="G1030"/>
          <cell r="H1030"/>
          <cell r="I1030"/>
          <cell r="J1030"/>
          <cell r="K1030"/>
          <cell r="L1030" t="str">
            <v/>
          </cell>
          <cell r="M1030"/>
        </row>
        <row r="1031">
          <cell r="C1031" t="str">
            <v>RIFEL-L2-00010</v>
          </cell>
          <cell r="D1031" t="str">
            <v>TRANS-K 0.3 (2x0.082)x1.5/Z TRANSPORTER KASET</v>
          </cell>
          <cell r="E1031" t="str">
            <v>J24-1030</v>
          </cell>
          <cell r="F1031" t="str">
            <v>DA</v>
          </cell>
          <cell r="G1031"/>
          <cell r="H1031" t="str">
            <v>DIMITRIJ MARINIČ RIJAVEC</v>
          </cell>
          <cell r="I1031">
            <v>16881</v>
          </cell>
          <cell r="J1031" t="str">
            <v>DA</v>
          </cell>
          <cell r="K1031">
            <v>45924</v>
          </cell>
          <cell r="L1031" t="str">
            <v>ZAKLJUČENO</v>
          </cell>
          <cell r="M1031"/>
        </row>
        <row r="1032">
          <cell r="C1032" t="str">
            <v>RIFEL-L2-00020</v>
          </cell>
          <cell r="D1032" t="str">
            <v>TRANS-K 0.8 (2x0.082)x0.45/KP TRANSPORTER KASET S KOTNIM PREHODOM</v>
          </cell>
          <cell r="E1032" t="str">
            <v>J24-1030</v>
          </cell>
          <cell r="F1032" t="str">
            <v>DA</v>
          </cell>
          <cell r="G1032">
            <v>45920</v>
          </cell>
          <cell r="H1032" t="str">
            <v>DIMITRIJ MARINIČ RIJAVEC</v>
          </cell>
          <cell r="I1032">
            <v>16840</v>
          </cell>
          <cell r="J1032" t="str">
            <v>DA</v>
          </cell>
          <cell r="K1032">
            <v>45920</v>
          </cell>
          <cell r="L1032" t="str">
            <v>ZAKLJUČENO</v>
          </cell>
          <cell r="M1032"/>
        </row>
        <row r="1033">
          <cell r="C1033" t="str">
            <v>RIFEL-L2-00030</v>
          </cell>
          <cell r="D1033" t="str">
            <v>TRANS-K 0.8 (2x0.082)x5.7/Z TRANSPORTER KASET</v>
          </cell>
          <cell r="E1033" t="str">
            <v>J24-1030</v>
          </cell>
          <cell r="F1033" t="str">
            <v>DA</v>
          </cell>
          <cell r="G1033"/>
          <cell r="H1033" t="str">
            <v>HARIS DŽAFO</v>
          </cell>
          <cell r="I1033">
            <v>16841</v>
          </cell>
          <cell r="J1033" t="str">
            <v>DA</v>
          </cell>
          <cell r="K1033">
            <v>45915</v>
          </cell>
          <cell r="L1033" t="str">
            <v>ZAKLJUČENO</v>
          </cell>
          <cell r="M1033"/>
        </row>
        <row r="1034">
          <cell r="C1034" t="str">
            <v>RIFEL-L2-00040</v>
          </cell>
          <cell r="D1034" t="str">
            <v>TRANS-K 0.8 (2x0.082)x5.7/Z TRANSPORTER KASET</v>
          </cell>
          <cell r="E1034" t="str">
            <v>J24-1030</v>
          </cell>
          <cell r="F1034" t="str">
            <v>DA</v>
          </cell>
          <cell r="G1034"/>
          <cell r="H1034" t="str">
            <v>HARIS DŽAFO</v>
          </cell>
          <cell r="I1034">
            <v>16842</v>
          </cell>
          <cell r="J1034" t="str">
            <v>DA</v>
          </cell>
          <cell r="K1034">
            <v>45915</v>
          </cell>
          <cell r="L1034" t="str">
            <v>ZAKLJUČENO</v>
          </cell>
          <cell r="M1034" t="str">
            <v>Bosna</v>
          </cell>
        </row>
        <row r="1035">
          <cell r="C1035" t="str">
            <v>RIFEL-L2-00050</v>
          </cell>
          <cell r="D1035" t="str">
            <v>FKP K 3.0/100 FERMENTACIJSKA KOMORA - PRETOČNA</v>
          </cell>
          <cell r="E1035" t="str">
            <v>J24-1030</v>
          </cell>
          <cell r="F1035"/>
          <cell r="G1035"/>
          <cell r="H1035" t="str">
            <v>MATEJ HORVAT</v>
          </cell>
          <cell r="I1035">
            <v>16556</v>
          </cell>
          <cell r="J1035" t="str">
            <v>DELNO</v>
          </cell>
          <cell r="K1035"/>
          <cell r="L1035" t="str">
            <v>NAPAKA</v>
          </cell>
          <cell r="M1035" t="str">
            <v>Bosna</v>
          </cell>
        </row>
        <row r="1036">
          <cell r="C1036" t="str">
            <v>RIFEL-L2-00060</v>
          </cell>
          <cell r="D1036" t="str">
            <v>TRANS-K 0.8 (2x0.082)x0.64 TRANSPORTER KASET</v>
          </cell>
          <cell r="E1036" t="str">
            <v>J24-1030</v>
          </cell>
          <cell r="F1036" t="str">
            <v>DA</v>
          </cell>
          <cell r="G1036"/>
          <cell r="H1036" t="str">
            <v>HARIS DŽAFO</v>
          </cell>
          <cell r="I1036">
            <v>16843</v>
          </cell>
          <cell r="J1036" t="str">
            <v>DA</v>
          </cell>
          <cell r="K1036">
            <v>45915</v>
          </cell>
          <cell r="L1036" t="str">
            <v>ZAKLJUČENO</v>
          </cell>
          <cell r="M1036" t="str">
            <v>slabo očiščeno - teren??</v>
          </cell>
        </row>
        <row r="1037">
          <cell r="C1037" t="str">
            <v>RIFEL-L2-00070</v>
          </cell>
          <cell r="D1037" t="str">
            <v>TRANS-K 0.8 (2x0.082)x2.8/R90 TRANSPORTER KASET</v>
          </cell>
          <cell r="E1037" t="str">
            <v>J24-1030</v>
          </cell>
          <cell r="F1037" t="str">
            <v>DA</v>
          </cell>
          <cell r="G1037"/>
          <cell r="H1037" t="str">
            <v>HARIS DŽAFO</v>
          </cell>
          <cell r="I1037">
            <v>16844</v>
          </cell>
          <cell r="J1037" t="str">
            <v>DA</v>
          </cell>
          <cell r="K1037">
            <v>45915</v>
          </cell>
          <cell r="L1037" t="str">
            <v>ZAKLJUČENO</v>
          </cell>
          <cell r="M1037" t="str">
            <v>Bosna</v>
          </cell>
        </row>
        <row r="1038">
          <cell r="C1038" t="str">
            <v>RIFEL-L2-00080</v>
          </cell>
          <cell r="D1038" t="str">
            <v>TRANS-K 0.8 (2x0.082)x2.3/POS SEM TRANSPORTER KASET S POSIPALOM SEMEN</v>
          </cell>
          <cell r="E1038" t="str">
            <v>J24-1030</v>
          </cell>
          <cell r="F1038" t="str">
            <v>DA</v>
          </cell>
          <cell r="G1038"/>
          <cell r="H1038" t="str">
            <v>ALEŠ HUMAR</v>
          </cell>
          <cell r="I1038">
            <v>16845</v>
          </cell>
          <cell r="J1038" t="str">
            <v>DA</v>
          </cell>
          <cell r="K1038">
            <v>45923</v>
          </cell>
          <cell r="L1038" t="str">
            <v>ZAKLJUČENO</v>
          </cell>
          <cell r="M1038" t="str">
            <v>manjkajo pozicije, stroj zapakiran nedokončan</v>
          </cell>
        </row>
        <row r="1039">
          <cell r="C1039" t="str">
            <v>RIFEL-L2-00090</v>
          </cell>
          <cell r="D1039" t="str">
            <v>TRANS-K 0.8 (2x0.082)x2.0/Z TRANSPORTER KASET</v>
          </cell>
          <cell r="E1039" t="str">
            <v>J24-1030</v>
          </cell>
          <cell r="F1039" t="str">
            <v>DA</v>
          </cell>
          <cell r="G1039"/>
          <cell r="H1039" t="str">
            <v>HARIS DŽAFO</v>
          </cell>
          <cell r="I1039">
            <v>16846</v>
          </cell>
          <cell r="J1039" t="str">
            <v>DA</v>
          </cell>
          <cell r="K1039">
            <v>45915</v>
          </cell>
          <cell r="L1039" t="str">
            <v>ZAKLJUČENO</v>
          </cell>
          <cell r="M1039"/>
        </row>
        <row r="1040">
          <cell r="C1040" t="str">
            <v>RIFEL-L2-00100</v>
          </cell>
          <cell r="D1040" t="str">
            <v>NAREZ VODNI Narezovalnik vodni</v>
          </cell>
          <cell r="E1040" t="str">
            <v>J24-1030</v>
          </cell>
          <cell r="F1040"/>
          <cell r="G1040"/>
          <cell r="H1040"/>
          <cell r="I1040"/>
          <cell r="J1040"/>
          <cell r="K1040"/>
          <cell r="L1040" t="str">
            <v/>
          </cell>
          <cell r="M1040" t="str">
            <v>Bosna</v>
          </cell>
        </row>
        <row r="1041">
          <cell r="C1041" t="str">
            <v>RIFEL-L2-00110</v>
          </cell>
          <cell r="D1041" t="str">
            <v>TRANS-K 0.8 (2x0.082)x3.3/Z TRANSPORTER KASET</v>
          </cell>
          <cell r="E1041" t="str">
            <v>J24-1030</v>
          </cell>
          <cell r="F1041" t="str">
            <v>DA</v>
          </cell>
          <cell r="G1041"/>
          <cell r="H1041" t="str">
            <v>DIMITRIJ MARINIČ RIJAVEC</v>
          </cell>
          <cell r="I1041">
            <v>16847</v>
          </cell>
          <cell r="J1041" t="str">
            <v>DA</v>
          </cell>
          <cell r="K1041">
            <v>45925</v>
          </cell>
          <cell r="L1041" t="str">
            <v>ZAKLJUČENO</v>
          </cell>
          <cell r="M1041"/>
        </row>
        <row r="1042">
          <cell r="C1042" t="str">
            <v>RIFEL-L2-00120</v>
          </cell>
          <cell r="D1042" t="str">
            <v>POK-K4/P Pokrivač kaset</v>
          </cell>
          <cell r="E1042" t="str">
            <v>J24-1030</v>
          </cell>
          <cell r="F1042"/>
          <cell r="G1042"/>
          <cell r="H1042" t="str">
            <v>ALEKSANDER SREBRNIČ</v>
          </cell>
          <cell r="I1042">
            <v>16532</v>
          </cell>
          <cell r="J1042" t="str">
            <v>DA</v>
          </cell>
          <cell r="K1042">
            <v>45929</v>
          </cell>
          <cell r="L1042" t="str">
            <v>NAPAKA</v>
          </cell>
          <cell r="M1042"/>
        </row>
        <row r="1043">
          <cell r="C1043" t="str">
            <v>RIFEL-L2-00130</v>
          </cell>
          <cell r="D1043" t="str">
            <v>TRANS-K 0.8 (2x0.082)x2.8/R90 TRANSPORTER KASET</v>
          </cell>
          <cell r="E1043" t="str">
            <v>J24-1030</v>
          </cell>
          <cell r="F1043" t="str">
            <v>DA</v>
          </cell>
          <cell r="G1043"/>
          <cell r="H1043" t="str">
            <v>HARIS DŽAFO</v>
          </cell>
          <cell r="I1043">
            <v>16848</v>
          </cell>
          <cell r="J1043" t="str">
            <v>DA</v>
          </cell>
          <cell r="K1043">
            <v>45915</v>
          </cell>
          <cell r="L1043" t="str">
            <v>ZAKLJUČENO</v>
          </cell>
          <cell r="M1043"/>
        </row>
        <row r="1044">
          <cell r="C1044" t="str">
            <v>RIFEL-L2-00140</v>
          </cell>
          <cell r="D1044" t="str">
            <v>AP TP 3.0/FR2/FO4/L POLNILNIK PEČI LEVI</v>
          </cell>
          <cell r="E1044" t="str">
            <v>J24-1030</v>
          </cell>
          <cell r="F1044" t="str">
            <v>DA</v>
          </cell>
          <cell r="G1044"/>
          <cell r="H1044" t="str">
            <v>DIMITRIJ MARINIČ RIJAVEC</v>
          </cell>
          <cell r="I1044">
            <v>16538</v>
          </cell>
          <cell r="J1044" t="str">
            <v>DA</v>
          </cell>
          <cell r="K1044">
            <v>45920</v>
          </cell>
          <cell r="L1044" t="str">
            <v>ZAKLJUČENO</v>
          </cell>
          <cell r="M1044" t="str">
            <v>Bosna</v>
          </cell>
        </row>
        <row r="1045">
          <cell r="C1045" t="str">
            <v>RIFEL-L2-00150</v>
          </cell>
          <cell r="D1045" t="str">
            <v xml:space="preserve">TPN 3.0x28.6 V1.1 2K2V-L-6B-AP-AC- POH; TUNELSKA PEČ; </v>
          </cell>
          <cell r="E1045" t="str">
            <v>J24-1030</v>
          </cell>
          <cell r="F1045"/>
          <cell r="G1045"/>
          <cell r="H1045" t="str">
            <v>DIMITRIJ MARINIČ RIJAVEC</v>
          </cell>
          <cell r="I1045">
            <v>16554</v>
          </cell>
          <cell r="J1045" t="str">
            <v>DELNO</v>
          </cell>
          <cell r="K1045"/>
          <cell r="L1045" t="str">
            <v>NAPAKA</v>
          </cell>
          <cell r="M1045" t="str">
            <v>pregledati SC in DN</v>
          </cell>
        </row>
        <row r="1046">
          <cell r="C1046" t="str">
            <v>RIFEL-L2-00160</v>
          </cell>
          <cell r="D1046" t="str">
            <v>GORILNIK RS 44/M MZ ; S PL. PROGO R1" 1/4" IN PL. ŠTEVCEM; (230V/60Hz)</v>
          </cell>
          <cell r="E1046" t="str">
            <v>J24-1030</v>
          </cell>
          <cell r="F1046"/>
          <cell r="G1046"/>
          <cell r="H1046"/>
          <cell r="I1046"/>
          <cell r="J1046"/>
          <cell r="K1046"/>
          <cell r="L1046" t="str">
            <v/>
          </cell>
          <cell r="M1046" t="str">
            <v>pogon neustrezen??</v>
          </cell>
        </row>
        <row r="1047">
          <cell r="C1047" t="str">
            <v>RIFEL-L2-00170</v>
          </cell>
          <cell r="D1047" t="str">
            <v>APRAZ TP 3.0 ON L AVTOMATSKI PRAZNILNIK PEČI LEVI</v>
          </cell>
          <cell r="E1047" t="str">
            <v>J24-1030</v>
          </cell>
          <cell r="F1047"/>
          <cell r="G1047"/>
          <cell r="H1047" t="str">
            <v>ALEKSANDER SREBRNIČ</v>
          </cell>
          <cell r="I1047">
            <v>16555</v>
          </cell>
          <cell r="J1047" t="str">
            <v>DA</v>
          </cell>
          <cell r="K1047">
            <v>45929</v>
          </cell>
          <cell r="L1047" t="str">
            <v>NAPAKA</v>
          </cell>
          <cell r="M1047"/>
        </row>
        <row r="1048">
          <cell r="C1048" t="str">
            <v>RIFEL-L2-00180</v>
          </cell>
          <cell r="D1048" t="str">
            <v>TRANS-K 0.8 (2x0.082)x4.1 TRANSPORTER KASET</v>
          </cell>
          <cell r="E1048" t="str">
            <v>J24-1030</v>
          </cell>
          <cell r="F1048" t="str">
            <v>DA</v>
          </cell>
          <cell r="G1048"/>
          <cell r="H1048" t="str">
            <v>HARIS DŽAFO</v>
          </cell>
          <cell r="I1048">
            <v>16855</v>
          </cell>
          <cell r="J1048" t="str">
            <v>DA</v>
          </cell>
          <cell r="K1048">
            <v>45915</v>
          </cell>
          <cell r="L1048" t="str">
            <v>ZAKLJUČENO</v>
          </cell>
          <cell r="M1048"/>
        </row>
        <row r="1049">
          <cell r="C1049" t="str">
            <v>RIFEL-L2-00190</v>
          </cell>
          <cell r="D1049" t="str">
            <v>TRANS-K 0.8 (2x0.082)x2.8/R90 TRANSPORTER KASET</v>
          </cell>
          <cell r="E1049" t="str">
            <v>J24-1030</v>
          </cell>
          <cell r="F1049" t="str">
            <v>DA</v>
          </cell>
          <cell r="G1049"/>
          <cell r="H1049" t="str">
            <v>HARIS DŽAFO</v>
          </cell>
          <cell r="I1049">
            <v>16857</v>
          </cell>
          <cell r="J1049" t="str">
            <v>DA</v>
          </cell>
          <cell r="K1049">
            <v>45915</v>
          </cell>
          <cell r="L1049" t="str">
            <v>ZAKLJUČENO</v>
          </cell>
          <cell r="M1049" t="str">
            <v>Bosna</v>
          </cell>
        </row>
        <row r="1050">
          <cell r="C1050" t="str">
            <v>RIFEL-L2-00200</v>
          </cell>
          <cell r="D1050" t="str">
            <v>TRANS-K 0.8 (2x0.082)x2.5/Z TRANSPORTER KASET</v>
          </cell>
          <cell r="E1050" t="str">
            <v>J24-1030</v>
          </cell>
          <cell r="F1050" t="str">
            <v>DA</v>
          </cell>
          <cell r="G1050"/>
          <cell r="H1050" t="str">
            <v>DIMITRIJ MARINIČ RIJAVEC</v>
          </cell>
          <cell r="I1050">
            <v>16869</v>
          </cell>
          <cell r="J1050" t="str">
            <v>DA</v>
          </cell>
          <cell r="K1050">
            <v>45924</v>
          </cell>
          <cell r="L1050" t="str">
            <v>ZAKLJUČENO</v>
          </cell>
          <cell r="M1050" t="str">
            <v>Bosna</v>
          </cell>
        </row>
        <row r="1051">
          <cell r="C1051" t="str">
            <v>RIFEL-L2-00210</v>
          </cell>
          <cell r="D1051" t="str">
            <v>TRANS-K 0.8 (2x0.082)x2.0/Z TRANSPORTER KASET</v>
          </cell>
          <cell r="E1051" t="str">
            <v>J24-1030</v>
          </cell>
          <cell r="F1051" t="str">
            <v>DA</v>
          </cell>
          <cell r="G1051"/>
          <cell r="H1051" t="str">
            <v>ALEŠ HUMAR</v>
          </cell>
          <cell r="I1051">
            <v>16870</v>
          </cell>
          <cell r="J1051" t="str">
            <v>DA</v>
          </cell>
          <cell r="K1051">
            <v>45922</v>
          </cell>
          <cell r="L1051" t="str">
            <v>ZAKLJUČENO</v>
          </cell>
          <cell r="M1051" t="str">
            <v>v SC pregled</v>
          </cell>
        </row>
        <row r="1052">
          <cell r="C1052" t="str">
            <v>RIFEL-L2-00220</v>
          </cell>
          <cell r="D1052" t="str">
            <v>ODK-K4/P Odkrivač kaset</v>
          </cell>
          <cell r="E1052" t="str">
            <v>J24-1030</v>
          </cell>
          <cell r="F1052" t="str">
            <v>DA</v>
          </cell>
          <cell r="G1052"/>
          <cell r="H1052" t="str">
            <v>ALEŠ HUMAR</v>
          </cell>
          <cell r="I1052">
            <v>16557</v>
          </cell>
          <cell r="J1052" t="str">
            <v>DA</v>
          </cell>
          <cell r="K1052">
            <v>45929</v>
          </cell>
          <cell r="L1052" t="str">
            <v>ZAKLJUČENO</v>
          </cell>
          <cell r="M1052"/>
        </row>
        <row r="1053">
          <cell r="C1053" t="str">
            <v>RIFEL-L2-00230</v>
          </cell>
          <cell r="D1053" t="str">
            <v>TRANS-POK 0.8 (2x0.082)x2.0 TRANSPORTER POKROVOV</v>
          </cell>
          <cell r="E1053" t="str">
            <v>J24-1030</v>
          </cell>
          <cell r="F1053" t="str">
            <v>DA</v>
          </cell>
          <cell r="G1053"/>
          <cell r="H1053" t="str">
            <v>HARIS DŽAFO</v>
          </cell>
          <cell r="I1053">
            <v>16849</v>
          </cell>
          <cell r="J1053" t="str">
            <v>DA</v>
          </cell>
          <cell r="K1053">
            <v>45915</v>
          </cell>
          <cell r="L1053" t="str">
            <v>ZAKLJUČENO</v>
          </cell>
          <cell r="M1053"/>
        </row>
        <row r="1054">
          <cell r="C1054" t="str">
            <v>RIFEL-L2-00240</v>
          </cell>
          <cell r="D1054" t="str">
            <v>TRANS-POK 0.8 (2x0.082)x5.4 TRANSPORTER POKROVOV</v>
          </cell>
          <cell r="E1054" t="str">
            <v>J24-1030</v>
          </cell>
          <cell r="F1054" t="str">
            <v>DA</v>
          </cell>
          <cell r="G1054"/>
          <cell r="H1054" t="str">
            <v>HARIS DŽAFO</v>
          </cell>
          <cell r="I1054">
            <v>16850</v>
          </cell>
          <cell r="J1054" t="str">
            <v>DA</v>
          </cell>
          <cell r="K1054">
            <v>45915</v>
          </cell>
          <cell r="L1054" t="str">
            <v>ZAKLJUČENO</v>
          </cell>
          <cell r="M1054" t="str">
            <v>Bosna</v>
          </cell>
        </row>
        <row r="1055">
          <cell r="C1055" t="str">
            <v>RIFEL-L2-00250</v>
          </cell>
          <cell r="D1055" t="str">
            <v>TRANS-POK 0.8 (2x0.082)x4.9/Z TRANSPORTER POKROVOV</v>
          </cell>
          <cell r="E1055" t="str">
            <v>J24-1030</v>
          </cell>
          <cell r="F1055" t="str">
            <v>DA</v>
          </cell>
          <cell r="G1055"/>
          <cell r="H1055" t="str">
            <v>HARIS DŽAFO</v>
          </cell>
          <cell r="I1055">
            <v>16851</v>
          </cell>
          <cell r="J1055" t="str">
            <v>DA</v>
          </cell>
          <cell r="K1055">
            <v>45915</v>
          </cell>
          <cell r="L1055" t="str">
            <v>ZAKLJUČENO</v>
          </cell>
          <cell r="M1055" t="str">
            <v>Bosna</v>
          </cell>
        </row>
        <row r="1056">
          <cell r="C1056" t="str">
            <v>RIFEL-L2-00260</v>
          </cell>
          <cell r="D1056" t="str">
            <v>TRANS-POK 0.8 (2x0.082)x3.7/Z TRANSPORTER POKROVOV</v>
          </cell>
          <cell r="E1056" t="str">
            <v>J24-1030</v>
          </cell>
          <cell r="F1056" t="str">
            <v>DA</v>
          </cell>
          <cell r="G1056"/>
          <cell r="H1056" t="str">
            <v>ALEŠ HUMAR</v>
          </cell>
          <cell r="I1056">
            <v>16852</v>
          </cell>
          <cell r="J1056" t="str">
            <v>DA</v>
          </cell>
          <cell r="K1056">
            <v>45923</v>
          </cell>
          <cell r="L1056" t="str">
            <v>ZAKLJUČENO</v>
          </cell>
          <cell r="M1056" t="str">
            <v>Bosna</v>
          </cell>
        </row>
        <row r="1057">
          <cell r="C1057" t="str">
            <v>RIFEL-L2-00270</v>
          </cell>
          <cell r="D1057" t="str">
            <v xml:space="preserve"> SKLAD-P 408</v>
          </cell>
          <cell r="E1057" t="str">
            <v>J24-1030</v>
          </cell>
          <cell r="F1057" t="str">
            <v>DA</v>
          </cell>
          <cell r="G1057"/>
          <cell r="H1057" t="str">
            <v>MATEJ HORVAT</v>
          </cell>
          <cell r="I1057">
            <v>16558</v>
          </cell>
          <cell r="J1057" t="str">
            <v>DELNO</v>
          </cell>
          <cell r="K1057">
            <v>45946</v>
          </cell>
          <cell r="L1057" t="str">
            <v>DELNO ZAKLJUČENO</v>
          </cell>
          <cell r="M1057" t="str">
            <v>delno sestavljeno, ni javljeno QC za pregled, odpeljano</v>
          </cell>
        </row>
        <row r="1058">
          <cell r="C1058" t="str">
            <v>RIFEL-L2-00280</v>
          </cell>
          <cell r="D1058" t="str">
            <v>TRANS-POK 0.8 (2x0.082)x5.4 TRANSPORTER POKROVOV</v>
          </cell>
          <cell r="E1058" t="str">
            <v>J24-1030</v>
          </cell>
          <cell r="F1058" t="str">
            <v>DA</v>
          </cell>
          <cell r="G1058"/>
          <cell r="H1058" t="str">
            <v>HARIS DŽAFO</v>
          </cell>
          <cell r="I1058">
            <v>16858</v>
          </cell>
          <cell r="J1058" t="str">
            <v>DA</v>
          </cell>
          <cell r="K1058">
            <v>45915</v>
          </cell>
          <cell r="L1058" t="str">
            <v>ZAKLJUČENO</v>
          </cell>
          <cell r="M1058"/>
        </row>
        <row r="1059">
          <cell r="C1059" t="str">
            <v>RIFEL-L2-00290</v>
          </cell>
          <cell r="D1059" t="str">
            <v>TRANS-POK 0.8 (2x0.082)x5.4/Z TRANSPORTER POKROVOV</v>
          </cell>
          <cell r="E1059" t="str">
            <v>J24-1030</v>
          </cell>
          <cell r="F1059" t="str">
            <v>DA</v>
          </cell>
          <cell r="G1059"/>
          <cell r="H1059" t="str">
            <v>ALEKSANDER SREBRNIČ</v>
          </cell>
          <cell r="I1059">
            <v>16859</v>
          </cell>
          <cell r="J1059" t="str">
            <v>DA</v>
          </cell>
          <cell r="K1059">
            <v>45925</v>
          </cell>
          <cell r="L1059" t="str">
            <v>ZAKLJUČENO</v>
          </cell>
          <cell r="M1059" t="str">
            <v>Bosna, nedokončano, zapakirano</v>
          </cell>
        </row>
        <row r="1060">
          <cell r="C1060" t="str">
            <v>RIFEL-L2-00300</v>
          </cell>
          <cell r="D1060" t="str">
            <v>TRANS-POK 0.8 (2x0.082)x2.4/Z TRANSPORTER POKROVOV</v>
          </cell>
          <cell r="E1060" t="str">
            <v>J24-1030</v>
          </cell>
          <cell r="F1060" t="str">
            <v>DA</v>
          </cell>
          <cell r="G1060"/>
          <cell r="H1060" t="str">
            <v>DIMITRIJ MARINIČ RIJAVEC</v>
          </cell>
          <cell r="I1060">
            <v>16860</v>
          </cell>
          <cell r="J1060" t="str">
            <v>DA</v>
          </cell>
          <cell r="K1060">
            <v>45924</v>
          </cell>
          <cell r="L1060" t="str">
            <v>ZAKLJUČENO</v>
          </cell>
          <cell r="M1060"/>
        </row>
        <row r="1061">
          <cell r="C1061" t="str">
            <v>RIFEL-L2-00310</v>
          </cell>
          <cell r="D1061" t="str">
            <v>TRANS-K 0.8 (2x0.082)x2.5/Z TRANSPORTER KASET</v>
          </cell>
          <cell r="E1061" t="str">
            <v>J24-1030</v>
          </cell>
          <cell r="F1061" t="str">
            <v>DA</v>
          </cell>
          <cell r="G1061"/>
          <cell r="H1061" t="str">
            <v>DIMITRIJ MARINIČ RIJAVEC</v>
          </cell>
          <cell r="I1061">
            <v>16879</v>
          </cell>
          <cell r="J1061" t="str">
            <v>DA</v>
          </cell>
          <cell r="K1061">
            <v>45924</v>
          </cell>
          <cell r="L1061" t="str">
            <v>ZAKLJUČENO</v>
          </cell>
          <cell r="M1061" t="str">
            <v>nedokončano, zapakirano</v>
          </cell>
        </row>
        <row r="1062">
          <cell r="C1062" t="str">
            <v>RIFEL-L2-00320</v>
          </cell>
          <cell r="D1062" t="str">
            <v>DEP 24/4000 NAPRAVA ZA POBIRANJE KRUHA</v>
          </cell>
          <cell r="E1062" t="str">
            <v>J24-1030</v>
          </cell>
          <cell r="F1062" t="str">
            <v>DA</v>
          </cell>
          <cell r="G1062"/>
          <cell r="H1062" t="str">
            <v>ALEŠ HUMAR</v>
          </cell>
          <cell r="I1062">
            <v>16888</v>
          </cell>
          <cell r="J1062" t="str">
            <v>DA</v>
          </cell>
          <cell r="K1062">
            <v>45945</v>
          </cell>
          <cell r="L1062" t="str">
            <v>ZAKLJUČENO</v>
          </cell>
          <cell r="M1062"/>
        </row>
        <row r="1063">
          <cell r="C1063" t="str">
            <v>RIFEL-L2-00330</v>
          </cell>
          <cell r="D1063" t="str">
            <v>TK 0.9 x 2.3/TK 0.9 X 0.4/M SISTEM TRANSPORTERJEV KRUHA</v>
          </cell>
          <cell r="E1063" t="str">
            <v>J24-1030</v>
          </cell>
          <cell r="F1063" t="str">
            <v>DA</v>
          </cell>
          <cell r="G1063"/>
          <cell r="H1063" t="str">
            <v>DIMITRIJ MARINIČ RIJAVEC</v>
          </cell>
          <cell r="I1063">
            <v>16882</v>
          </cell>
          <cell r="J1063" t="str">
            <v>DA</v>
          </cell>
          <cell r="K1063">
            <v>45924</v>
          </cell>
          <cell r="L1063" t="str">
            <v>ZAKLJUČENO</v>
          </cell>
          <cell r="M1063"/>
        </row>
        <row r="1064">
          <cell r="C1064" t="str">
            <v>RIFEL-L2-00360</v>
          </cell>
          <cell r="D1064" t="str">
            <v>TRANS-K 0.8 (2x0.082)x3.5/IZM TRANSPORTER KASET Z IZMETOVALNIKOM</v>
          </cell>
          <cell r="E1064" t="str">
            <v>J24-1030</v>
          </cell>
          <cell r="F1064" t="str">
            <v>DA</v>
          </cell>
          <cell r="G1064"/>
          <cell r="H1064" t="str">
            <v>DIMITRIJ MARINIČ RIJAVEC</v>
          </cell>
          <cell r="I1064">
            <v>16883</v>
          </cell>
          <cell r="J1064" t="str">
            <v>DELNO</v>
          </cell>
          <cell r="K1064">
            <v>45924</v>
          </cell>
          <cell r="L1064" t="str">
            <v>DELNO ZAKLJUČENO</v>
          </cell>
          <cell r="M1064" t="str">
            <v>nedokončane zadeve</v>
          </cell>
        </row>
        <row r="1065">
          <cell r="C1065" t="str">
            <v>RIFEL-L2-00370</v>
          </cell>
          <cell r="D1065" t="str">
            <v>TRANS-K 0.8 (2x0.082)x1.5 TRANSPORTER KASET</v>
          </cell>
          <cell r="E1065" t="str">
            <v>J24-1030</v>
          </cell>
          <cell r="F1065" t="str">
            <v>DA</v>
          </cell>
          <cell r="G1065"/>
          <cell r="H1065" t="str">
            <v>DIMITRIJ MARINIČ RIJAVEC</v>
          </cell>
          <cell r="I1065">
            <v>16861</v>
          </cell>
          <cell r="J1065" t="str">
            <v>DA</v>
          </cell>
          <cell r="K1065">
            <v>45924</v>
          </cell>
          <cell r="L1065" t="str">
            <v>ZAKLJUČENO</v>
          </cell>
          <cell r="M1065"/>
        </row>
        <row r="1066">
          <cell r="C1066" t="str">
            <v>RIFEL-L2-00380</v>
          </cell>
          <cell r="D1066" t="str">
            <v>THK 23.0/0.85 HL-C/ODVZ-DOHZ HLADILNI TUNEL Z DOVODOM IN ODVODOM ZRAKA</v>
          </cell>
          <cell r="E1066" t="str">
            <v>J24-1030</v>
          </cell>
          <cell r="F1066"/>
          <cell r="G1066"/>
          <cell r="H1066" t="str">
            <v>ALEŠ HUMAR</v>
          </cell>
          <cell r="I1066">
            <v>16884</v>
          </cell>
          <cell r="J1066" t="str">
            <v>DA</v>
          </cell>
          <cell r="K1066">
            <v>45929</v>
          </cell>
          <cell r="L1066" t="str">
            <v>NAPAKA</v>
          </cell>
          <cell r="M1066" t="str">
            <v>SC odprt</v>
          </cell>
        </row>
        <row r="1067">
          <cell r="C1067" t="str">
            <v>RIFEL-L2-00390</v>
          </cell>
          <cell r="D1067" t="str">
            <v>TRANS-K 0.8 (2x0.082)x1.5/Z TRANSPORTER KASET</v>
          </cell>
          <cell r="E1067" t="str">
            <v>J24-1030</v>
          </cell>
          <cell r="F1067" t="str">
            <v>DA</v>
          </cell>
          <cell r="G1067"/>
          <cell r="H1067" t="str">
            <v>DIMITRIJ MARINIČ RIJAVEC</v>
          </cell>
          <cell r="I1067">
            <v>16880</v>
          </cell>
          <cell r="J1067" t="str">
            <v>DA</v>
          </cell>
          <cell r="K1067">
            <v>45930</v>
          </cell>
          <cell r="L1067" t="str">
            <v>ZAKLJUČENO</v>
          </cell>
          <cell r="M1067" t="str">
            <v>nedokončano, zapakirano</v>
          </cell>
        </row>
        <row r="1068">
          <cell r="C1068" t="str">
            <v>RIFEL-L2-00400</v>
          </cell>
          <cell r="D1068" t="str">
            <v>TRANS-K 0.8 (2x0.082)x0.85/K TRANSPORTER KASET S KOTNIM PREHODOM</v>
          </cell>
          <cell r="E1068" t="str">
            <v>J24-1030</v>
          </cell>
          <cell r="F1068" t="str">
            <v>DA</v>
          </cell>
          <cell r="G1068"/>
          <cell r="H1068" t="str">
            <v>DIMITRIJ MARINIČ RIJAVEC</v>
          </cell>
          <cell r="I1068">
            <v>16875</v>
          </cell>
          <cell r="J1068" t="str">
            <v>DA</v>
          </cell>
          <cell r="K1068">
            <v>45924</v>
          </cell>
          <cell r="L1068" t="str">
            <v>ZAKLJUČENO</v>
          </cell>
          <cell r="M1068" t="str">
            <v>nedokončano</v>
          </cell>
        </row>
        <row r="1069">
          <cell r="C1069" t="str">
            <v>RIFEL-L2-00410</v>
          </cell>
          <cell r="D1069" t="str">
            <v>TRANS-K 0.3 (2x0.082)x1.5 TRANSPORTER KASET</v>
          </cell>
          <cell r="E1069" t="str">
            <v>J24-1030</v>
          </cell>
          <cell r="F1069" t="str">
            <v>DA</v>
          </cell>
          <cell r="G1069"/>
          <cell r="H1069" t="str">
            <v>HARIS DŽAFO</v>
          </cell>
          <cell r="I1069">
            <v>16862</v>
          </cell>
          <cell r="J1069" t="str">
            <v>DA</v>
          </cell>
          <cell r="K1069">
            <v>45915</v>
          </cell>
          <cell r="L1069" t="str">
            <v>ZAKLJUČENO</v>
          </cell>
          <cell r="M1069"/>
        </row>
        <row r="1070">
          <cell r="C1070" t="str">
            <v>RIFEL-L2-00420</v>
          </cell>
          <cell r="D1070" t="str">
            <v>TRANS-K 0.8 (2x0.082)x0.85/K TRANSPORTER KASET S KOTNIM PREHODOM</v>
          </cell>
          <cell r="E1070" t="str">
            <v>J24-1030</v>
          </cell>
          <cell r="F1070" t="str">
            <v>DA</v>
          </cell>
          <cell r="G1070"/>
          <cell r="H1070" t="str">
            <v>DIMITRIJ MARINIČ RIJAVEC</v>
          </cell>
          <cell r="I1070">
            <v>16876</v>
          </cell>
          <cell r="J1070" t="str">
            <v>DA</v>
          </cell>
          <cell r="K1070">
            <v>45924</v>
          </cell>
          <cell r="L1070" t="str">
            <v>ZAKLJUČENO</v>
          </cell>
          <cell r="M1070" t="str">
            <v>Bosna</v>
          </cell>
        </row>
        <row r="1071">
          <cell r="C1071" t="str">
            <v>RIFEL-L2-00430</v>
          </cell>
          <cell r="D1071" t="str">
            <v>TRANS-K 0.36 (2x0.082)x1.5 TRANSPORTER KASET</v>
          </cell>
          <cell r="E1071" t="str">
            <v>J24-1030</v>
          </cell>
          <cell r="F1071" t="str">
            <v>DA</v>
          </cell>
          <cell r="G1071"/>
          <cell r="H1071" t="str">
            <v>HARIS DŽAFO</v>
          </cell>
          <cell r="I1071">
            <v>16863</v>
          </cell>
          <cell r="J1071" t="str">
            <v>DA</v>
          </cell>
          <cell r="K1071">
            <v>45915</v>
          </cell>
          <cell r="L1071" t="str">
            <v>ZAKLJUČENO</v>
          </cell>
          <cell r="M1071"/>
        </row>
        <row r="1072">
          <cell r="C1072" t="str">
            <v>RIFEL-L2-00440</v>
          </cell>
          <cell r="D1072" t="str">
            <v>TRANS-K 0.8 (2x0.082)x1.0/Z TRANSPORTER KASET</v>
          </cell>
          <cell r="E1072" t="str">
            <v>J24-1030</v>
          </cell>
          <cell r="F1072"/>
          <cell r="G1072"/>
          <cell r="H1072" t="str">
            <v>DIMITRIJ MARINIČ RIJAVEC</v>
          </cell>
          <cell r="I1072">
            <v>16877</v>
          </cell>
          <cell r="J1072" t="str">
            <v>DELNO</v>
          </cell>
          <cell r="K1072"/>
          <cell r="L1072" t="str">
            <v>NAPAKA</v>
          </cell>
          <cell r="M1072" t="str">
            <v>SC odprt</v>
          </cell>
        </row>
        <row r="1073">
          <cell r="C1073" t="str">
            <v>RIFEL-L2-00450</v>
          </cell>
          <cell r="D1073" t="str">
            <v>TSA 800 Rifel L2 Naprava za naoljevanje kaset</v>
          </cell>
          <cell r="E1073" t="str">
            <v>J24-1030</v>
          </cell>
          <cell r="F1073"/>
          <cell r="G1073"/>
          <cell r="H1073"/>
          <cell r="I1073"/>
          <cell r="J1073"/>
          <cell r="K1073"/>
          <cell r="L1073" t="str">
            <v/>
          </cell>
          <cell r="M1073"/>
        </row>
        <row r="1074">
          <cell r="C1074"/>
          <cell r="D1074"/>
          <cell r="E1074"/>
          <cell r="F1074"/>
          <cell r="G1074"/>
          <cell r="H1074"/>
          <cell r="I1074"/>
          <cell r="J1074"/>
          <cell r="K1074"/>
          <cell r="L1074" t="str">
            <v/>
          </cell>
          <cell r="M1074"/>
        </row>
        <row r="1075">
          <cell r="C1075"/>
          <cell r="D1075"/>
          <cell r="E1075"/>
          <cell r="F1075"/>
          <cell r="G1075"/>
          <cell r="H1075"/>
          <cell r="I1075"/>
          <cell r="J1075"/>
          <cell r="K1075"/>
          <cell r="L1075" t="str">
            <v/>
          </cell>
          <cell r="M1075"/>
        </row>
        <row r="1076">
          <cell r="C1076"/>
          <cell r="D1076"/>
          <cell r="E1076"/>
          <cell r="F1076"/>
          <cell r="G1076"/>
          <cell r="H1076"/>
          <cell r="I1076"/>
          <cell r="J1076"/>
          <cell r="K1076"/>
          <cell r="L1076" t="str">
            <v/>
          </cell>
          <cell r="M1076"/>
        </row>
        <row r="1077">
          <cell r="C1077"/>
          <cell r="D1077"/>
          <cell r="E1077"/>
          <cell r="F1077"/>
          <cell r="G1077"/>
          <cell r="H1077"/>
          <cell r="I1077"/>
          <cell r="J1077"/>
          <cell r="K1077"/>
          <cell r="L1077" t="str">
            <v/>
          </cell>
          <cell r="M1077"/>
        </row>
        <row r="1078">
          <cell r="C1078"/>
          <cell r="D1078"/>
          <cell r="E1078"/>
          <cell r="F1078"/>
          <cell r="G1078"/>
          <cell r="H1078"/>
          <cell r="I1078"/>
          <cell r="J1078"/>
          <cell r="K1078"/>
          <cell r="L1078" t="str">
            <v/>
          </cell>
          <cell r="M1078"/>
        </row>
        <row r="1079">
          <cell r="C1079"/>
          <cell r="D1079"/>
          <cell r="E1079"/>
          <cell r="F1079"/>
          <cell r="G1079"/>
          <cell r="H1079"/>
          <cell r="I1079"/>
          <cell r="J1079"/>
          <cell r="K1079"/>
          <cell r="L1079" t="str">
            <v/>
          </cell>
          <cell r="M1079"/>
        </row>
        <row r="1080">
          <cell r="C1080"/>
          <cell r="D1080"/>
          <cell r="E1080"/>
          <cell r="F1080"/>
          <cell r="G1080"/>
          <cell r="H1080"/>
          <cell r="I1080"/>
          <cell r="J1080"/>
          <cell r="K1080"/>
          <cell r="L1080" t="str">
            <v/>
          </cell>
          <cell r="M1080"/>
        </row>
        <row r="1081">
          <cell r="C1081"/>
          <cell r="D1081"/>
          <cell r="E1081"/>
          <cell r="F1081"/>
          <cell r="G1081"/>
          <cell r="H1081"/>
          <cell r="I1081"/>
          <cell r="J1081"/>
          <cell r="K1081"/>
          <cell r="L1081" t="str">
            <v/>
          </cell>
          <cell r="M1081"/>
        </row>
        <row r="1082">
          <cell r="C1082"/>
          <cell r="D1082"/>
          <cell r="E1082"/>
          <cell r="F1082"/>
          <cell r="G1082"/>
          <cell r="H1082"/>
          <cell r="I1082"/>
          <cell r="J1082"/>
          <cell r="K1082"/>
          <cell r="L1082" t="str">
            <v/>
          </cell>
          <cell r="M1082"/>
        </row>
        <row r="1083">
          <cell r="C1083"/>
          <cell r="D1083"/>
          <cell r="E1083"/>
          <cell r="F1083"/>
          <cell r="G1083"/>
          <cell r="H1083"/>
          <cell r="I1083"/>
          <cell r="J1083"/>
          <cell r="K1083"/>
          <cell r="L1083" t="str">
            <v/>
          </cell>
          <cell r="M1083"/>
        </row>
        <row r="1084">
          <cell r="C1084"/>
          <cell r="D1084"/>
          <cell r="E1084"/>
          <cell r="F1084"/>
          <cell r="G1084"/>
          <cell r="H1084"/>
          <cell r="I1084"/>
          <cell r="J1084"/>
          <cell r="K1084"/>
          <cell r="L1084" t="str">
            <v/>
          </cell>
          <cell r="M1084"/>
        </row>
        <row r="1085">
          <cell r="C1085"/>
          <cell r="D1085"/>
          <cell r="E1085"/>
          <cell r="F1085"/>
          <cell r="G1085"/>
          <cell r="H1085"/>
          <cell r="I1085"/>
          <cell r="J1085"/>
          <cell r="K1085"/>
          <cell r="L1085" t="str">
            <v/>
          </cell>
          <cell r="M1085"/>
        </row>
        <row r="1086">
          <cell r="C1086"/>
          <cell r="D1086"/>
          <cell r="E1086"/>
          <cell r="F1086"/>
          <cell r="G1086"/>
          <cell r="H1086"/>
          <cell r="I1086"/>
          <cell r="J1086"/>
          <cell r="K1086"/>
          <cell r="L1086" t="str">
            <v/>
          </cell>
          <cell r="M1086"/>
        </row>
        <row r="1087">
          <cell r="C1087"/>
          <cell r="D1087"/>
          <cell r="E1087"/>
          <cell r="F1087"/>
          <cell r="G1087"/>
          <cell r="H1087"/>
          <cell r="I1087"/>
          <cell r="J1087"/>
          <cell r="K1087"/>
          <cell r="L1087" t="str">
            <v/>
          </cell>
          <cell r="M1087"/>
        </row>
        <row r="1088">
          <cell r="C1088"/>
          <cell r="D1088"/>
          <cell r="E1088"/>
          <cell r="F1088"/>
          <cell r="G1088"/>
          <cell r="H1088"/>
          <cell r="I1088"/>
          <cell r="J1088"/>
          <cell r="K1088"/>
          <cell r="L1088" t="str">
            <v/>
          </cell>
          <cell r="M1088"/>
        </row>
        <row r="1089">
          <cell r="C1089"/>
          <cell r="D1089"/>
          <cell r="E1089"/>
          <cell r="F1089"/>
          <cell r="G1089"/>
          <cell r="H1089"/>
          <cell r="I1089"/>
          <cell r="J1089"/>
          <cell r="K1089"/>
          <cell r="L1089" t="str">
            <v/>
          </cell>
          <cell r="M1089"/>
        </row>
        <row r="1090">
          <cell r="C1090"/>
          <cell r="D1090"/>
          <cell r="E1090"/>
          <cell r="F1090"/>
          <cell r="G1090"/>
          <cell r="H1090"/>
          <cell r="I1090"/>
          <cell r="J1090"/>
          <cell r="K1090"/>
          <cell r="L1090" t="str">
            <v/>
          </cell>
          <cell r="M1090"/>
        </row>
        <row r="1091">
          <cell r="C1091"/>
          <cell r="D1091"/>
          <cell r="E1091"/>
          <cell r="F1091"/>
          <cell r="G1091"/>
          <cell r="H1091"/>
          <cell r="I1091"/>
          <cell r="J1091"/>
          <cell r="K1091"/>
          <cell r="L1091" t="str">
            <v/>
          </cell>
          <cell r="M1091"/>
        </row>
        <row r="1092">
          <cell r="C1092"/>
          <cell r="D1092"/>
          <cell r="E1092"/>
          <cell r="F1092"/>
          <cell r="G1092"/>
          <cell r="H1092"/>
          <cell r="I1092"/>
          <cell r="J1092"/>
          <cell r="K1092"/>
          <cell r="L1092" t="str">
            <v/>
          </cell>
          <cell r="M1092"/>
        </row>
        <row r="1093">
          <cell r="C1093"/>
          <cell r="D1093"/>
          <cell r="E1093"/>
          <cell r="F1093"/>
          <cell r="G1093"/>
          <cell r="H1093"/>
          <cell r="I1093"/>
          <cell r="J1093"/>
          <cell r="K1093"/>
          <cell r="L1093" t="str">
            <v/>
          </cell>
          <cell r="M1093"/>
        </row>
        <row r="1094">
          <cell r="C1094"/>
          <cell r="D1094"/>
          <cell r="E1094"/>
          <cell r="F1094"/>
          <cell r="G1094"/>
          <cell r="H1094"/>
          <cell r="I1094"/>
          <cell r="J1094"/>
          <cell r="K1094"/>
          <cell r="L1094" t="str">
            <v/>
          </cell>
          <cell r="M1094"/>
        </row>
        <row r="1095">
          <cell r="C1095"/>
          <cell r="D1095"/>
          <cell r="E1095"/>
          <cell r="F1095"/>
          <cell r="G1095"/>
          <cell r="H1095"/>
          <cell r="I1095"/>
          <cell r="J1095"/>
          <cell r="K1095"/>
          <cell r="L1095" t="str">
            <v/>
          </cell>
          <cell r="M1095"/>
        </row>
        <row r="1096">
          <cell r="C1096"/>
          <cell r="D1096"/>
          <cell r="E1096"/>
          <cell r="F1096"/>
          <cell r="G1096"/>
          <cell r="H1096"/>
          <cell r="I1096"/>
          <cell r="J1096"/>
          <cell r="K1096"/>
          <cell r="L1096" t="str">
            <v/>
          </cell>
          <cell r="M1096"/>
        </row>
        <row r="1097">
          <cell r="C1097"/>
          <cell r="D1097"/>
          <cell r="E1097"/>
          <cell r="F1097"/>
          <cell r="G1097"/>
          <cell r="H1097"/>
          <cell r="I1097"/>
          <cell r="J1097"/>
          <cell r="K1097"/>
          <cell r="L1097" t="str">
            <v/>
          </cell>
          <cell r="M1097"/>
        </row>
        <row r="1098">
          <cell r="C1098"/>
          <cell r="D1098"/>
          <cell r="E1098"/>
          <cell r="F1098"/>
          <cell r="G1098"/>
          <cell r="H1098"/>
          <cell r="I1098"/>
          <cell r="J1098"/>
          <cell r="K1098"/>
          <cell r="L1098" t="str">
            <v/>
          </cell>
          <cell r="M1098"/>
        </row>
        <row r="1099">
          <cell r="C1099"/>
          <cell r="D1099"/>
          <cell r="E1099"/>
          <cell r="F1099"/>
          <cell r="G1099"/>
          <cell r="H1099"/>
          <cell r="I1099"/>
          <cell r="J1099"/>
          <cell r="K1099"/>
          <cell r="L1099" t="str">
            <v/>
          </cell>
          <cell r="M1099"/>
        </row>
        <row r="1100">
          <cell r="C1100"/>
          <cell r="D1100"/>
          <cell r="E1100"/>
          <cell r="F1100"/>
          <cell r="G1100"/>
          <cell r="H1100"/>
          <cell r="I1100"/>
          <cell r="J1100"/>
          <cell r="K1100"/>
          <cell r="L1100" t="str">
            <v/>
          </cell>
          <cell r="M1100"/>
        </row>
        <row r="1101">
          <cell r="C1101"/>
          <cell r="D1101"/>
          <cell r="E1101"/>
          <cell r="F1101"/>
          <cell r="G1101"/>
          <cell r="H1101"/>
          <cell r="I1101"/>
          <cell r="J1101"/>
          <cell r="K1101"/>
          <cell r="L1101" t="str">
            <v/>
          </cell>
          <cell r="M1101"/>
        </row>
        <row r="1102">
          <cell r="C1102"/>
          <cell r="D1102"/>
          <cell r="E1102"/>
          <cell r="F1102"/>
          <cell r="G1102"/>
          <cell r="H1102"/>
          <cell r="I1102"/>
          <cell r="J1102"/>
          <cell r="K1102"/>
          <cell r="L1102" t="str">
            <v/>
          </cell>
          <cell r="M1102"/>
        </row>
        <row r="1103">
          <cell r="C1103"/>
          <cell r="D1103"/>
          <cell r="E1103"/>
          <cell r="F1103"/>
          <cell r="G1103"/>
          <cell r="H1103"/>
          <cell r="I1103"/>
          <cell r="J1103"/>
          <cell r="K1103"/>
          <cell r="L1103" t="str">
            <v/>
          </cell>
          <cell r="M1103"/>
        </row>
        <row r="1104">
          <cell r="C1104"/>
          <cell r="D1104"/>
          <cell r="E1104"/>
          <cell r="F1104"/>
          <cell r="G1104"/>
          <cell r="H1104"/>
          <cell r="I1104"/>
          <cell r="J1104"/>
          <cell r="K1104"/>
          <cell r="L1104" t="str">
            <v/>
          </cell>
          <cell r="M1104"/>
        </row>
        <row r="1105">
          <cell r="C1105"/>
          <cell r="D1105"/>
          <cell r="E1105"/>
          <cell r="F1105"/>
          <cell r="G1105"/>
          <cell r="H1105"/>
          <cell r="I1105"/>
          <cell r="J1105"/>
          <cell r="K1105"/>
          <cell r="L1105" t="str">
            <v/>
          </cell>
          <cell r="M1105"/>
        </row>
        <row r="1106">
          <cell r="C1106"/>
          <cell r="D1106"/>
          <cell r="E1106"/>
          <cell r="F1106"/>
          <cell r="G1106"/>
          <cell r="H1106"/>
          <cell r="I1106"/>
          <cell r="J1106"/>
          <cell r="K1106"/>
          <cell r="L1106" t="str">
            <v/>
          </cell>
          <cell r="M1106"/>
        </row>
        <row r="1107">
          <cell r="C1107"/>
          <cell r="D1107"/>
          <cell r="E1107"/>
          <cell r="F1107"/>
          <cell r="G1107"/>
          <cell r="H1107"/>
          <cell r="I1107"/>
          <cell r="J1107"/>
          <cell r="K1107"/>
          <cell r="L1107" t="str">
            <v/>
          </cell>
          <cell r="M1107"/>
        </row>
        <row r="1108">
          <cell r="C1108"/>
          <cell r="D1108"/>
          <cell r="E1108"/>
          <cell r="F1108"/>
          <cell r="G1108"/>
          <cell r="H1108"/>
          <cell r="I1108"/>
          <cell r="J1108"/>
          <cell r="K1108"/>
          <cell r="L1108" t="str">
            <v/>
          </cell>
          <cell r="M1108"/>
        </row>
        <row r="1109">
          <cell r="C1109"/>
          <cell r="D1109"/>
          <cell r="E1109"/>
          <cell r="F1109"/>
          <cell r="G1109"/>
          <cell r="H1109"/>
          <cell r="I1109"/>
          <cell r="J1109"/>
          <cell r="K1109"/>
          <cell r="L1109" t="str">
            <v/>
          </cell>
          <cell r="M1109"/>
        </row>
        <row r="1110">
          <cell r="C1110"/>
          <cell r="D1110"/>
          <cell r="E1110"/>
          <cell r="F1110"/>
          <cell r="G1110"/>
          <cell r="H1110"/>
          <cell r="I1110"/>
          <cell r="J1110"/>
          <cell r="K1110"/>
          <cell r="L1110" t="str">
            <v/>
          </cell>
          <cell r="M1110"/>
        </row>
        <row r="1111">
          <cell r="C1111"/>
          <cell r="D1111"/>
          <cell r="E1111"/>
          <cell r="F1111"/>
          <cell r="G1111"/>
          <cell r="H1111"/>
          <cell r="I1111"/>
          <cell r="J1111"/>
          <cell r="K1111"/>
          <cell r="L1111" t="str">
            <v/>
          </cell>
          <cell r="M1111"/>
        </row>
        <row r="1112">
          <cell r="C1112"/>
          <cell r="D1112"/>
          <cell r="E1112"/>
          <cell r="F1112"/>
          <cell r="G1112"/>
          <cell r="H1112"/>
          <cell r="I1112"/>
          <cell r="J1112"/>
          <cell r="K1112"/>
          <cell r="L1112" t="str">
            <v/>
          </cell>
          <cell r="M1112"/>
        </row>
        <row r="1113">
          <cell r="C1113"/>
          <cell r="D1113"/>
          <cell r="E1113"/>
          <cell r="F1113"/>
          <cell r="G1113"/>
          <cell r="H1113"/>
          <cell r="I1113"/>
          <cell r="J1113"/>
          <cell r="K1113"/>
          <cell r="L1113" t="str">
            <v/>
          </cell>
          <cell r="M1113"/>
        </row>
        <row r="1114">
          <cell r="C1114"/>
          <cell r="D1114"/>
          <cell r="E1114"/>
          <cell r="F1114"/>
          <cell r="G1114"/>
          <cell r="H1114"/>
          <cell r="I1114"/>
          <cell r="J1114"/>
          <cell r="K1114"/>
          <cell r="L1114" t="str">
            <v/>
          </cell>
          <cell r="M1114"/>
        </row>
        <row r="1115">
          <cell r="C1115"/>
          <cell r="D1115"/>
          <cell r="E1115"/>
          <cell r="F1115"/>
          <cell r="G1115"/>
          <cell r="H1115"/>
          <cell r="I1115"/>
          <cell r="J1115"/>
          <cell r="K1115"/>
          <cell r="L1115" t="str">
            <v/>
          </cell>
          <cell r="M1115"/>
        </row>
        <row r="1116">
          <cell r="C1116"/>
          <cell r="D1116"/>
          <cell r="E1116"/>
          <cell r="F1116"/>
          <cell r="G1116"/>
          <cell r="H1116"/>
          <cell r="I1116"/>
          <cell r="J1116"/>
          <cell r="K1116"/>
          <cell r="L1116" t="str">
            <v/>
          </cell>
          <cell r="M1116"/>
        </row>
        <row r="1117">
          <cell r="C1117"/>
          <cell r="D1117"/>
          <cell r="E1117"/>
          <cell r="F1117"/>
          <cell r="G1117"/>
          <cell r="H1117"/>
          <cell r="I1117"/>
          <cell r="J1117"/>
          <cell r="K1117"/>
          <cell r="L1117" t="str">
            <v/>
          </cell>
          <cell r="M1117"/>
        </row>
        <row r="1118">
          <cell r="C1118"/>
          <cell r="D1118"/>
          <cell r="E1118"/>
          <cell r="F1118"/>
          <cell r="G1118"/>
          <cell r="H1118"/>
          <cell r="I1118"/>
          <cell r="J1118"/>
          <cell r="K1118"/>
          <cell r="L1118" t="str">
            <v/>
          </cell>
          <cell r="M1118"/>
        </row>
        <row r="1119">
          <cell r="C1119"/>
          <cell r="D1119"/>
          <cell r="E1119"/>
          <cell r="F1119"/>
          <cell r="G1119"/>
          <cell r="H1119"/>
          <cell r="I1119"/>
          <cell r="J1119"/>
          <cell r="K1119"/>
          <cell r="L1119" t="str">
            <v/>
          </cell>
          <cell r="M1119"/>
        </row>
        <row r="1120">
          <cell r="C1120"/>
          <cell r="D1120"/>
          <cell r="E1120"/>
          <cell r="F1120"/>
          <cell r="G1120"/>
          <cell r="H1120"/>
          <cell r="I1120"/>
          <cell r="J1120"/>
          <cell r="K1120"/>
          <cell r="L1120" t="str">
            <v/>
          </cell>
          <cell r="M1120"/>
        </row>
        <row r="1121">
          <cell r="C1121"/>
          <cell r="D1121"/>
          <cell r="E1121"/>
          <cell r="F1121"/>
          <cell r="G1121"/>
          <cell r="H1121"/>
          <cell r="I1121"/>
          <cell r="J1121"/>
          <cell r="K1121"/>
          <cell r="L1121" t="str">
            <v/>
          </cell>
          <cell r="M1121"/>
        </row>
        <row r="1122">
          <cell r="C1122"/>
          <cell r="D1122"/>
          <cell r="E1122"/>
          <cell r="F1122"/>
          <cell r="G1122"/>
          <cell r="H1122"/>
          <cell r="I1122"/>
          <cell r="J1122"/>
          <cell r="K1122"/>
          <cell r="L1122" t="str">
            <v/>
          </cell>
          <cell r="M1122"/>
        </row>
        <row r="1123">
          <cell r="C1123"/>
          <cell r="D1123"/>
          <cell r="E1123"/>
          <cell r="F1123"/>
          <cell r="G1123"/>
          <cell r="H1123"/>
          <cell r="I1123"/>
          <cell r="J1123"/>
          <cell r="K1123"/>
          <cell r="L1123" t="str">
            <v/>
          </cell>
          <cell r="M1123"/>
        </row>
        <row r="1124">
          <cell r="C1124"/>
          <cell r="D1124"/>
          <cell r="E1124"/>
          <cell r="F1124"/>
          <cell r="G1124"/>
          <cell r="H1124"/>
          <cell r="I1124"/>
          <cell r="J1124"/>
          <cell r="K1124"/>
          <cell r="L1124" t="str">
            <v/>
          </cell>
          <cell r="M1124"/>
        </row>
        <row r="1125">
          <cell r="C1125"/>
          <cell r="D1125"/>
          <cell r="E1125"/>
          <cell r="F1125"/>
          <cell r="G1125"/>
          <cell r="H1125"/>
          <cell r="I1125"/>
          <cell r="J1125"/>
          <cell r="K1125"/>
          <cell r="L1125" t="str">
            <v/>
          </cell>
          <cell r="M1125"/>
        </row>
        <row r="1126">
          <cell r="C1126"/>
          <cell r="D1126"/>
          <cell r="E1126"/>
          <cell r="F1126"/>
          <cell r="G1126"/>
          <cell r="H1126"/>
          <cell r="I1126"/>
          <cell r="J1126"/>
          <cell r="K1126"/>
          <cell r="L1126" t="str">
            <v/>
          </cell>
          <cell r="M1126"/>
        </row>
        <row r="1127">
          <cell r="C1127"/>
          <cell r="D1127"/>
          <cell r="E1127"/>
          <cell r="F1127"/>
          <cell r="G1127"/>
          <cell r="H1127"/>
          <cell r="I1127"/>
          <cell r="J1127"/>
          <cell r="K1127"/>
          <cell r="L1127" t="str">
            <v/>
          </cell>
          <cell r="M1127"/>
        </row>
        <row r="1128">
          <cell r="C1128"/>
          <cell r="D1128"/>
          <cell r="E1128"/>
          <cell r="F1128"/>
          <cell r="G1128"/>
          <cell r="H1128"/>
          <cell r="I1128"/>
          <cell r="J1128"/>
          <cell r="K1128"/>
          <cell r="L1128" t="str">
            <v/>
          </cell>
          <cell r="M1128"/>
        </row>
        <row r="1129">
          <cell r="C1129"/>
          <cell r="D1129"/>
          <cell r="E1129"/>
          <cell r="F1129"/>
          <cell r="G1129"/>
          <cell r="H1129"/>
          <cell r="I1129"/>
          <cell r="J1129"/>
          <cell r="K1129"/>
          <cell r="L1129" t="str">
            <v/>
          </cell>
          <cell r="M1129"/>
        </row>
        <row r="1130">
          <cell r="C1130"/>
          <cell r="D1130"/>
          <cell r="E1130"/>
          <cell r="F1130"/>
          <cell r="G1130"/>
          <cell r="H1130"/>
          <cell r="I1130"/>
          <cell r="J1130"/>
          <cell r="K1130"/>
          <cell r="L1130" t="str">
            <v/>
          </cell>
          <cell r="M1130"/>
        </row>
        <row r="1131">
          <cell r="C1131"/>
          <cell r="D1131"/>
          <cell r="E1131"/>
          <cell r="F1131"/>
          <cell r="G1131"/>
          <cell r="H1131"/>
          <cell r="I1131"/>
          <cell r="J1131"/>
          <cell r="K1131"/>
          <cell r="L1131" t="str">
            <v/>
          </cell>
          <cell r="M1131"/>
        </row>
        <row r="1132">
          <cell r="C1132"/>
          <cell r="D1132"/>
          <cell r="E1132"/>
          <cell r="F1132"/>
          <cell r="G1132"/>
          <cell r="H1132"/>
          <cell r="I1132"/>
          <cell r="J1132"/>
          <cell r="K1132"/>
          <cell r="L1132" t="str">
            <v/>
          </cell>
          <cell r="M1132"/>
        </row>
        <row r="1133">
          <cell r="C1133"/>
          <cell r="D1133"/>
          <cell r="E1133"/>
          <cell r="F1133"/>
          <cell r="G1133"/>
          <cell r="H1133"/>
          <cell r="I1133"/>
          <cell r="J1133"/>
          <cell r="K1133"/>
          <cell r="L1133" t="str">
            <v/>
          </cell>
          <cell r="M1133"/>
        </row>
        <row r="1134">
          <cell r="C1134"/>
          <cell r="D1134"/>
          <cell r="E1134"/>
          <cell r="F1134"/>
          <cell r="G1134"/>
          <cell r="H1134"/>
          <cell r="I1134"/>
          <cell r="J1134"/>
          <cell r="K1134"/>
          <cell r="L1134" t="str">
            <v/>
          </cell>
          <cell r="M1134"/>
        </row>
        <row r="1135">
          <cell r="C1135"/>
          <cell r="D1135"/>
          <cell r="E1135"/>
          <cell r="F1135"/>
          <cell r="G1135"/>
          <cell r="H1135"/>
          <cell r="I1135"/>
          <cell r="J1135"/>
          <cell r="K1135"/>
          <cell r="L1135" t="str">
            <v/>
          </cell>
          <cell r="M1135"/>
        </row>
        <row r="1136">
          <cell r="C1136"/>
          <cell r="D1136"/>
          <cell r="E1136"/>
          <cell r="F1136"/>
          <cell r="G1136"/>
          <cell r="H1136"/>
          <cell r="I1136"/>
          <cell r="J1136"/>
          <cell r="K1136"/>
          <cell r="L1136" t="str">
            <v/>
          </cell>
          <cell r="M1136"/>
        </row>
        <row r="1137">
          <cell r="C1137"/>
          <cell r="D1137"/>
          <cell r="E1137"/>
          <cell r="F1137"/>
          <cell r="G1137"/>
          <cell r="H1137"/>
          <cell r="I1137"/>
          <cell r="J1137"/>
          <cell r="K1137"/>
          <cell r="L1137" t="str">
            <v/>
          </cell>
          <cell r="M1137"/>
        </row>
        <row r="1138">
          <cell r="C1138"/>
          <cell r="D1138"/>
          <cell r="E1138"/>
          <cell r="F1138"/>
          <cell r="G1138"/>
          <cell r="H1138"/>
          <cell r="I1138"/>
          <cell r="J1138"/>
          <cell r="K1138"/>
          <cell r="L1138" t="str">
            <v/>
          </cell>
          <cell r="M1138"/>
        </row>
        <row r="1139">
          <cell r="C1139"/>
          <cell r="D1139"/>
          <cell r="E1139"/>
          <cell r="F1139"/>
          <cell r="G1139"/>
          <cell r="H1139"/>
          <cell r="I1139"/>
          <cell r="J1139"/>
          <cell r="K1139"/>
          <cell r="L1139" t="str">
            <v/>
          </cell>
          <cell r="M1139"/>
        </row>
        <row r="1140">
          <cell r="C1140"/>
          <cell r="D1140"/>
          <cell r="E1140"/>
          <cell r="F1140"/>
          <cell r="G1140"/>
          <cell r="H1140"/>
          <cell r="I1140"/>
          <cell r="J1140"/>
          <cell r="K1140"/>
          <cell r="L1140" t="str">
            <v/>
          </cell>
          <cell r="M1140"/>
        </row>
        <row r="1141">
          <cell r="C1141"/>
          <cell r="D1141"/>
          <cell r="E1141"/>
          <cell r="F1141"/>
          <cell r="G1141"/>
          <cell r="H1141"/>
          <cell r="I1141"/>
          <cell r="J1141"/>
          <cell r="K1141"/>
          <cell r="L1141" t="str">
            <v/>
          </cell>
          <cell r="M1141"/>
        </row>
        <row r="1142">
          <cell r="C1142"/>
          <cell r="D1142"/>
          <cell r="E1142"/>
          <cell r="F1142"/>
          <cell r="G1142"/>
          <cell r="H1142"/>
          <cell r="I1142"/>
          <cell r="J1142"/>
          <cell r="K1142"/>
          <cell r="L1142" t="str">
            <v/>
          </cell>
          <cell r="M1142"/>
        </row>
        <row r="1143">
          <cell r="C1143"/>
          <cell r="D1143"/>
          <cell r="E1143"/>
          <cell r="F1143"/>
          <cell r="G1143"/>
          <cell r="H1143"/>
          <cell r="I1143"/>
          <cell r="J1143"/>
          <cell r="K1143"/>
          <cell r="L1143" t="str">
            <v/>
          </cell>
          <cell r="M1143"/>
        </row>
        <row r="1144">
          <cell r="C1144"/>
          <cell r="D1144"/>
          <cell r="E1144"/>
          <cell r="F1144"/>
          <cell r="G1144"/>
          <cell r="H1144"/>
          <cell r="I1144"/>
          <cell r="J1144"/>
          <cell r="K1144"/>
          <cell r="L1144" t="str">
            <v/>
          </cell>
          <cell r="M1144"/>
        </row>
        <row r="1145">
          <cell r="C1145"/>
          <cell r="D1145"/>
          <cell r="E1145"/>
          <cell r="F1145"/>
          <cell r="G1145"/>
          <cell r="H1145"/>
          <cell r="I1145"/>
          <cell r="J1145"/>
          <cell r="K1145"/>
          <cell r="L1145" t="str">
            <v/>
          </cell>
          <cell r="M1145"/>
        </row>
        <row r="1146">
          <cell r="C1146"/>
          <cell r="D1146"/>
          <cell r="E1146"/>
          <cell r="F1146"/>
          <cell r="G1146"/>
          <cell r="H1146"/>
          <cell r="I1146"/>
          <cell r="J1146"/>
          <cell r="K1146"/>
          <cell r="L1146" t="str">
            <v/>
          </cell>
          <cell r="M1146"/>
        </row>
        <row r="1147">
          <cell r="C1147"/>
          <cell r="D1147"/>
          <cell r="E1147"/>
          <cell r="F1147"/>
          <cell r="G1147"/>
          <cell r="H1147"/>
          <cell r="I1147"/>
          <cell r="J1147"/>
          <cell r="K1147"/>
          <cell r="L1147" t="str">
            <v/>
          </cell>
          <cell r="M1147"/>
        </row>
        <row r="1148">
          <cell r="C1148"/>
          <cell r="D1148"/>
          <cell r="E1148"/>
          <cell r="F1148"/>
          <cell r="G1148"/>
          <cell r="H1148"/>
          <cell r="I1148"/>
          <cell r="J1148"/>
          <cell r="K1148"/>
          <cell r="L1148" t="str">
            <v/>
          </cell>
          <cell r="M1148"/>
        </row>
        <row r="1149">
          <cell r="C1149"/>
          <cell r="D1149"/>
          <cell r="E1149"/>
          <cell r="F1149"/>
          <cell r="G1149"/>
          <cell r="H1149"/>
          <cell r="I1149"/>
          <cell r="J1149"/>
          <cell r="K1149"/>
          <cell r="L1149" t="str">
            <v/>
          </cell>
          <cell r="M1149"/>
        </row>
        <row r="1150">
          <cell r="C1150"/>
          <cell r="D1150"/>
          <cell r="E1150"/>
          <cell r="F1150"/>
          <cell r="G1150"/>
          <cell r="H1150"/>
          <cell r="I1150"/>
          <cell r="J1150"/>
          <cell r="K1150"/>
          <cell r="L1150" t="str">
            <v/>
          </cell>
          <cell r="M1150"/>
        </row>
        <row r="1151">
          <cell r="C1151"/>
          <cell r="D1151"/>
          <cell r="E1151"/>
          <cell r="F1151"/>
          <cell r="G1151"/>
          <cell r="H1151"/>
          <cell r="I1151"/>
          <cell r="J1151"/>
          <cell r="K1151"/>
          <cell r="L1151" t="str">
            <v/>
          </cell>
          <cell r="M1151"/>
        </row>
        <row r="1152">
          <cell r="C1152"/>
          <cell r="D1152"/>
          <cell r="E1152"/>
          <cell r="F1152"/>
          <cell r="G1152"/>
          <cell r="H1152"/>
          <cell r="I1152"/>
          <cell r="J1152"/>
          <cell r="K1152"/>
          <cell r="L1152" t="str">
            <v/>
          </cell>
          <cell r="M1152"/>
        </row>
        <row r="1153">
          <cell r="C1153"/>
          <cell r="D1153"/>
          <cell r="E1153"/>
          <cell r="F1153"/>
          <cell r="G1153"/>
          <cell r="H1153"/>
          <cell r="I1153"/>
          <cell r="J1153"/>
          <cell r="K1153"/>
          <cell r="L1153" t="str">
            <v/>
          </cell>
          <cell r="M1153"/>
        </row>
        <row r="1154">
          <cell r="C1154"/>
          <cell r="D1154"/>
          <cell r="E1154"/>
          <cell r="F1154"/>
          <cell r="G1154"/>
          <cell r="H1154"/>
          <cell r="I1154"/>
          <cell r="J1154"/>
          <cell r="K1154"/>
          <cell r="L1154" t="str">
            <v/>
          </cell>
          <cell r="M1154"/>
        </row>
        <row r="1155">
          <cell r="C1155"/>
          <cell r="D1155"/>
          <cell r="E1155"/>
          <cell r="F1155"/>
          <cell r="G1155"/>
          <cell r="H1155"/>
          <cell r="I1155"/>
          <cell r="J1155"/>
          <cell r="K1155"/>
          <cell r="L1155" t="str">
            <v/>
          </cell>
          <cell r="M1155"/>
        </row>
        <row r="1156">
          <cell r="C1156"/>
          <cell r="D1156"/>
          <cell r="E1156"/>
          <cell r="F1156"/>
          <cell r="G1156"/>
          <cell r="H1156"/>
          <cell r="I1156"/>
          <cell r="J1156"/>
          <cell r="K1156"/>
          <cell r="L1156" t="str">
            <v/>
          </cell>
          <cell r="M1156"/>
        </row>
        <row r="1157">
          <cell r="C1157"/>
          <cell r="D1157"/>
          <cell r="E1157"/>
          <cell r="F1157"/>
          <cell r="G1157"/>
          <cell r="H1157"/>
          <cell r="I1157"/>
          <cell r="J1157"/>
          <cell r="K1157"/>
          <cell r="L1157" t="str">
            <v/>
          </cell>
          <cell r="M1157"/>
        </row>
        <row r="1158">
          <cell r="C1158"/>
          <cell r="D1158"/>
          <cell r="E1158"/>
          <cell r="F1158"/>
          <cell r="G1158"/>
          <cell r="H1158"/>
          <cell r="I1158"/>
          <cell r="J1158"/>
          <cell r="K1158"/>
          <cell r="L1158" t="str">
            <v/>
          </cell>
          <cell r="M1158"/>
        </row>
        <row r="1159">
          <cell r="C1159"/>
          <cell r="D1159"/>
          <cell r="E1159"/>
          <cell r="F1159"/>
          <cell r="G1159"/>
          <cell r="H1159"/>
          <cell r="I1159"/>
          <cell r="J1159"/>
          <cell r="K1159"/>
          <cell r="L1159" t="str">
            <v/>
          </cell>
          <cell r="M1159"/>
        </row>
        <row r="1160">
          <cell r="C1160"/>
          <cell r="D1160"/>
          <cell r="E1160"/>
          <cell r="F1160"/>
          <cell r="G1160"/>
          <cell r="H1160"/>
          <cell r="I1160"/>
          <cell r="J1160"/>
          <cell r="K1160"/>
          <cell r="L1160" t="str">
            <v/>
          </cell>
          <cell r="M1160"/>
        </row>
        <row r="1161">
          <cell r="C1161"/>
          <cell r="D1161"/>
          <cell r="E1161"/>
          <cell r="F1161"/>
          <cell r="G1161"/>
          <cell r="H1161"/>
          <cell r="I1161"/>
          <cell r="J1161"/>
          <cell r="K1161"/>
          <cell r="L1161" t="str">
            <v/>
          </cell>
          <cell r="M1161"/>
        </row>
        <row r="1162">
          <cell r="C1162"/>
          <cell r="D1162"/>
          <cell r="E1162"/>
          <cell r="F1162"/>
          <cell r="G1162"/>
          <cell r="H1162"/>
          <cell r="I1162"/>
          <cell r="J1162"/>
          <cell r="K1162"/>
          <cell r="L1162" t="str">
            <v/>
          </cell>
          <cell r="M1162"/>
        </row>
        <row r="1163">
          <cell r="C1163"/>
          <cell r="D1163"/>
          <cell r="E1163"/>
          <cell r="F1163"/>
          <cell r="G1163"/>
          <cell r="H1163"/>
          <cell r="I1163"/>
          <cell r="J1163"/>
          <cell r="K1163"/>
          <cell r="L1163" t="str">
            <v/>
          </cell>
          <cell r="M1163"/>
        </row>
        <row r="1164">
          <cell r="C1164"/>
          <cell r="D1164"/>
          <cell r="E1164"/>
          <cell r="F1164"/>
          <cell r="G1164"/>
          <cell r="H1164"/>
          <cell r="I1164"/>
          <cell r="J1164"/>
          <cell r="K1164"/>
          <cell r="L1164" t="str">
            <v/>
          </cell>
          <cell r="M1164"/>
        </row>
        <row r="1165">
          <cell r="C1165"/>
          <cell r="D1165"/>
          <cell r="E1165"/>
          <cell r="F1165"/>
          <cell r="G1165"/>
          <cell r="H1165"/>
          <cell r="I1165"/>
          <cell r="J1165"/>
          <cell r="K1165"/>
          <cell r="L1165" t="str">
            <v/>
          </cell>
          <cell r="M1165"/>
        </row>
        <row r="1166">
          <cell r="C1166"/>
          <cell r="D1166"/>
          <cell r="E1166"/>
          <cell r="F1166"/>
          <cell r="G1166"/>
          <cell r="H1166"/>
          <cell r="I1166"/>
          <cell r="J1166"/>
          <cell r="K1166"/>
          <cell r="L1166" t="str">
            <v/>
          </cell>
          <cell r="M1166"/>
        </row>
        <row r="1167">
          <cell r="C1167"/>
          <cell r="D1167"/>
          <cell r="E1167"/>
          <cell r="F1167"/>
          <cell r="G1167"/>
          <cell r="H1167"/>
          <cell r="I1167"/>
          <cell r="J1167"/>
          <cell r="K1167"/>
          <cell r="L1167" t="str">
            <v/>
          </cell>
          <cell r="M1167"/>
        </row>
        <row r="1168">
          <cell r="C1168"/>
          <cell r="D1168"/>
          <cell r="E1168"/>
          <cell r="F1168"/>
          <cell r="G1168"/>
          <cell r="H1168"/>
          <cell r="I1168"/>
          <cell r="J1168"/>
          <cell r="K1168"/>
          <cell r="L1168" t="str">
            <v/>
          </cell>
          <cell r="M1168"/>
        </row>
        <row r="1169">
          <cell r="C1169"/>
          <cell r="D1169"/>
          <cell r="E1169"/>
          <cell r="F1169"/>
          <cell r="G1169"/>
          <cell r="H1169"/>
          <cell r="I1169"/>
          <cell r="J1169"/>
          <cell r="K1169"/>
          <cell r="L1169" t="str">
            <v/>
          </cell>
          <cell r="M1169"/>
        </row>
        <row r="1170">
          <cell r="C1170"/>
          <cell r="D1170"/>
          <cell r="E1170"/>
          <cell r="F1170"/>
          <cell r="G1170"/>
          <cell r="H1170"/>
          <cell r="I1170"/>
          <cell r="J1170"/>
          <cell r="K1170"/>
          <cell r="L1170" t="str">
            <v/>
          </cell>
          <cell r="M1170"/>
        </row>
        <row r="1171">
          <cell r="C1171"/>
          <cell r="D1171"/>
          <cell r="E1171"/>
          <cell r="F1171"/>
          <cell r="G1171"/>
          <cell r="H1171"/>
          <cell r="I1171"/>
          <cell r="J1171"/>
          <cell r="K1171"/>
          <cell r="L1171" t="str">
            <v/>
          </cell>
          <cell r="M1171"/>
        </row>
        <row r="1172">
          <cell r="C1172"/>
          <cell r="D1172"/>
          <cell r="E1172"/>
          <cell r="F1172"/>
          <cell r="G1172"/>
          <cell r="H1172"/>
          <cell r="I1172"/>
          <cell r="J1172"/>
          <cell r="K1172"/>
          <cell r="L1172" t="str">
            <v/>
          </cell>
          <cell r="M1172"/>
        </row>
        <row r="1173">
          <cell r="C1173"/>
          <cell r="D1173"/>
          <cell r="E1173"/>
          <cell r="F1173"/>
          <cell r="G1173"/>
          <cell r="H1173"/>
          <cell r="I1173"/>
          <cell r="J1173"/>
          <cell r="K1173"/>
          <cell r="L1173" t="str">
            <v/>
          </cell>
          <cell r="M1173"/>
        </row>
        <row r="1174">
          <cell r="C1174"/>
          <cell r="D1174"/>
          <cell r="E1174"/>
          <cell r="F1174"/>
          <cell r="G1174"/>
          <cell r="H1174"/>
          <cell r="I1174"/>
          <cell r="J1174"/>
          <cell r="K1174"/>
          <cell r="L1174" t="str">
            <v/>
          </cell>
          <cell r="M1174"/>
        </row>
        <row r="1175">
          <cell r="C1175"/>
          <cell r="D1175"/>
          <cell r="E1175"/>
          <cell r="F1175"/>
          <cell r="G1175"/>
          <cell r="H1175"/>
          <cell r="I1175"/>
          <cell r="J1175"/>
          <cell r="K1175"/>
          <cell r="L1175" t="str">
            <v/>
          </cell>
          <cell r="M1175"/>
        </row>
        <row r="1176">
          <cell r="C1176"/>
          <cell r="D1176"/>
          <cell r="E1176"/>
          <cell r="F1176"/>
          <cell r="G1176"/>
          <cell r="H1176"/>
          <cell r="I1176"/>
          <cell r="J1176"/>
          <cell r="K1176"/>
          <cell r="L1176" t="str">
            <v/>
          </cell>
          <cell r="M1176"/>
        </row>
        <row r="1177">
          <cell r="C1177"/>
          <cell r="D1177"/>
          <cell r="E1177"/>
          <cell r="F1177"/>
          <cell r="G1177"/>
          <cell r="H1177"/>
          <cell r="I1177"/>
          <cell r="J1177"/>
          <cell r="K1177"/>
          <cell r="L1177" t="str">
            <v/>
          </cell>
          <cell r="M1177"/>
        </row>
        <row r="1178">
          <cell r="C1178"/>
          <cell r="D1178"/>
          <cell r="E1178"/>
          <cell r="F1178"/>
          <cell r="G1178"/>
          <cell r="H1178"/>
          <cell r="I1178"/>
          <cell r="J1178"/>
          <cell r="K1178"/>
          <cell r="L1178" t="str">
            <v/>
          </cell>
          <cell r="M1178"/>
        </row>
        <row r="1179">
          <cell r="C1179"/>
          <cell r="D1179"/>
          <cell r="E1179"/>
          <cell r="F1179"/>
          <cell r="G1179"/>
          <cell r="H1179"/>
          <cell r="I1179"/>
          <cell r="J1179"/>
          <cell r="K1179"/>
          <cell r="L1179" t="str">
            <v/>
          </cell>
          <cell r="M1179"/>
        </row>
        <row r="1180">
          <cell r="C1180"/>
          <cell r="D1180"/>
          <cell r="E1180"/>
          <cell r="F1180"/>
          <cell r="G1180"/>
          <cell r="H1180"/>
          <cell r="I1180"/>
          <cell r="J1180"/>
          <cell r="K1180"/>
          <cell r="L1180" t="str">
            <v/>
          </cell>
          <cell r="M1180"/>
        </row>
        <row r="1181">
          <cell r="C1181"/>
          <cell r="D1181"/>
          <cell r="E1181"/>
          <cell r="F1181"/>
          <cell r="G1181"/>
          <cell r="H1181"/>
          <cell r="I1181"/>
          <cell r="J1181"/>
          <cell r="K1181"/>
          <cell r="L1181" t="str">
            <v/>
          </cell>
          <cell r="M1181"/>
        </row>
        <row r="1182">
          <cell r="C1182"/>
          <cell r="D1182"/>
          <cell r="E1182"/>
          <cell r="F1182"/>
          <cell r="G1182"/>
          <cell r="H1182"/>
          <cell r="I1182"/>
          <cell r="J1182"/>
          <cell r="K1182"/>
          <cell r="L1182" t="str">
            <v/>
          </cell>
          <cell r="M1182"/>
        </row>
        <row r="1183">
          <cell r="C1183"/>
          <cell r="D1183"/>
          <cell r="E1183"/>
          <cell r="F1183"/>
          <cell r="G1183"/>
          <cell r="H1183"/>
          <cell r="I1183"/>
          <cell r="J1183"/>
          <cell r="K1183"/>
          <cell r="L1183" t="str">
            <v/>
          </cell>
          <cell r="M1183"/>
        </row>
        <row r="1184">
          <cell r="C1184"/>
          <cell r="D1184"/>
          <cell r="E1184"/>
          <cell r="F1184"/>
          <cell r="G1184"/>
          <cell r="H1184"/>
          <cell r="I1184"/>
          <cell r="J1184"/>
          <cell r="K1184"/>
          <cell r="L1184" t="str">
            <v/>
          </cell>
          <cell r="M1184"/>
        </row>
        <row r="1185">
          <cell r="C1185"/>
          <cell r="D1185"/>
          <cell r="E1185"/>
          <cell r="F1185"/>
          <cell r="G1185"/>
          <cell r="H1185"/>
          <cell r="I1185"/>
          <cell r="J1185"/>
          <cell r="K1185"/>
          <cell r="L1185" t="str">
            <v/>
          </cell>
          <cell r="M1185"/>
        </row>
        <row r="1186">
          <cell r="C1186"/>
          <cell r="D1186"/>
          <cell r="E1186"/>
          <cell r="F1186"/>
          <cell r="G1186"/>
          <cell r="H1186"/>
          <cell r="I1186"/>
          <cell r="J1186"/>
          <cell r="K1186"/>
          <cell r="L1186" t="str">
            <v/>
          </cell>
          <cell r="M1186"/>
        </row>
        <row r="1187">
          <cell r="C1187"/>
          <cell r="D1187"/>
          <cell r="E1187"/>
          <cell r="F1187"/>
          <cell r="G1187"/>
          <cell r="H1187"/>
          <cell r="I1187"/>
          <cell r="J1187"/>
          <cell r="K1187"/>
          <cell r="L1187" t="str">
            <v/>
          </cell>
          <cell r="M1187"/>
        </row>
        <row r="1188">
          <cell r="C1188"/>
          <cell r="D1188"/>
          <cell r="E1188"/>
          <cell r="F1188"/>
          <cell r="G1188"/>
          <cell r="H1188"/>
          <cell r="I1188"/>
          <cell r="J1188"/>
          <cell r="K1188"/>
          <cell r="L1188" t="str">
            <v/>
          </cell>
          <cell r="M1188"/>
        </row>
        <row r="1189">
          <cell r="C1189"/>
          <cell r="D1189"/>
          <cell r="E1189"/>
          <cell r="F1189"/>
          <cell r="G1189"/>
          <cell r="H1189"/>
          <cell r="I1189"/>
          <cell r="J1189"/>
          <cell r="K1189"/>
          <cell r="L1189" t="str">
            <v/>
          </cell>
          <cell r="M1189"/>
        </row>
        <row r="1190">
          <cell r="C1190"/>
          <cell r="D1190"/>
          <cell r="E1190"/>
          <cell r="F1190"/>
          <cell r="G1190"/>
          <cell r="H1190"/>
          <cell r="I1190"/>
          <cell r="J1190"/>
          <cell r="K1190"/>
          <cell r="L1190" t="str">
            <v/>
          </cell>
          <cell r="M1190"/>
        </row>
        <row r="1191">
          <cell r="C1191"/>
          <cell r="D1191"/>
          <cell r="E1191"/>
          <cell r="F1191"/>
          <cell r="G1191"/>
          <cell r="H1191"/>
          <cell r="I1191"/>
          <cell r="J1191"/>
          <cell r="K1191"/>
          <cell r="L1191" t="str">
            <v/>
          </cell>
          <cell r="M1191"/>
        </row>
        <row r="1192">
          <cell r="C1192"/>
          <cell r="D1192"/>
          <cell r="E1192"/>
          <cell r="F1192"/>
          <cell r="G1192"/>
          <cell r="H1192"/>
          <cell r="I1192"/>
          <cell r="J1192"/>
          <cell r="K1192"/>
          <cell r="L1192" t="str">
            <v/>
          </cell>
          <cell r="M1192"/>
        </row>
        <row r="1193">
          <cell r="C1193"/>
          <cell r="D1193"/>
          <cell r="E1193"/>
          <cell r="F1193"/>
          <cell r="G1193"/>
          <cell r="H1193"/>
          <cell r="I1193"/>
          <cell r="J1193"/>
          <cell r="K1193"/>
          <cell r="L1193" t="str">
            <v/>
          </cell>
          <cell r="M1193"/>
        </row>
        <row r="1194">
          <cell r="C1194"/>
          <cell r="D1194"/>
          <cell r="E1194"/>
          <cell r="F1194"/>
          <cell r="G1194"/>
          <cell r="H1194"/>
          <cell r="I1194"/>
          <cell r="J1194"/>
          <cell r="K1194"/>
          <cell r="L1194" t="str">
            <v/>
          </cell>
          <cell r="M1194"/>
        </row>
        <row r="1195">
          <cell r="C1195"/>
          <cell r="D1195"/>
          <cell r="E1195"/>
          <cell r="F1195"/>
          <cell r="G1195"/>
          <cell r="H1195"/>
          <cell r="I1195"/>
          <cell r="J1195"/>
          <cell r="K1195"/>
          <cell r="L1195" t="str">
            <v/>
          </cell>
          <cell r="M1195"/>
        </row>
        <row r="1196">
          <cell r="C1196"/>
          <cell r="D1196"/>
          <cell r="E1196"/>
          <cell r="F1196"/>
          <cell r="G1196"/>
          <cell r="H1196"/>
          <cell r="I1196"/>
          <cell r="J1196"/>
          <cell r="K1196"/>
          <cell r="L1196" t="str">
            <v/>
          </cell>
          <cell r="M1196"/>
        </row>
        <row r="1197">
          <cell r="C1197"/>
          <cell r="D1197"/>
          <cell r="E1197"/>
          <cell r="F1197"/>
          <cell r="G1197"/>
          <cell r="H1197"/>
          <cell r="I1197"/>
          <cell r="J1197"/>
          <cell r="K1197"/>
          <cell r="L1197" t="str">
            <v/>
          </cell>
          <cell r="M1197"/>
        </row>
        <row r="1198">
          <cell r="C1198"/>
          <cell r="D1198"/>
          <cell r="E1198"/>
          <cell r="F1198"/>
          <cell r="G1198"/>
          <cell r="H1198"/>
          <cell r="I1198"/>
          <cell r="J1198"/>
          <cell r="K1198"/>
          <cell r="L1198" t="str">
            <v/>
          </cell>
          <cell r="M1198"/>
        </row>
        <row r="1199">
          <cell r="C1199"/>
          <cell r="D1199"/>
          <cell r="E1199"/>
          <cell r="F1199"/>
          <cell r="G1199"/>
          <cell r="H1199"/>
          <cell r="I1199"/>
          <cell r="J1199"/>
          <cell r="K1199"/>
          <cell r="L1199" t="str">
            <v/>
          </cell>
          <cell r="M1199"/>
        </row>
        <row r="1200">
          <cell r="C1200"/>
          <cell r="D1200"/>
          <cell r="E1200"/>
          <cell r="F1200"/>
          <cell r="G1200"/>
          <cell r="H1200"/>
          <cell r="I1200"/>
          <cell r="J1200"/>
          <cell r="K1200"/>
          <cell r="L1200" t="str">
            <v/>
          </cell>
          <cell r="M1200"/>
        </row>
        <row r="1201">
          <cell r="C1201"/>
          <cell r="D1201"/>
          <cell r="E1201"/>
          <cell r="F1201"/>
          <cell r="G1201"/>
          <cell r="H1201"/>
          <cell r="I1201"/>
          <cell r="J1201"/>
          <cell r="K1201"/>
          <cell r="L1201" t="str">
            <v/>
          </cell>
          <cell r="M1201"/>
        </row>
        <row r="1202">
          <cell r="C1202"/>
          <cell r="D1202"/>
          <cell r="E1202"/>
          <cell r="F1202"/>
          <cell r="G1202"/>
          <cell r="H1202"/>
          <cell r="I1202"/>
          <cell r="J1202"/>
          <cell r="K1202"/>
          <cell r="L1202" t="str">
            <v/>
          </cell>
          <cell r="M1202"/>
        </row>
        <row r="1203">
          <cell r="C1203"/>
          <cell r="D1203"/>
          <cell r="E1203"/>
          <cell r="F1203"/>
          <cell r="G1203"/>
          <cell r="H1203"/>
          <cell r="I1203"/>
          <cell r="J1203"/>
          <cell r="K1203"/>
          <cell r="L1203" t="str">
            <v/>
          </cell>
          <cell r="M1203"/>
        </row>
        <row r="1204">
          <cell r="C1204"/>
          <cell r="D1204"/>
          <cell r="E1204"/>
          <cell r="F1204"/>
          <cell r="G1204"/>
          <cell r="H1204"/>
          <cell r="I1204"/>
          <cell r="J1204"/>
          <cell r="K1204"/>
          <cell r="L1204" t="str">
            <v/>
          </cell>
          <cell r="M1204"/>
        </row>
        <row r="1205">
          <cell r="C1205"/>
          <cell r="D1205"/>
          <cell r="E1205"/>
          <cell r="F1205"/>
          <cell r="G1205"/>
          <cell r="H1205"/>
          <cell r="I1205"/>
          <cell r="J1205"/>
          <cell r="K1205"/>
          <cell r="L1205" t="str">
            <v/>
          </cell>
          <cell r="M1205"/>
        </row>
        <row r="1206">
          <cell r="C1206"/>
          <cell r="D1206"/>
          <cell r="E1206"/>
          <cell r="F1206"/>
          <cell r="G1206"/>
          <cell r="H1206"/>
          <cell r="I1206"/>
          <cell r="J1206"/>
          <cell r="K1206"/>
          <cell r="L1206" t="str">
            <v/>
          </cell>
          <cell r="M1206"/>
        </row>
        <row r="1207">
          <cell r="C1207"/>
          <cell r="D1207"/>
          <cell r="E1207"/>
          <cell r="F1207"/>
          <cell r="G1207"/>
          <cell r="H1207"/>
          <cell r="I1207"/>
          <cell r="J1207"/>
          <cell r="K1207"/>
          <cell r="L1207" t="str">
            <v/>
          </cell>
          <cell r="M1207"/>
        </row>
        <row r="1208">
          <cell r="C1208"/>
          <cell r="D1208"/>
          <cell r="E1208"/>
          <cell r="F1208"/>
          <cell r="G1208"/>
          <cell r="H1208"/>
          <cell r="I1208"/>
          <cell r="J1208"/>
          <cell r="K1208"/>
          <cell r="L1208" t="str">
            <v/>
          </cell>
          <cell r="M1208"/>
        </row>
        <row r="1209">
          <cell r="C1209"/>
          <cell r="D1209"/>
          <cell r="E1209"/>
          <cell r="F1209"/>
          <cell r="G1209"/>
          <cell r="H1209"/>
          <cell r="I1209"/>
          <cell r="J1209"/>
          <cell r="K1209"/>
          <cell r="L1209" t="str">
            <v/>
          </cell>
          <cell r="M1209"/>
        </row>
        <row r="1210">
          <cell r="C1210"/>
          <cell r="D1210"/>
          <cell r="E1210"/>
          <cell r="F1210"/>
          <cell r="G1210"/>
          <cell r="H1210"/>
          <cell r="I1210"/>
          <cell r="J1210"/>
          <cell r="K1210"/>
          <cell r="L1210" t="str">
            <v/>
          </cell>
          <cell r="M1210"/>
        </row>
        <row r="1211">
          <cell r="C1211"/>
          <cell r="D1211"/>
          <cell r="E1211"/>
          <cell r="F1211"/>
          <cell r="G1211"/>
          <cell r="H1211"/>
          <cell r="I1211"/>
          <cell r="J1211"/>
          <cell r="K1211"/>
          <cell r="L1211" t="str">
            <v/>
          </cell>
          <cell r="M1211"/>
        </row>
        <row r="1212">
          <cell r="C1212"/>
          <cell r="D1212"/>
          <cell r="E1212"/>
          <cell r="F1212"/>
          <cell r="G1212"/>
          <cell r="H1212"/>
          <cell r="I1212"/>
          <cell r="J1212"/>
          <cell r="K1212"/>
          <cell r="L1212" t="str">
            <v/>
          </cell>
          <cell r="M1212"/>
        </row>
        <row r="1213">
          <cell r="C1213"/>
          <cell r="D1213"/>
          <cell r="E1213"/>
          <cell r="F1213"/>
          <cell r="G1213"/>
          <cell r="H1213"/>
          <cell r="I1213"/>
          <cell r="J1213"/>
          <cell r="K1213"/>
          <cell r="L1213" t="str">
            <v/>
          </cell>
          <cell r="M1213"/>
        </row>
        <row r="1214">
          <cell r="C1214"/>
          <cell r="D1214"/>
          <cell r="E1214"/>
          <cell r="F1214"/>
          <cell r="G1214"/>
          <cell r="H1214"/>
          <cell r="I1214"/>
          <cell r="J1214"/>
          <cell r="K1214"/>
          <cell r="L1214" t="str">
            <v/>
          </cell>
          <cell r="M1214"/>
        </row>
        <row r="1215">
          <cell r="C1215"/>
          <cell r="D1215"/>
          <cell r="E1215"/>
          <cell r="F1215"/>
          <cell r="G1215"/>
          <cell r="H1215"/>
          <cell r="I1215"/>
          <cell r="J1215"/>
          <cell r="K1215"/>
          <cell r="L1215" t="str">
            <v/>
          </cell>
          <cell r="M1215"/>
        </row>
        <row r="1216">
          <cell r="C1216"/>
          <cell r="D1216"/>
          <cell r="E1216"/>
          <cell r="F1216"/>
          <cell r="G1216"/>
          <cell r="H1216"/>
          <cell r="I1216"/>
          <cell r="J1216"/>
          <cell r="K1216"/>
          <cell r="L1216" t="str">
            <v/>
          </cell>
          <cell r="M1216"/>
        </row>
        <row r="1217">
          <cell r="C1217"/>
          <cell r="D1217"/>
          <cell r="E1217"/>
          <cell r="F1217"/>
          <cell r="G1217"/>
          <cell r="H1217"/>
          <cell r="I1217"/>
          <cell r="J1217"/>
          <cell r="K1217"/>
          <cell r="L1217" t="str">
            <v/>
          </cell>
          <cell r="M1217"/>
        </row>
        <row r="1218">
          <cell r="C1218"/>
          <cell r="D1218"/>
          <cell r="E1218"/>
          <cell r="F1218"/>
          <cell r="G1218"/>
          <cell r="H1218"/>
          <cell r="I1218"/>
          <cell r="J1218"/>
          <cell r="K1218"/>
          <cell r="L1218" t="str">
            <v/>
          </cell>
          <cell r="M1218"/>
        </row>
        <row r="1219">
          <cell r="C1219"/>
          <cell r="D1219"/>
          <cell r="E1219"/>
          <cell r="F1219"/>
          <cell r="G1219"/>
          <cell r="H1219"/>
          <cell r="I1219"/>
          <cell r="J1219"/>
          <cell r="K1219"/>
          <cell r="L1219" t="str">
            <v/>
          </cell>
          <cell r="M1219"/>
        </row>
        <row r="1220">
          <cell r="C1220"/>
          <cell r="D1220"/>
          <cell r="E1220"/>
          <cell r="F1220"/>
          <cell r="G1220"/>
          <cell r="H1220"/>
          <cell r="I1220"/>
          <cell r="J1220"/>
          <cell r="K1220"/>
          <cell r="L1220" t="str">
            <v/>
          </cell>
          <cell r="M1220"/>
        </row>
        <row r="1221">
          <cell r="C1221"/>
          <cell r="D1221"/>
          <cell r="E1221"/>
          <cell r="F1221"/>
          <cell r="G1221"/>
          <cell r="H1221"/>
          <cell r="I1221"/>
          <cell r="J1221"/>
          <cell r="K1221"/>
          <cell r="L1221" t="str">
            <v/>
          </cell>
          <cell r="M1221"/>
        </row>
        <row r="1222">
          <cell r="C1222"/>
          <cell r="D1222"/>
          <cell r="E1222"/>
          <cell r="F1222"/>
          <cell r="G1222"/>
          <cell r="H1222"/>
          <cell r="I1222"/>
          <cell r="J1222"/>
          <cell r="K1222"/>
          <cell r="L1222" t="str">
            <v/>
          </cell>
          <cell r="M1222"/>
        </row>
        <row r="1223">
          <cell r="C1223"/>
          <cell r="D1223"/>
          <cell r="E1223"/>
          <cell r="F1223"/>
          <cell r="G1223"/>
          <cell r="H1223"/>
          <cell r="I1223"/>
          <cell r="J1223"/>
          <cell r="K1223"/>
          <cell r="L1223" t="str">
            <v/>
          </cell>
          <cell r="M1223"/>
        </row>
        <row r="1224">
          <cell r="C1224"/>
          <cell r="D1224"/>
          <cell r="E1224"/>
          <cell r="F1224"/>
          <cell r="G1224"/>
          <cell r="H1224"/>
          <cell r="I1224"/>
          <cell r="J1224"/>
          <cell r="K1224"/>
          <cell r="L1224" t="str">
            <v/>
          </cell>
          <cell r="M1224"/>
        </row>
        <row r="1225">
          <cell r="C1225"/>
          <cell r="D1225"/>
          <cell r="E1225"/>
          <cell r="F1225"/>
          <cell r="G1225"/>
          <cell r="H1225"/>
          <cell r="I1225"/>
          <cell r="J1225"/>
          <cell r="K1225"/>
          <cell r="L1225" t="str">
            <v/>
          </cell>
          <cell r="M1225"/>
        </row>
        <row r="1226">
          <cell r="C1226"/>
          <cell r="D1226"/>
          <cell r="E1226"/>
          <cell r="F1226"/>
          <cell r="G1226"/>
          <cell r="H1226"/>
          <cell r="I1226"/>
          <cell r="J1226"/>
          <cell r="K1226"/>
          <cell r="L1226" t="str">
            <v/>
          </cell>
          <cell r="M1226"/>
        </row>
        <row r="1227">
          <cell r="C1227"/>
          <cell r="D1227"/>
          <cell r="E1227"/>
          <cell r="F1227"/>
          <cell r="G1227"/>
          <cell r="H1227"/>
          <cell r="I1227"/>
          <cell r="J1227"/>
          <cell r="K1227"/>
          <cell r="L1227" t="str">
            <v/>
          </cell>
          <cell r="M1227"/>
        </row>
        <row r="1228">
          <cell r="C1228"/>
          <cell r="D1228"/>
          <cell r="E1228"/>
          <cell r="F1228"/>
          <cell r="G1228"/>
          <cell r="H1228"/>
          <cell r="I1228"/>
          <cell r="J1228"/>
          <cell r="K1228"/>
          <cell r="L1228" t="str">
            <v/>
          </cell>
          <cell r="M1228"/>
        </row>
        <row r="1229">
          <cell r="C1229"/>
          <cell r="D1229"/>
          <cell r="E1229"/>
          <cell r="F1229"/>
          <cell r="G1229"/>
          <cell r="H1229"/>
          <cell r="I1229"/>
          <cell r="J1229"/>
          <cell r="K1229"/>
          <cell r="L1229" t="str">
            <v/>
          </cell>
          <cell r="M1229"/>
        </row>
        <row r="1230">
          <cell r="C1230"/>
          <cell r="D1230"/>
          <cell r="E1230"/>
          <cell r="F1230"/>
          <cell r="G1230"/>
          <cell r="H1230"/>
          <cell r="I1230"/>
          <cell r="J1230"/>
          <cell r="K1230"/>
          <cell r="L1230" t="str">
            <v/>
          </cell>
          <cell r="M1230"/>
        </row>
        <row r="1231">
          <cell r="C1231"/>
          <cell r="D1231"/>
          <cell r="E1231"/>
          <cell r="F1231"/>
          <cell r="G1231"/>
          <cell r="H1231"/>
          <cell r="I1231"/>
          <cell r="J1231"/>
          <cell r="K1231"/>
          <cell r="L1231" t="str">
            <v/>
          </cell>
          <cell r="M1231"/>
        </row>
        <row r="1232">
          <cell r="C1232"/>
          <cell r="D1232"/>
          <cell r="E1232"/>
          <cell r="F1232"/>
          <cell r="G1232"/>
          <cell r="H1232"/>
          <cell r="I1232"/>
          <cell r="J1232"/>
          <cell r="K1232"/>
          <cell r="L1232" t="str">
            <v/>
          </cell>
          <cell r="M1232"/>
        </row>
        <row r="1233">
          <cell r="C1233"/>
          <cell r="D1233"/>
          <cell r="E1233"/>
          <cell r="F1233"/>
          <cell r="G1233"/>
          <cell r="H1233"/>
          <cell r="I1233"/>
          <cell r="J1233"/>
          <cell r="K1233"/>
          <cell r="L1233" t="str">
            <v/>
          </cell>
          <cell r="M1233"/>
        </row>
        <row r="1234">
          <cell r="C1234"/>
          <cell r="D1234"/>
          <cell r="E1234"/>
          <cell r="F1234"/>
          <cell r="G1234"/>
          <cell r="H1234"/>
          <cell r="I1234"/>
          <cell r="J1234"/>
          <cell r="K1234"/>
          <cell r="L1234" t="str">
            <v/>
          </cell>
          <cell r="M1234"/>
        </row>
        <row r="1235">
          <cell r="C1235"/>
          <cell r="D1235"/>
          <cell r="E1235"/>
          <cell r="F1235"/>
          <cell r="G1235"/>
          <cell r="H1235"/>
          <cell r="I1235"/>
          <cell r="J1235"/>
          <cell r="K1235"/>
          <cell r="L1235" t="str">
            <v/>
          </cell>
          <cell r="M1235"/>
        </row>
        <row r="1236">
          <cell r="C1236"/>
          <cell r="D1236"/>
          <cell r="E1236"/>
          <cell r="F1236"/>
          <cell r="G1236"/>
          <cell r="H1236"/>
          <cell r="I1236"/>
          <cell r="J1236"/>
          <cell r="K1236"/>
          <cell r="L1236" t="str">
            <v/>
          </cell>
          <cell r="M1236"/>
        </row>
        <row r="1237">
          <cell r="C1237"/>
          <cell r="D1237"/>
          <cell r="E1237"/>
          <cell r="F1237"/>
          <cell r="G1237"/>
          <cell r="H1237"/>
          <cell r="I1237"/>
          <cell r="J1237"/>
          <cell r="K1237"/>
          <cell r="L1237" t="str">
            <v/>
          </cell>
          <cell r="M1237"/>
        </row>
        <row r="1238">
          <cell r="C1238"/>
          <cell r="D1238"/>
          <cell r="E1238"/>
          <cell r="F1238"/>
          <cell r="G1238"/>
          <cell r="H1238"/>
          <cell r="I1238"/>
          <cell r="J1238"/>
          <cell r="K1238"/>
          <cell r="L1238" t="str">
            <v/>
          </cell>
          <cell r="M1238"/>
        </row>
        <row r="1239">
          <cell r="C1239"/>
          <cell r="D1239"/>
          <cell r="E1239"/>
          <cell r="F1239"/>
          <cell r="G1239"/>
          <cell r="H1239"/>
          <cell r="I1239"/>
          <cell r="J1239"/>
          <cell r="K1239"/>
          <cell r="L1239" t="str">
            <v/>
          </cell>
          <cell r="M1239"/>
        </row>
        <row r="1240">
          <cell r="C1240"/>
          <cell r="D1240"/>
          <cell r="E1240"/>
          <cell r="F1240"/>
          <cell r="G1240"/>
          <cell r="H1240"/>
          <cell r="I1240"/>
          <cell r="J1240"/>
          <cell r="K1240"/>
          <cell r="L1240" t="str">
            <v/>
          </cell>
          <cell r="M1240"/>
        </row>
        <row r="1241">
          <cell r="C1241"/>
          <cell r="D1241"/>
          <cell r="E1241"/>
          <cell r="F1241"/>
          <cell r="G1241"/>
          <cell r="H1241"/>
          <cell r="I1241"/>
          <cell r="J1241"/>
          <cell r="K1241"/>
          <cell r="L1241" t="str">
            <v/>
          </cell>
          <cell r="M1241"/>
        </row>
        <row r="1242">
          <cell r="C1242"/>
          <cell r="D1242"/>
          <cell r="E1242"/>
          <cell r="F1242"/>
          <cell r="G1242"/>
          <cell r="H1242"/>
          <cell r="I1242"/>
          <cell r="J1242"/>
          <cell r="K1242"/>
          <cell r="L1242" t="str">
            <v/>
          </cell>
          <cell r="M1242"/>
        </row>
        <row r="1243">
          <cell r="C1243"/>
          <cell r="D1243"/>
          <cell r="E1243"/>
          <cell r="F1243"/>
          <cell r="G1243"/>
          <cell r="H1243"/>
          <cell r="I1243"/>
          <cell r="J1243"/>
          <cell r="K1243"/>
          <cell r="L1243" t="str">
            <v/>
          </cell>
          <cell r="M1243"/>
        </row>
        <row r="1244">
          <cell r="C1244"/>
          <cell r="D1244"/>
          <cell r="E1244"/>
          <cell r="F1244"/>
          <cell r="G1244"/>
          <cell r="H1244"/>
          <cell r="I1244"/>
          <cell r="J1244"/>
          <cell r="K1244"/>
          <cell r="L1244" t="str">
            <v/>
          </cell>
          <cell r="M1244"/>
        </row>
        <row r="1245">
          <cell r="C1245"/>
          <cell r="D1245"/>
          <cell r="E1245"/>
          <cell r="F1245"/>
          <cell r="G1245"/>
          <cell r="H1245"/>
          <cell r="I1245"/>
          <cell r="J1245"/>
          <cell r="K1245"/>
          <cell r="L1245" t="str">
            <v/>
          </cell>
          <cell r="M1245"/>
        </row>
        <row r="1246">
          <cell r="C1246"/>
          <cell r="D1246"/>
          <cell r="E1246"/>
          <cell r="F1246"/>
          <cell r="G1246"/>
          <cell r="H1246"/>
          <cell r="I1246"/>
          <cell r="J1246"/>
          <cell r="K1246"/>
          <cell r="L1246" t="str">
            <v/>
          </cell>
          <cell r="M1246"/>
        </row>
        <row r="1247">
          <cell r="C1247"/>
          <cell r="D1247"/>
          <cell r="E1247"/>
          <cell r="F1247"/>
          <cell r="G1247"/>
          <cell r="H1247"/>
          <cell r="I1247"/>
          <cell r="J1247"/>
          <cell r="K1247"/>
          <cell r="L1247" t="str">
            <v/>
          </cell>
          <cell r="M1247"/>
        </row>
        <row r="1248">
          <cell r="C1248"/>
          <cell r="D1248"/>
          <cell r="E1248"/>
          <cell r="F1248"/>
          <cell r="G1248"/>
          <cell r="H1248"/>
          <cell r="I1248"/>
          <cell r="J1248"/>
          <cell r="K1248"/>
          <cell r="L1248" t="str">
            <v/>
          </cell>
          <cell r="M1248"/>
        </row>
        <row r="1249">
          <cell r="C1249"/>
          <cell r="D1249"/>
          <cell r="E1249"/>
          <cell r="F1249"/>
          <cell r="G1249"/>
          <cell r="H1249"/>
          <cell r="I1249"/>
          <cell r="J1249"/>
          <cell r="K1249"/>
          <cell r="L1249" t="str">
            <v/>
          </cell>
          <cell r="M1249"/>
        </row>
        <row r="1250">
          <cell r="C1250"/>
          <cell r="D1250"/>
          <cell r="E1250"/>
          <cell r="F1250"/>
          <cell r="G1250"/>
          <cell r="H1250"/>
          <cell r="I1250"/>
          <cell r="J1250"/>
          <cell r="K1250"/>
          <cell r="L1250" t="str">
            <v/>
          </cell>
          <cell r="M1250"/>
        </row>
        <row r="1251">
          <cell r="C1251"/>
          <cell r="D1251"/>
          <cell r="E1251"/>
          <cell r="F1251"/>
          <cell r="G1251"/>
          <cell r="H1251"/>
          <cell r="I1251"/>
          <cell r="J1251"/>
          <cell r="K1251"/>
          <cell r="L1251" t="str">
            <v/>
          </cell>
          <cell r="M1251"/>
        </row>
        <row r="1252">
          <cell r="C1252"/>
          <cell r="D1252"/>
          <cell r="E1252"/>
          <cell r="F1252"/>
          <cell r="G1252"/>
          <cell r="H1252"/>
          <cell r="I1252"/>
          <cell r="J1252"/>
          <cell r="K1252"/>
          <cell r="L1252" t="str">
            <v/>
          </cell>
          <cell r="M1252"/>
        </row>
        <row r="1253">
          <cell r="C1253"/>
          <cell r="D1253"/>
          <cell r="E1253"/>
          <cell r="F1253"/>
          <cell r="G1253"/>
          <cell r="H1253"/>
          <cell r="I1253"/>
          <cell r="J1253"/>
          <cell r="K1253"/>
          <cell r="L1253" t="str">
            <v/>
          </cell>
          <cell r="M1253"/>
        </row>
        <row r="1254">
          <cell r="C1254"/>
          <cell r="D1254"/>
          <cell r="E1254"/>
          <cell r="F1254"/>
          <cell r="G1254"/>
          <cell r="H1254"/>
          <cell r="I1254"/>
          <cell r="J1254"/>
          <cell r="K1254"/>
          <cell r="L1254" t="str">
            <v/>
          </cell>
          <cell r="M1254"/>
        </row>
        <row r="1255">
          <cell r="C1255"/>
          <cell r="D1255"/>
          <cell r="E1255"/>
          <cell r="F1255"/>
          <cell r="G1255"/>
          <cell r="H1255"/>
          <cell r="I1255"/>
          <cell r="J1255"/>
          <cell r="K1255"/>
          <cell r="L1255" t="str">
            <v/>
          </cell>
          <cell r="M1255"/>
        </row>
        <row r="1256">
          <cell r="C1256"/>
          <cell r="D1256"/>
          <cell r="E1256"/>
          <cell r="F1256"/>
          <cell r="G1256"/>
          <cell r="H1256"/>
          <cell r="I1256"/>
          <cell r="J1256"/>
          <cell r="K1256"/>
          <cell r="L1256" t="str">
            <v/>
          </cell>
          <cell r="M1256"/>
        </row>
        <row r="1257">
          <cell r="C1257"/>
          <cell r="D1257"/>
          <cell r="E1257"/>
          <cell r="F1257"/>
          <cell r="G1257"/>
          <cell r="H1257"/>
          <cell r="I1257"/>
          <cell r="J1257"/>
          <cell r="K1257"/>
          <cell r="L1257" t="str">
            <v/>
          </cell>
          <cell r="M1257"/>
        </row>
        <row r="1258">
          <cell r="C1258"/>
          <cell r="D1258"/>
          <cell r="E1258"/>
          <cell r="F1258"/>
          <cell r="G1258"/>
          <cell r="H1258"/>
          <cell r="I1258"/>
          <cell r="J1258"/>
          <cell r="K1258"/>
          <cell r="L1258" t="str">
            <v/>
          </cell>
          <cell r="M1258"/>
        </row>
        <row r="1259">
          <cell r="C1259"/>
          <cell r="D1259"/>
          <cell r="E1259"/>
          <cell r="F1259"/>
          <cell r="G1259"/>
          <cell r="H1259"/>
          <cell r="I1259"/>
          <cell r="J1259"/>
          <cell r="K1259"/>
          <cell r="L1259" t="str">
            <v/>
          </cell>
          <cell r="M1259"/>
        </row>
        <row r="1260">
          <cell r="C1260"/>
          <cell r="D1260"/>
          <cell r="E1260"/>
          <cell r="F1260"/>
          <cell r="G1260"/>
          <cell r="H1260"/>
          <cell r="I1260"/>
          <cell r="J1260"/>
          <cell r="K1260"/>
          <cell r="L1260" t="str">
            <v/>
          </cell>
          <cell r="M1260"/>
        </row>
        <row r="1261">
          <cell r="C1261"/>
          <cell r="D1261"/>
          <cell r="E1261"/>
          <cell r="F1261"/>
          <cell r="G1261"/>
          <cell r="H1261"/>
          <cell r="I1261"/>
          <cell r="J1261"/>
          <cell r="K1261"/>
          <cell r="L1261" t="str">
            <v/>
          </cell>
          <cell r="M1261"/>
        </row>
        <row r="1262">
          <cell r="C1262"/>
          <cell r="D1262"/>
          <cell r="E1262"/>
          <cell r="F1262"/>
          <cell r="G1262"/>
          <cell r="H1262"/>
          <cell r="I1262"/>
          <cell r="J1262"/>
          <cell r="K1262"/>
          <cell r="L1262" t="str">
            <v/>
          </cell>
          <cell r="M1262"/>
        </row>
        <row r="1263">
          <cell r="C1263"/>
          <cell r="D1263"/>
          <cell r="E1263"/>
          <cell r="F1263"/>
          <cell r="G1263"/>
          <cell r="H1263"/>
          <cell r="I1263"/>
          <cell r="J1263"/>
          <cell r="K1263"/>
          <cell r="L1263" t="str">
            <v/>
          </cell>
          <cell r="M1263"/>
        </row>
        <row r="1264">
          <cell r="C1264"/>
          <cell r="D1264"/>
          <cell r="E1264"/>
          <cell r="F1264"/>
          <cell r="G1264"/>
          <cell r="H1264"/>
          <cell r="I1264"/>
          <cell r="J1264"/>
          <cell r="K1264"/>
          <cell r="L1264" t="str">
            <v/>
          </cell>
          <cell r="M1264"/>
        </row>
        <row r="1265">
          <cell r="C1265"/>
          <cell r="D1265"/>
          <cell r="E1265"/>
          <cell r="F1265"/>
          <cell r="G1265"/>
          <cell r="H1265"/>
          <cell r="I1265"/>
          <cell r="J1265"/>
          <cell r="K1265"/>
          <cell r="L1265" t="str">
            <v/>
          </cell>
          <cell r="M1265"/>
        </row>
        <row r="1266">
          <cell r="C1266"/>
          <cell r="D1266"/>
          <cell r="E1266"/>
          <cell r="F1266"/>
          <cell r="G1266"/>
          <cell r="H1266"/>
          <cell r="I1266"/>
          <cell r="J1266"/>
          <cell r="K1266"/>
          <cell r="L1266" t="str">
            <v/>
          </cell>
          <cell r="M1266"/>
        </row>
        <row r="1267">
          <cell r="C1267"/>
          <cell r="D1267"/>
          <cell r="E1267"/>
          <cell r="F1267"/>
          <cell r="G1267"/>
          <cell r="H1267"/>
          <cell r="I1267"/>
          <cell r="J1267"/>
          <cell r="K1267"/>
          <cell r="L1267" t="str">
            <v/>
          </cell>
          <cell r="M1267"/>
        </row>
        <row r="1268">
          <cell r="C1268"/>
          <cell r="D1268"/>
          <cell r="E1268"/>
          <cell r="F1268"/>
          <cell r="G1268"/>
          <cell r="H1268"/>
          <cell r="I1268"/>
          <cell r="J1268"/>
          <cell r="K1268"/>
          <cell r="L1268" t="str">
            <v/>
          </cell>
          <cell r="M1268"/>
        </row>
        <row r="1269">
          <cell r="C1269"/>
          <cell r="D1269"/>
          <cell r="E1269"/>
          <cell r="F1269"/>
          <cell r="G1269"/>
          <cell r="H1269"/>
          <cell r="I1269"/>
          <cell r="J1269"/>
          <cell r="K1269"/>
          <cell r="L1269" t="str">
            <v/>
          </cell>
          <cell r="M1269"/>
        </row>
        <row r="1270">
          <cell r="C1270"/>
          <cell r="D1270"/>
          <cell r="E1270"/>
          <cell r="F1270"/>
          <cell r="G1270"/>
          <cell r="H1270"/>
          <cell r="I1270"/>
          <cell r="J1270"/>
          <cell r="K1270"/>
          <cell r="L1270" t="str">
            <v/>
          </cell>
          <cell r="M1270"/>
        </row>
        <row r="1271">
          <cell r="C1271"/>
          <cell r="D1271"/>
          <cell r="E1271"/>
          <cell r="F1271"/>
          <cell r="G1271"/>
          <cell r="H1271"/>
          <cell r="I1271"/>
          <cell r="J1271"/>
          <cell r="K1271"/>
          <cell r="L1271" t="str">
            <v/>
          </cell>
          <cell r="M1271"/>
        </row>
        <row r="1272">
          <cell r="C1272"/>
          <cell r="D1272"/>
          <cell r="E1272"/>
          <cell r="F1272"/>
          <cell r="G1272"/>
          <cell r="H1272"/>
          <cell r="I1272"/>
          <cell r="J1272"/>
          <cell r="K1272"/>
          <cell r="L1272" t="str">
            <v/>
          </cell>
          <cell r="M1272"/>
        </row>
        <row r="1273">
          <cell r="C1273"/>
          <cell r="D1273"/>
          <cell r="E1273"/>
          <cell r="F1273"/>
          <cell r="G1273"/>
          <cell r="H1273"/>
          <cell r="I1273"/>
          <cell r="J1273"/>
          <cell r="K1273"/>
          <cell r="L1273" t="str">
            <v/>
          </cell>
          <cell r="M1273"/>
        </row>
        <row r="1274">
          <cell r="C1274"/>
          <cell r="D1274"/>
          <cell r="E1274"/>
          <cell r="F1274"/>
          <cell r="G1274"/>
          <cell r="H1274"/>
          <cell r="I1274"/>
          <cell r="J1274"/>
          <cell r="K1274"/>
          <cell r="L1274" t="str">
            <v/>
          </cell>
          <cell r="M1274"/>
        </row>
        <row r="1275">
          <cell r="C1275"/>
          <cell r="D1275"/>
          <cell r="E1275"/>
          <cell r="F1275"/>
          <cell r="G1275"/>
          <cell r="H1275"/>
          <cell r="I1275"/>
          <cell r="J1275"/>
          <cell r="K1275"/>
          <cell r="L1275" t="str">
            <v/>
          </cell>
          <cell r="M1275"/>
        </row>
        <row r="1276">
          <cell r="C1276"/>
          <cell r="D1276"/>
          <cell r="E1276"/>
          <cell r="F1276"/>
          <cell r="G1276"/>
          <cell r="H1276"/>
          <cell r="I1276"/>
          <cell r="J1276"/>
          <cell r="K1276"/>
          <cell r="L1276" t="str">
            <v/>
          </cell>
          <cell r="M1276"/>
        </row>
        <row r="1277">
          <cell r="C1277"/>
          <cell r="D1277"/>
          <cell r="E1277"/>
          <cell r="F1277"/>
          <cell r="G1277"/>
          <cell r="H1277"/>
          <cell r="I1277"/>
          <cell r="J1277"/>
          <cell r="K1277"/>
          <cell r="L1277" t="str">
            <v/>
          </cell>
          <cell r="M1277"/>
        </row>
        <row r="1278">
          <cell r="C1278"/>
          <cell r="D1278"/>
          <cell r="E1278"/>
          <cell r="F1278"/>
          <cell r="G1278"/>
          <cell r="H1278"/>
          <cell r="I1278"/>
          <cell r="J1278"/>
          <cell r="K1278"/>
          <cell r="L1278" t="str">
            <v/>
          </cell>
          <cell r="M1278"/>
        </row>
        <row r="1279">
          <cell r="C1279"/>
          <cell r="D1279"/>
          <cell r="E1279"/>
          <cell r="F1279"/>
          <cell r="G1279"/>
          <cell r="H1279"/>
          <cell r="I1279"/>
          <cell r="J1279"/>
          <cell r="K1279"/>
          <cell r="L1279" t="str">
            <v/>
          </cell>
          <cell r="M1279"/>
        </row>
        <row r="1280">
          <cell r="C1280"/>
          <cell r="D1280"/>
          <cell r="E1280"/>
          <cell r="F1280"/>
          <cell r="G1280"/>
          <cell r="H1280"/>
          <cell r="I1280"/>
          <cell r="J1280"/>
          <cell r="K1280"/>
          <cell r="L1280" t="str">
            <v/>
          </cell>
          <cell r="M1280"/>
        </row>
        <row r="1281">
          <cell r="C1281"/>
          <cell r="D1281"/>
          <cell r="E1281"/>
          <cell r="F1281"/>
          <cell r="G1281"/>
          <cell r="H1281"/>
          <cell r="I1281"/>
          <cell r="J1281"/>
          <cell r="K1281"/>
          <cell r="L1281" t="str">
            <v/>
          </cell>
          <cell r="M1281"/>
        </row>
        <row r="1282">
          <cell r="C1282"/>
          <cell r="D1282"/>
          <cell r="E1282"/>
          <cell r="F1282"/>
          <cell r="G1282"/>
          <cell r="H1282"/>
          <cell r="I1282"/>
          <cell r="J1282"/>
          <cell r="K1282"/>
          <cell r="L1282" t="str">
            <v/>
          </cell>
          <cell r="M1282"/>
        </row>
        <row r="1283">
          <cell r="C1283"/>
          <cell r="D1283"/>
          <cell r="E1283"/>
          <cell r="F1283"/>
          <cell r="G1283"/>
          <cell r="H1283"/>
          <cell r="I1283"/>
          <cell r="J1283"/>
          <cell r="K1283"/>
          <cell r="L1283" t="str">
            <v/>
          </cell>
          <cell r="M1283"/>
        </row>
        <row r="1284">
          <cell r="C1284"/>
          <cell r="D1284"/>
          <cell r="E1284"/>
          <cell r="F1284"/>
          <cell r="G1284"/>
          <cell r="H1284"/>
          <cell r="I1284"/>
          <cell r="J1284"/>
          <cell r="K1284"/>
          <cell r="L1284" t="str">
            <v/>
          </cell>
          <cell r="M1284"/>
        </row>
        <row r="1285">
          <cell r="C1285"/>
          <cell r="D1285"/>
          <cell r="E1285"/>
          <cell r="F1285"/>
          <cell r="G1285"/>
          <cell r="H1285"/>
          <cell r="I1285"/>
          <cell r="J1285"/>
          <cell r="K1285"/>
          <cell r="L1285" t="str">
            <v/>
          </cell>
          <cell r="M1285"/>
        </row>
        <row r="1286">
          <cell r="C1286"/>
          <cell r="D1286"/>
          <cell r="E1286"/>
          <cell r="F1286"/>
          <cell r="G1286"/>
          <cell r="H1286"/>
          <cell r="I1286"/>
          <cell r="J1286"/>
          <cell r="K1286"/>
          <cell r="L1286" t="str">
            <v/>
          </cell>
          <cell r="M1286"/>
        </row>
        <row r="1287">
          <cell r="C1287"/>
          <cell r="D1287"/>
          <cell r="E1287"/>
          <cell r="F1287"/>
          <cell r="G1287"/>
          <cell r="H1287"/>
          <cell r="I1287"/>
          <cell r="J1287"/>
          <cell r="K1287"/>
          <cell r="L1287" t="str">
            <v/>
          </cell>
          <cell r="M1287"/>
        </row>
        <row r="1288">
          <cell r="C1288"/>
          <cell r="D1288"/>
          <cell r="E1288"/>
          <cell r="F1288"/>
          <cell r="G1288"/>
          <cell r="H1288"/>
          <cell r="I1288"/>
          <cell r="J1288"/>
          <cell r="K1288"/>
          <cell r="L1288" t="str">
            <v/>
          </cell>
          <cell r="M1288"/>
        </row>
        <row r="1289">
          <cell r="C1289"/>
          <cell r="D1289"/>
          <cell r="E1289"/>
          <cell r="F1289"/>
          <cell r="G1289"/>
          <cell r="H1289"/>
          <cell r="I1289"/>
          <cell r="J1289"/>
          <cell r="K1289"/>
          <cell r="L1289" t="str">
            <v/>
          </cell>
          <cell r="M1289"/>
        </row>
        <row r="1290">
          <cell r="C1290"/>
          <cell r="D1290"/>
          <cell r="E1290"/>
          <cell r="F1290"/>
          <cell r="G1290"/>
          <cell r="H1290"/>
          <cell r="I1290"/>
          <cell r="J1290"/>
          <cell r="K1290"/>
          <cell r="L1290" t="str">
            <v/>
          </cell>
          <cell r="M1290"/>
        </row>
        <row r="1291">
          <cell r="C1291"/>
          <cell r="D1291"/>
          <cell r="E1291"/>
          <cell r="F1291"/>
          <cell r="G1291"/>
          <cell r="H1291"/>
          <cell r="I1291"/>
          <cell r="J1291"/>
          <cell r="K1291"/>
          <cell r="L1291" t="str">
            <v/>
          </cell>
          <cell r="M1291"/>
        </row>
        <row r="1292">
          <cell r="C1292"/>
          <cell r="D1292"/>
          <cell r="E1292"/>
          <cell r="F1292"/>
          <cell r="G1292"/>
          <cell r="H1292"/>
          <cell r="I1292"/>
          <cell r="J1292"/>
          <cell r="K1292"/>
          <cell r="L1292" t="str">
            <v/>
          </cell>
          <cell r="M1292"/>
        </row>
        <row r="1293">
          <cell r="C1293"/>
          <cell r="D1293"/>
          <cell r="E1293"/>
          <cell r="F1293"/>
          <cell r="G1293"/>
          <cell r="H1293"/>
          <cell r="I1293"/>
          <cell r="J1293"/>
          <cell r="K1293"/>
          <cell r="L1293" t="str">
            <v/>
          </cell>
          <cell r="M1293"/>
        </row>
        <row r="1294">
          <cell r="C1294"/>
          <cell r="D1294"/>
          <cell r="E1294"/>
          <cell r="F1294"/>
          <cell r="G1294"/>
          <cell r="H1294"/>
          <cell r="I1294"/>
          <cell r="J1294"/>
          <cell r="K1294"/>
          <cell r="L1294" t="str">
            <v/>
          </cell>
          <cell r="M1294"/>
        </row>
        <row r="1295">
          <cell r="C1295"/>
          <cell r="D1295"/>
          <cell r="E1295"/>
          <cell r="F1295"/>
          <cell r="G1295"/>
          <cell r="H1295"/>
          <cell r="I1295"/>
          <cell r="J1295"/>
          <cell r="K1295"/>
          <cell r="L1295" t="str">
            <v/>
          </cell>
          <cell r="M1295"/>
        </row>
        <row r="1296">
          <cell r="C1296"/>
          <cell r="D1296"/>
          <cell r="E1296"/>
          <cell r="F1296"/>
          <cell r="G1296"/>
          <cell r="H1296"/>
          <cell r="I1296"/>
          <cell r="J1296"/>
          <cell r="K1296"/>
          <cell r="L1296" t="str">
            <v/>
          </cell>
          <cell r="M1296"/>
        </row>
        <row r="1297">
          <cell r="C1297"/>
          <cell r="D1297"/>
          <cell r="E1297"/>
          <cell r="F1297"/>
          <cell r="G1297"/>
          <cell r="H1297"/>
          <cell r="I1297"/>
          <cell r="J1297"/>
          <cell r="K1297"/>
          <cell r="L1297" t="str">
            <v/>
          </cell>
          <cell r="M1297"/>
        </row>
        <row r="1298">
          <cell r="C1298"/>
          <cell r="D1298"/>
          <cell r="E1298"/>
          <cell r="F1298"/>
          <cell r="G1298"/>
          <cell r="H1298"/>
          <cell r="I1298"/>
          <cell r="J1298"/>
          <cell r="K1298"/>
          <cell r="L1298" t="str">
            <v/>
          </cell>
          <cell r="M1298"/>
        </row>
        <row r="1299">
          <cell r="C1299"/>
          <cell r="D1299"/>
          <cell r="E1299"/>
          <cell r="F1299"/>
          <cell r="G1299"/>
          <cell r="H1299"/>
          <cell r="I1299"/>
          <cell r="J1299"/>
          <cell r="K1299"/>
          <cell r="L1299" t="str">
            <v/>
          </cell>
          <cell r="M1299"/>
        </row>
        <row r="1300">
          <cell r="C1300"/>
          <cell r="D1300"/>
          <cell r="E1300"/>
          <cell r="F1300"/>
          <cell r="G1300"/>
          <cell r="H1300"/>
          <cell r="I1300"/>
          <cell r="J1300"/>
          <cell r="K1300"/>
          <cell r="L1300" t="str">
            <v/>
          </cell>
          <cell r="M1300"/>
        </row>
        <row r="1301">
          <cell r="C1301"/>
          <cell r="D1301"/>
          <cell r="E1301"/>
          <cell r="F1301"/>
          <cell r="G1301"/>
          <cell r="H1301"/>
          <cell r="I1301"/>
          <cell r="J1301"/>
          <cell r="K1301"/>
          <cell r="L1301" t="str">
            <v/>
          </cell>
          <cell r="M1301"/>
        </row>
        <row r="1302">
          <cell r="C1302"/>
          <cell r="D1302"/>
          <cell r="E1302"/>
          <cell r="F1302"/>
          <cell r="G1302"/>
          <cell r="H1302"/>
          <cell r="I1302"/>
          <cell r="J1302"/>
          <cell r="K1302"/>
          <cell r="L1302" t="str">
            <v/>
          </cell>
          <cell r="M1302"/>
        </row>
        <row r="1303">
          <cell r="C1303"/>
          <cell r="D1303"/>
          <cell r="E1303"/>
          <cell r="F1303"/>
          <cell r="G1303"/>
          <cell r="H1303"/>
          <cell r="I1303"/>
          <cell r="J1303"/>
          <cell r="K1303"/>
          <cell r="L1303" t="str">
            <v/>
          </cell>
          <cell r="M1303"/>
        </row>
        <row r="1304">
          <cell r="C1304"/>
          <cell r="D1304"/>
          <cell r="E1304"/>
          <cell r="F1304"/>
          <cell r="G1304"/>
          <cell r="H1304"/>
          <cell r="I1304"/>
          <cell r="J1304"/>
          <cell r="K1304"/>
          <cell r="L1304" t="str">
            <v/>
          </cell>
          <cell r="M1304"/>
        </row>
        <row r="1305">
          <cell r="C1305"/>
          <cell r="D1305"/>
          <cell r="E1305"/>
          <cell r="F1305"/>
          <cell r="G1305"/>
          <cell r="H1305"/>
          <cell r="I1305"/>
          <cell r="J1305"/>
          <cell r="K1305"/>
          <cell r="L1305" t="str">
            <v/>
          </cell>
          <cell r="M1305"/>
        </row>
        <row r="1306">
          <cell r="C1306"/>
          <cell r="D1306"/>
          <cell r="E1306"/>
          <cell r="F1306"/>
          <cell r="G1306"/>
          <cell r="H1306"/>
          <cell r="I1306"/>
          <cell r="J1306"/>
          <cell r="K1306"/>
          <cell r="L1306" t="str">
            <v/>
          </cell>
          <cell r="M1306"/>
        </row>
        <row r="1307">
          <cell r="C1307"/>
          <cell r="D1307"/>
          <cell r="E1307"/>
          <cell r="F1307"/>
          <cell r="G1307"/>
          <cell r="H1307"/>
          <cell r="I1307"/>
          <cell r="J1307"/>
          <cell r="K1307"/>
          <cell r="L1307" t="str">
            <v/>
          </cell>
          <cell r="M1307"/>
        </row>
        <row r="1308">
          <cell r="C1308"/>
          <cell r="D1308"/>
          <cell r="E1308"/>
          <cell r="F1308"/>
          <cell r="G1308"/>
          <cell r="H1308"/>
          <cell r="I1308"/>
          <cell r="J1308"/>
          <cell r="K1308"/>
          <cell r="L1308" t="str">
            <v/>
          </cell>
          <cell r="M1308"/>
        </row>
        <row r="1309">
          <cell r="C1309"/>
          <cell r="D1309"/>
          <cell r="E1309"/>
          <cell r="F1309"/>
          <cell r="G1309"/>
          <cell r="H1309"/>
          <cell r="I1309"/>
          <cell r="J1309"/>
          <cell r="K1309"/>
          <cell r="L1309" t="str">
            <v/>
          </cell>
          <cell r="M1309"/>
        </row>
        <row r="1310">
          <cell r="C1310"/>
          <cell r="D1310"/>
          <cell r="E1310"/>
          <cell r="F1310"/>
          <cell r="G1310"/>
          <cell r="H1310"/>
          <cell r="I1310"/>
          <cell r="J1310"/>
          <cell r="K1310"/>
          <cell r="L1310" t="str">
            <v/>
          </cell>
          <cell r="M1310"/>
        </row>
        <row r="1311">
          <cell r="C1311"/>
          <cell r="D1311"/>
          <cell r="E1311"/>
          <cell r="F1311"/>
          <cell r="G1311"/>
          <cell r="H1311"/>
          <cell r="I1311"/>
          <cell r="J1311"/>
          <cell r="K1311"/>
          <cell r="L1311" t="str">
            <v/>
          </cell>
          <cell r="M1311"/>
        </row>
        <row r="1312">
          <cell r="C1312"/>
          <cell r="D1312"/>
          <cell r="E1312"/>
          <cell r="F1312"/>
          <cell r="G1312"/>
          <cell r="H1312"/>
          <cell r="I1312"/>
          <cell r="J1312"/>
          <cell r="K1312"/>
          <cell r="L1312" t="str">
            <v/>
          </cell>
          <cell r="M1312"/>
        </row>
        <row r="1313">
          <cell r="C1313"/>
          <cell r="D1313"/>
          <cell r="E1313"/>
          <cell r="F1313"/>
          <cell r="G1313"/>
          <cell r="H1313"/>
          <cell r="I1313"/>
          <cell r="J1313"/>
          <cell r="K1313"/>
          <cell r="L1313" t="str">
            <v/>
          </cell>
          <cell r="M1313"/>
        </row>
        <row r="1314">
          <cell r="C1314"/>
          <cell r="D1314"/>
          <cell r="E1314"/>
          <cell r="F1314"/>
          <cell r="G1314"/>
          <cell r="H1314"/>
          <cell r="I1314"/>
          <cell r="J1314"/>
          <cell r="K1314"/>
          <cell r="L1314" t="str">
            <v/>
          </cell>
          <cell r="M1314"/>
        </row>
        <row r="1315">
          <cell r="C1315"/>
          <cell r="D1315"/>
          <cell r="E1315"/>
          <cell r="F1315"/>
          <cell r="G1315"/>
          <cell r="H1315"/>
          <cell r="I1315"/>
          <cell r="J1315"/>
          <cell r="K1315"/>
          <cell r="L1315" t="str">
            <v/>
          </cell>
          <cell r="M1315"/>
        </row>
        <row r="1316">
          <cell r="C1316"/>
          <cell r="D1316"/>
          <cell r="E1316"/>
          <cell r="F1316"/>
          <cell r="G1316"/>
          <cell r="H1316"/>
          <cell r="I1316"/>
          <cell r="J1316"/>
          <cell r="K1316"/>
          <cell r="L1316" t="str">
            <v/>
          </cell>
          <cell r="M1316"/>
        </row>
        <row r="1317">
          <cell r="C1317"/>
          <cell r="D1317"/>
          <cell r="E1317"/>
          <cell r="F1317"/>
          <cell r="G1317"/>
          <cell r="H1317"/>
          <cell r="I1317"/>
          <cell r="J1317"/>
          <cell r="K1317"/>
          <cell r="L1317" t="str">
            <v/>
          </cell>
          <cell r="M1317"/>
        </row>
        <row r="1318">
          <cell r="C1318"/>
          <cell r="D1318"/>
          <cell r="E1318"/>
          <cell r="F1318"/>
          <cell r="G1318"/>
          <cell r="H1318"/>
          <cell r="I1318"/>
          <cell r="J1318"/>
          <cell r="K1318"/>
          <cell r="L1318" t="str">
            <v/>
          </cell>
          <cell r="M1318"/>
        </row>
        <row r="1319">
          <cell r="C1319"/>
          <cell r="D1319"/>
          <cell r="E1319"/>
          <cell r="F1319"/>
          <cell r="G1319"/>
          <cell r="H1319"/>
          <cell r="I1319"/>
          <cell r="J1319"/>
          <cell r="K1319"/>
          <cell r="L1319" t="str">
            <v/>
          </cell>
          <cell r="M1319"/>
        </row>
        <row r="1320">
          <cell r="C1320"/>
          <cell r="D1320"/>
          <cell r="E1320"/>
          <cell r="F1320"/>
          <cell r="G1320"/>
          <cell r="H1320"/>
          <cell r="I1320"/>
          <cell r="J1320"/>
          <cell r="K1320"/>
          <cell r="L1320" t="str">
            <v/>
          </cell>
          <cell r="M1320"/>
        </row>
        <row r="1321">
          <cell r="C1321"/>
          <cell r="D1321"/>
          <cell r="E1321"/>
          <cell r="F1321"/>
          <cell r="G1321"/>
          <cell r="H1321"/>
          <cell r="I1321"/>
          <cell r="J1321"/>
          <cell r="K1321"/>
          <cell r="L1321" t="str">
            <v/>
          </cell>
          <cell r="M1321"/>
        </row>
        <row r="1322">
          <cell r="C1322"/>
          <cell r="D1322"/>
          <cell r="E1322"/>
          <cell r="F1322"/>
          <cell r="G1322"/>
          <cell r="H1322"/>
          <cell r="I1322"/>
          <cell r="J1322"/>
          <cell r="K1322"/>
          <cell r="L1322" t="str">
            <v/>
          </cell>
          <cell r="M1322"/>
        </row>
        <row r="1323">
          <cell r="C1323"/>
          <cell r="D1323"/>
          <cell r="E1323"/>
          <cell r="F1323"/>
          <cell r="G1323"/>
          <cell r="H1323"/>
          <cell r="I1323"/>
          <cell r="J1323"/>
          <cell r="K1323"/>
          <cell r="L1323" t="str">
            <v/>
          </cell>
          <cell r="M1323"/>
        </row>
        <row r="1324">
          <cell r="C1324"/>
          <cell r="D1324"/>
          <cell r="E1324"/>
          <cell r="F1324"/>
          <cell r="G1324"/>
          <cell r="H1324"/>
          <cell r="I1324"/>
          <cell r="J1324"/>
          <cell r="K1324"/>
          <cell r="L1324" t="str">
            <v/>
          </cell>
          <cell r="M1324"/>
        </row>
        <row r="1325">
          <cell r="C1325"/>
          <cell r="D1325"/>
          <cell r="E1325"/>
          <cell r="F1325"/>
          <cell r="G1325"/>
          <cell r="H1325"/>
          <cell r="I1325"/>
          <cell r="J1325"/>
          <cell r="K1325"/>
          <cell r="L1325" t="str">
            <v/>
          </cell>
          <cell r="M1325"/>
        </row>
        <row r="1326">
          <cell r="C1326"/>
          <cell r="D1326"/>
          <cell r="E1326"/>
          <cell r="F1326"/>
          <cell r="G1326"/>
          <cell r="H1326"/>
          <cell r="I1326"/>
          <cell r="J1326"/>
          <cell r="K1326"/>
          <cell r="L1326" t="str">
            <v/>
          </cell>
          <cell r="M1326"/>
        </row>
        <row r="1327">
          <cell r="C1327"/>
          <cell r="D1327"/>
          <cell r="E1327"/>
          <cell r="F1327"/>
          <cell r="G1327"/>
          <cell r="H1327"/>
          <cell r="I1327"/>
          <cell r="J1327"/>
          <cell r="K1327"/>
          <cell r="L1327" t="str">
            <v/>
          </cell>
          <cell r="M1327"/>
        </row>
        <row r="1328">
          <cell r="C1328"/>
          <cell r="D1328"/>
          <cell r="E1328"/>
          <cell r="F1328"/>
          <cell r="G1328"/>
          <cell r="H1328"/>
          <cell r="I1328"/>
          <cell r="J1328"/>
          <cell r="K1328"/>
          <cell r="L1328" t="str">
            <v/>
          </cell>
          <cell r="M1328"/>
        </row>
        <row r="1329">
          <cell r="C1329"/>
          <cell r="D1329"/>
          <cell r="E1329"/>
          <cell r="F1329"/>
          <cell r="G1329"/>
          <cell r="H1329"/>
          <cell r="I1329"/>
          <cell r="J1329"/>
          <cell r="K1329"/>
          <cell r="L1329" t="str">
            <v/>
          </cell>
          <cell r="M1329"/>
        </row>
        <row r="1330">
          <cell r="C1330"/>
          <cell r="D1330"/>
          <cell r="E1330"/>
          <cell r="F1330"/>
          <cell r="G1330"/>
          <cell r="H1330"/>
          <cell r="I1330"/>
          <cell r="J1330"/>
          <cell r="K1330"/>
          <cell r="L1330" t="str">
            <v/>
          </cell>
          <cell r="M1330"/>
        </row>
        <row r="1331">
          <cell r="C1331"/>
          <cell r="D1331"/>
          <cell r="E1331"/>
          <cell r="F1331"/>
          <cell r="G1331"/>
          <cell r="H1331"/>
          <cell r="I1331"/>
          <cell r="J1331"/>
          <cell r="K1331"/>
          <cell r="L1331" t="str">
            <v/>
          </cell>
          <cell r="M1331"/>
        </row>
        <row r="1332">
          <cell r="C1332"/>
          <cell r="D1332"/>
          <cell r="E1332"/>
          <cell r="F1332"/>
          <cell r="G1332"/>
          <cell r="H1332"/>
          <cell r="I1332"/>
          <cell r="J1332"/>
          <cell r="K1332"/>
          <cell r="L1332" t="str">
            <v/>
          </cell>
          <cell r="M1332"/>
        </row>
        <row r="1333">
          <cell r="C1333"/>
          <cell r="D1333"/>
          <cell r="E1333"/>
          <cell r="F1333"/>
          <cell r="G1333"/>
          <cell r="H1333"/>
          <cell r="I1333"/>
          <cell r="J1333"/>
          <cell r="K1333"/>
          <cell r="L1333" t="str">
            <v/>
          </cell>
          <cell r="M1333"/>
        </row>
        <row r="1334">
          <cell r="C1334"/>
          <cell r="D1334"/>
          <cell r="E1334"/>
          <cell r="F1334"/>
          <cell r="G1334"/>
          <cell r="H1334"/>
          <cell r="I1334"/>
          <cell r="J1334"/>
          <cell r="K1334"/>
          <cell r="L1334" t="str">
            <v/>
          </cell>
          <cell r="M1334"/>
        </row>
        <row r="1335">
          <cell r="C1335"/>
          <cell r="D1335"/>
          <cell r="E1335"/>
          <cell r="F1335"/>
          <cell r="G1335"/>
          <cell r="H1335"/>
          <cell r="I1335"/>
          <cell r="J1335"/>
          <cell r="K1335"/>
          <cell r="L1335" t="str">
            <v/>
          </cell>
          <cell r="M1335"/>
        </row>
        <row r="1336">
          <cell r="C1336"/>
          <cell r="D1336"/>
          <cell r="E1336"/>
          <cell r="F1336"/>
          <cell r="G1336"/>
          <cell r="H1336"/>
          <cell r="I1336"/>
          <cell r="J1336"/>
          <cell r="K1336"/>
          <cell r="L1336" t="str">
            <v/>
          </cell>
          <cell r="M1336"/>
        </row>
        <row r="1337">
          <cell r="C1337"/>
          <cell r="D1337"/>
          <cell r="E1337"/>
          <cell r="F1337"/>
          <cell r="G1337"/>
          <cell r="H1337"/>
          <cell r="I1337"/>
          <cell r="J1337"/>
          <cell r="K1337"/>
          <cell r="L1337" t="str">
            <v/>
          </cell>
          <cell r="M1337"/>
        </row>
        <row r="1338">
          <cell r="C1338"/>
          <cell r="D1338"/>
          <cell r="E1338"/>
          <cell r="F1338"/>
          <cell r="G1338"/>
          <cell r="H1338"/>
          <cell r="I1338"/>
          <cell r="J1338"/>
          <cell r="K1338"/>
          <cell r="L1338" t="str">
            <v/>
          </cell>
          <cell r="M1338"/>
        </row>
        <row r="1339">
          <cell r="C1339"/>
          <cell r="D1339"/>
          <cell r="E1339"/>
          <cell r="F1339"/>
          <cell r="G1339"/>
          <cell r="H1339"/>
          <cell r="I1339"/>
          <cell r="J1339"/>
          <cell r="K1339"/>
          <cell r="L1339" t="str">
            <v/>
          </cell>
          <cell r="M1339"/>
        </row>
        <row r="1340">
          <cell r="C1340"/>
          <cell r="D1340"/>
          <cell r="E1340"/>
          <cell r="F1340"/>
          <cell r="G1340"/>
          <cell r="H1340"/>
          <cell r="I1340"/>
          <cell r="J1340"/>
          <cell r="K1340"/>
          <cell r="L1340" t="str">
            <v/>
          </cell>
          <cell r="M1340"/>
        </row>
        <row r="1341">
          <cell r="C1341"/>
          <cell r="D1341"/>
          <cell r="E1341"/>
          <cell r="F1341"/>
          <cell r="G1341"/>
          <cell r="H1341"/>
          <cell r="I1341"/>
          <cell r="J1341"/>
          <cell r="K1341"/>
          <cell r="L1341" t="str">
            <v/>
          </cell>
          <cell r="M1341"/>
        </row>
        <row r="1342">
          <cell r="C1342"/>
          <cell r="D1342"/>
          <cell r="E1342"/>
          <cell r="F1342"/>
          <cell r="G1342"/>
          <cell r="H1342"/>
          <cell r="I1342"/>
          <cell r="J1342"/>
          <cell r="K1342"/>
          <cell r="L1342" t="str">
            <v/>
          </cell>
          <cell r="M1342"/>
        </row>
        <row r="1343">
          <cell r="C1343"/>
          <cell r="D1343"/>
          <cell r="E1343"/>
          <cell r="F1343"/>
          <cell r="G1343"/>
          <cell r="H1343"/>
          <cell r="I1343"/>
          <cell r="J1343"/>
          <cell r="K1343"/>
          <cell r="L1343" t="str">
            <v/>
          </cell>
          <cell r="M1343"/>
        </row>
        <row r="1344">
          <cell r="C1344"/>
          <cell r="D1344"/>
          <cell r="E1344"/>
          <cell r="F1344"/>
          <cell r="G1344"/>
          <cell r="H1344"/>
          <cell r="I1344"/>
          <cell r="J1344"/>
          <cell r="K1344"/>
          <cell r="L1344" t="str">
            <v/>
          </cell>
          <cell r="M1344"/>
        </row>
        <row r="1345">
          <cell r="C1345"/>
          <cell r="D1345"/>
          <cell r="E1345"/>
          <cell r="F1345"/>
          <cell r="G1345"/>
          <cell r="H1345"/>
          <cell r="I1345"/>
          <cell r="J1345"/>
          <cell r="K1345"/>
          <cell r="L1345" t="str">
            <v/>
          </cell>
          <cell r="M1345"/>
        </row>
        <row r="1346">
          <cell r="C1346"/>
          <cell r="D1346"/>
          <cell r="E1346"/>
          <cell r="F1346"/>
          <cell r="G1346"/>
          <cell r="H1346"/>
          <cell r="I1346"/>
          <cell r="J1346"/>
          <cell r="K1346"/>
          <cell r="L1346" t="str">
            <v/>
          </cell>
          <cell r="M1346"/>
        </row>
        <row r="1347">
          <cell r="C1347"/>
          <cell r="D1347"/>
          <cell r="E1347"/>
          <cell r="F1347"/>
          <cell r="G1347"/>
          <cell r="H1347"/>
          <cell r="I1347"/>
          <cell r="J1347"/>
          <cell r="K1347"/>
          <cell r="L1347" t="str">
            <v/>
          </cell>
          <cell r="M1347"/>
        </row>
        <row r="1348">
          <cell r="C1348"/>
          <cell r="D1348"/>
          <cell r="E1348"/>
          <cell r="F1348"/>
          <cell r="G1348"/>
          <cell r="H1348"/>
          <cell r="I1348"/>
          <cell r="J1348"/>
          <cell r="K1348"/>
          <cell r="L1348" t="str">
            <v/>
          </cell>
          <cell r="M1348"/>
        </row>
        <row r="1349">
          <cell r="C1349"/>
          <cell r="D1349"/>
          <cell r="E1349"/>
          <cell r="F1349"/>
          <cell r="G1349"/>
          <cell r="H1349"/>
          <cell r="I1349"/>
          <cell r="J1349"/>
          <cell r="K1349"/>
          <cell r="L1349" t="str">
            <v/>
          </cell>
          <cell r="M1349"/>
        </row>
        <row r="1350">
          <cell r="C1350"/>
          <cell r="D1350"/>
          <cell r="E1350"/>
          <cell r="F1350"/>
          <cell r="G1350"/>
          <cell r="H1350"/>
          <cell r="I1350"/>
          <cell r="J1350"/>
          <cell r="K1350"/>
          <cell r="L1350" t="str">
            <v/>
          </cell>
          <cell r="M1350"/>
        </row>
        <row r="1351">
          <cell r="C1351"/>
          <cell r="D1351"/>
          <cell r="E1351"/>
          <cell r="F1351"/>
          <cell r="G1351"/>
          <cell r="H1351"/>
          <cell r="I1351"/>
          <cell r="J1351"/>
          <cell r="K1351"/>
          <cell r="L1351" t="str">
            <v/>
          </cell>
          <cell r="M1351"/>
        </row>
        <row r="1352">
          <cell r="C1352"/>
          <cell r="D1352"/>
          <cell r="E1352"/>
          <cell r="F1352"/>
          <cell r="G1352"/>
          <cell r="H1352"/>
          <cell r="I1352"/>
          <cell r="J1352"/>
          <cell r="K1352"/>
          <cell r="L1352" t="str">
            <v/>
          </cell>
          <cell r="M1352"/>
        </row>
        <row r="1353">
          <cell r="C1353"/>
          <cell r="D1353"/>
          <cell r="E1353"/>
          <cell r="F1353"/>
          <cell r="G1353"/>
          <cell r="H1353"/>
          <cell r="I1353"/>
          <cell r="J1353"/>
          <cell r="K1353"/>
          <cell r="L1353" t="str">
            <v/>
          </cell>
          <cell r="M1353"/>
        </row>
        <row r="1354">
          <cell r="C1354"/>
          <cell r="D1354"/>
          <cell r="E1354"/>
          <cell r="F1354"/>
          <cell r="G1354"/>
          <cell r="H1354"/>
          <cell r="I1354"/>
          <cell r="J1354"/>
          <cell r="K1354"/>
          <cell r="L1354" t="str">
            <v/>
          </cell>
          <cell r="M1354"/>
        </row>
        <row r="1355">
          <cell r="C1355"/>
          <cell r="D1355"/>
          <cell r="E1355"/>
          <cell r="F1355"/>
          <cell r="G1355"/>
          <cell r="H1355"/>
          <cell r="I1355"/>
          <cell r="J1355"/>
          <cell r="K1355"/>
          <cell r="L1355" t="str">
            <v/>
          </cell>
          <cell r="M1355"/>
        </row>
        <row r="1356">
          <cell r="C1356"/>
          <cell r="D1356"/>
          <cell r="E1356"/>
          <cell r="F1356"/>
          <cell r="G1356"/>
          <cell r="H1356"/>
          <cell r="I1356"/>
          <cell r="J1356"/>
          <cell r="K1356"/>
          <cell r="L1356" t="str">
            <v/>
          </cell>
          <cell r="M1356"/>
        </row>
        <row r="1357">
          <cell r="C1357"/>
          <cell r="D1357"/>
          <cell r="E1357"/>
          <cell r="F1357"/>
          <cell r="G1357"/>
          <cell r="H1357"/>
          <cell r="I1357"/>
          <cell r="J1357"/>
          <cell r="K1357"/>
          <cell r="L1357" t="str">
            <v/>
          </cell>
          <cell r="M1357"/>
        </row>
        <row r="1358">
          <cell r="C1358"/>
          <cell r="D1358"/>
          <cell r="E1358"/>
          <cell r="F1358"/>
          <cell r="G1358"/>
          <cell r="H1358"/>
          <cell r="I1358"/>
          <cell r="J1358"/>
          <cell r="K1358"/>
          <cell r="L1358" t="str">
            <v/>
          </cell>
          <cell r="M1358"/>
        </row>
        <row r="1359">
          <cell r="C1359"/>
          <cell r="D1359"/>
          <cell r="E1359"/>
          <cell r="F1359"/>
          <cell r="G1359"/>
          <cell r="H1359"/>
          <cell r="I1359"/>
          <cell r="J1359"/>
          <cell r="K1359"/>
          <cell r="L1359" t="str">
            <v/>
          </cell>
          <cell r="M1359"/>
        </row>
        <row r="1360">
          <cell r="C1360"/>
          <cell r="D1360"/>
          <cell r="E1360"/>
          <cell r="F1360"/>
          <cell r="G1360"/>
          <cell r="H1360"/>
          <cell r="I1360"/>
          <cell r="J1360"/>
          <cell r="K1360"/>
          <cell r="L1360" t="str">
            <v/>
          </cell>
          <cell r="M1360"/>
        </row>
        <row r="1361">
          <cell r="C1361"/>
          <cell r="D1361"/>
          <cell r="E1361"/>
          <cell r="F1361"/>
          <cell r="G1361"/>
          <cell r="H1361"/>
          <cell r="I1361"/>
          <cell r="J1361"/>
          <cell r="K1361"/>
          <cell r="L1361" t="str">
            <v/>
          </cell>
          <cell r="M1361"/>
        </row>
        <row r="1362">
          <cell r="C1362"/>
          <cell r="D1362"/>
          <cell r="E1362"/>
          <cell r="F1362"/>
          <cell r="G1362"/>
          <cell r="H1362"/>
          <cell r="I1362"/>
          <cell r="J1362"/>
          <cell r="K1362"/>
          <cell r="L1362" t="str">
            <v/>
          </cell>
          <cell r="M1362"/>
        </row>
        <row r="1363">
          <cell r="C1363"/>
          <cell r="D1363"/>
          <cell r="E1363"/>
          <cell r="F1363"/>
          <cell r="G1363"/>
          <cell r="H1363"/>
          <cell r="I1363"/>
          <cell r="J1363"/>
          <cell r="K1363"/>
          <cell r="L1363" t="str">
            <v/>
          </cell>
          <cell r="M1363"/>
        </row>
        <row r="1364">
          <cell r="C1364"/>
          <cell r="D1364"/>
          <cell r="E1364"/>
          <cell r="F1364"/>
          <cell r="G1364"/>
          <cell r="H1364"/>
          <cell r="I1364"/>
          <cell r="J1364"/>
          <cell r="K1364"/>
          <cell r="L1364" t="str">
            <v/>
          </cell>
          <cell r="M1364"/>
        </row>
        <row r="1365">
          <cell r="C1365"/>
          <cell r="D1365"/>
          <cell r="E1365"/>
          <cell r="F1365"/>
          <cell r="G1365"/>
          <cell r="H1365"/>
          <cell r="I1365"/>
          <cell r="J1365"/>
          <cell r="K1365"/>
          <cell r="L1365" t="str">
            <v/>
          </cell>
          <cell r="M1365"/>
        </row>
        <row r="1366">
          <cell r="C1366"/>
          <cell r="D1366"/>
          <cell r="E1366"/>
          <cell r="F1366"/>
          <cell r="G1366"/>
          <cell r="H1366"/>
          <cell r="I1366"/>
          <cell r="J1366"/>
          <cell r="K1366"/>
          <cell r="L1366" t="str">
            <v/>
          </cell>
          <cell r="M1366"/>
        </row>
        <row r="1367">
          <cell r="C1367"/>
          <cell r="D1367"/>
          <cell r="E1367"/>
          <cell r="F1367"/>
          <cell r="G1367"/>
          <cell r="H1367"/>
          <cell r="I1367"/>
          <cell r="J1367"/>
          <cell r="K1367"/>
          <cell r="L1367" t="str">
            <v/>
          </cell>
          <cell r="M1367"/>
        </row>
        <row r="1368">
          <cell r="C1368"/>
          <cell r="D1368"/>
          <cell r="E1368"/>
          <cell r="F1368"/>
          <cell r="G1368"/>
          <cell r="H1368"/>
          <cell r="I1368"/>
          <cell r="J1368"/>
          <cell r="K1368"/>
          <cell r="L1368" t="str">
            <v/>
          </cell>
          <cell r="M1368"/>
        </row>
        <row r="1369">
          <cell r="C1369"/>
          <cell r="D1369"/>
          <cell r="E1369"/>
          <cell r="F1369"/>
          <cell r="G1369"/>
          <cell r="H1369"/>
          <cell r="I1369"/>
          <cell r="J1369"/>
          <cell r="K1369"/>
          <cell r="L1369" t="str">
            <v/>
          </cell>
          <cell r="M1369"/>
        </row>
        <row r="1370">
          <cell r="C1370"/>
          <cell r="D1370"/>
          <cell r="E1370"/>
          <cell r="F1370"/>
          <cell r="G1370"/>
          <cell r="H1370"/>
          <cell r="I1370"/>
          <cell r="J1370"/>
          <cell r="K1370"/>
          <cell r="L1370" t="str">
            <v/>
          </cell>
          <cell r="M1370"/>
        </row>
        <row r="1371">
          <cell r="C1371"/>
          <cell r="D1371"/>
          <cell r="E1371"/>
          <cell r="F1371"/>
          <cell r="G1371"/>
          <cell r="H1371"/>
          <cell r="I1371"/>
          <cell r="J1371"/>
          <cell r="K1371"/>
          <cell r="L1371" t="str">
            <v/>
          </cell>
          <cell r="M1371"/>
        </row>
        <row r="1372">
          <cell r="C1372"/>
          <cell r="D1372"/>
          <cell r="E1372"/>
          <cell r="F1372"/>
          <cell r="G1372"/>
          <cell r="H1372"/>
          <cell r="I1372"/>
          <cell r="J1372"/>
          <cell r="K1372"/>
          <cell r="L1372" t="str">
            <v/>
          </cell>
          <cell r="M1372"/>
        </row>
        <row r="1373">
          <cell r="C1373"/>
          <cell r="D1373"/>
          <cell r="E1373"/>
          <cell r="F1373"/>
          <cell r="G1373"/>
          <cell r="H1373"/>
          <cell r="I1373"/>
          <cell r="J1373"/>
          <cell r="K1373"/>
          <cell r="L1373" t="str">
            <v/>
          </cell>
          <cell r="M1373"/>
        </row>
        <row r="1374">
          <cell r="C1374"/>
          <cell r="D1374"/>
          <cell r="E1374"/>
          <cell r="F1374"/>
          <cell r="G1374"/>
          <cell r="H1374"/>
          <cell r="I1374"/>
          <cell r="J1374"/>
          <cell r="K1374"/>
          <cell r="L1374" t="str">
            <v/>
          </cell>
          <cell r="M1374"/>
        </row>
        <row r="1375">
          <cell r="C1375"/>
          <cell r="D1375"/>
          <cell r="E1375"/>
          <cell r="F1375"/>
          <cell r="G1375"/>
          <cell r="H1375"/>
          <cell r="I1375"/>
          <cell r="J1375"/>
          <cell r="K1375"/>
          <cell r="L1375" t="str">
            <v/>
          </cell>
          <cell r="M1375"/>
        </row>
        <row r="1376">
          <cell r="C1376"/>
          <cell r="D1376"/>
          <cell r="E1376"/>
          <cell r="F1376"/>
          <cell r="G1376"/>
          <cell r="H1376"/>
          <cell r="I1376"/>
          <cell r="J1376"/>
          <cell r="K1376"/>
          <cell r="L1376" t="str">
            <v/>
          </cell>
          <cell r="M1376"/>
        </row>
        <row r="1377">
          <cell r="C1377"/>
          <cell r="D1377"/>
          <cell r="E1377"/>
          <cell r="F1377"/>
          <cell r="G1377"/>
          <cell r="H1377"/>
          <cell r="I1377"/>
          <cell r="J1377"/>
          <cell r="K1377"/>
          <cell r="L1377" t="str">
            <v/>
          </cell>
          <cell r="M1377"/>
        </row>
        <row r="1378">
          <cell r="C1378"/>
          <cell r="D1378"/>
          <cell r="E1378"/>
          <cell r="F1378"/>
          <cell r="G1378"/>
          <cell r="H1378"/>
          <cell r="I1378"/>
          <cell r="J1378"/>
          <cell r="K1378"/>
          <cell r="L1378" t="str">
            <v/>
          </cell>
          <cell r="M1378"/>
        </row>
        <row r="1379">
          <cell r="C1379"/>
          <cell r="D1379"/>
          <cell r="E1379"/>
          <cell r="F1379"/>
          <cell r="G1379"/>
          <cell r="H1379"/>
          <cell r="I1379"/>
          <cell r="J1379"/>
          <cell r="K1379"/>
          <cell r="L1379" t="str">
            <v/>
          </cell>
          <cell r="M1379"/>
        </row>
        <row r="1380">
          <cell r="C1380"/>
          <cell r="D1380"/>
          <cell r="E1380"/>
          <cell r="F1380"/>
          <cell r="G1380"/>
          <cell r="H1380"/>
          <cell r="I1380"/>
          <cell r="J1380"/>
          <cell r="K1380"/>
          <cell r="L1380" t="str">
            <v/>
          </cell>
          <cell r="M1380"/>
        </row>
        <row r="1381">
          <cell r="C1381"/>
          <cell r="D1381"/>
          <cell r="E1381"/>
          <cell r="F1381"/>
          <cell r="G1381"/>
          <cell r="H1381"/>
          <cell r="I1381"/>
          <cell r="J1381"/>
          <cell r="K1381"/>
          <cell r="L1381" t="str">
            <v/>
          </cell>
          <cell r="M1381"/>
        </row>
        <row r="1382">
          <cell r="C1382"/>
          <cell r="D1382"/>
          <cell r="E1382"/>
          <cell r="F1382"/>
          <cell r="G1382"/>
          <cell r="H1382"/>
          <cell r="I1382"/>
          <cell r="J1382"/>
          <cell r="K1382"/>
          <cell r="L1382" t="str">
            <v/>
          </cell>
          <cell r="M1382"/>
        </row>
        <row r="1383">
          <cell r="C1383"/>
          <cell r="D1383"/>
          <cell r="E1383"/>
          <cell r="F1383"/>
          <cell r="G1383"/>
          <cell r="H1383"/>
          <cell r="I1383"/>
          <cell r="J1383"/>
          <cell r="K1383"/>
          <cell r="L1383" t="str">
            <v/>
          </cell>
          <cell r="M1383"/>
        </row>
        <row r="1384">
          <cell r="C1384"/>
          <cell r="D1384"/>
          <cell r="E1384"/>
          <cell r="F1384"/>
          <cell r="G1384"/>
          <cell r="H1384"/>
          <cell r="I1384"/>
          <cell r="J1384"/>
          <cell r="K1384"/>
          <cell r="L1384" t="str">
            <v/>
          </cell>
          <cell r="M1384"/>
        </row>
        <row r="1385">
          <cell r="C1385"/>
          <cell r="D1385"/>
          <cell r="E1385"/>
          <cell r="F1385"/>
          <cell r="G1385"/>
          <cell r="H1385"/>
          <cell r="I1385"/>
          <cell r="J1385"/>
          <cell r="K1385"/>
          <cell r="L1385" t="str">
            <v/>
          </cell>
          <cell r="M1385"/>
        </row>
        <row r="1386">
          <cell r="C1386"/>
          <cell r="D1386"/>
          <cell r="E1386"/>
          <cell r="F1386"/>
          <cell r="G1386"/>
          <cell r="H1386"/>
          <cell r="I1386"/>
          <cell r="J1386"/>
          <cell r="K1386"/>
          <cell r="L1386" t="str">
            <v/>
          </cell>
          <cell r="M1386"/>
        </row>
        <row r="1387">
          <cell r="C1387"/>
          <cell r="D1387"/>
          <cell r="E1387"/>
          <cell r="F1387"/>
          <cell r="G1387"/>
          <cell r="H1387"/>
          <cell r="I1387"/>
          <cell r="J1387"/>
          <cell r="K1387"/>
          <cell r="L1387" t="str">
            <v/>
          </cell>
          <cell r="M1387"/>
        </row>
        <row r="1388">
          <cell r="C1388"/>
          <cell r="D1388"/>
          <cell r="E1388"/>
          <cell r="F1388"/>
          <cell r="G1388"/>
          <cell r="H1388"/>
          <cell r="I1388"/>
          <cell r="J1388"/>
          <cell r="K1388"/>
          <cell r="L1388" t="str">
            <v/>
          </cell>
          <cell r="M1388"/>
        </row>
        <row r="1389">
          <cell r="C1389"/>
          <cell r="D1389"/>
          <cell r="E1389"/>
          <cell r="F1389"/>
          <cell r="G1389"/>
          <cell r="H1389"/>
          <cell r="I1389"/>
          <cell r="J1389"/>
          <cell r="K1389"/>
          <cell r="L1389" t="str">
            <v/>
          </cell>
          <cell r="M1389"/>
        </row>
        <row r="1390">
          <cell r="C1390"/>
          <cell r="D1390"/>
          <cell r="E1390"/>
          <cell r="F1390"/>
          <cell r="G1390"/>
          <cell r="H1390"/>
          <cell r="I1390"/>
          <cell r="J1390"/>
          <cell r="K1390"/>
          <cell r="L1390" t="str">
            <v/>
          </cell>
          <cell r="M1390"/>
        </row>
        <row r="1391">
          <cell r="C1391"/>
          <cell r="D1391"/>
          <cell r="E1391"/>
          <cell r="F1391"/>
          <cell r="G1391"/>
          <cell r="H1391"/>
          <cell r="I1391"/>
          <cell r="J1391"/>
          <cell r="K1391"/>
          <cell r="L1391" t="str">
            <v/>
          </cell>
          <cell r="M1391"/>
        </row>
        <row r="1392">
          <cell r="C1392"/>
          <cell r="D1392"/>
          <cell r="E1392"/>
          <cell r="F1392"/>
          <cell r="G1392"/>
          <cell r="H1392"/>
          <cell r="I1392"/>
          <cell r="J1392"/>
          <cell r="K1392"/>
          <cell r="L1392" t="str">
            <v/>
          </cell>
          <cell r="M1392"/>
        </row>
        <row r="1393">
          <cell r="C1393"/>
          <cell r="D1393"/>
          <cell r="E1393"/>
          <cell r="F1393"/>
          <cell r="G1393"/>
          <cell r="H1393"/>
          <cell r="I1393"/>
          <cell r="J1393"/>
          <cell r="K1393"/>
          <cell r="L1393" t="str">
            <v/>
          </cell>
          <cell r="M1393"/>
        </row>
        <row r="1394">
          <cell r="C1394"/>
          <cell r="D1394"/>
          <cell r="E1394"/>
          <cell r="F1394"/>
          <cell r="G1394"/>
          <cell r="H1394"/>
          <cell r="I1394"/>
          <cell r="J1394"/>
          <cell r="K1394"/>
          <cell r="L1394" t="str">
            <v/>
          </cell>
          <cell r="M1394"/>
        </row>
        <row r="1395">
          <cell r="C1395"/>
          <cell r="D1395"/>
          <cell r="E1395"/>
          <cell r="F1395"/>
          <cell r="G1395"/>
          <cell r="H1395"/>
          <cell r="I1395"/>
          <cell r="J1395"/>
          <cell r="K1395"/>
          <cell r="L1395" t="str">
            <v/>
          </cell>
          <cell r="M1395"/>
        </row>
        <row r="1396">
          <cell r="C1396"/>
          <cell r="D1396"/>
          <cell r="E1396"/>
          <cell r="F1396"/>
          <cell r="G1396"/>
          <cell r="H1396"/>
          <cell r="I1396"/>
          <cell r="J1396"/>
          <cell r="K1396"/>
          <cell r="L1396" t="str">
            <v/>
          </cell>
          <cell r="M1396"/>
        </row>
        <row r="1397">
          <cell r="C1397"/>
          <cell r="D1397"/>
          <cell r="E1397"/>
          <cell r="F1397"/>
          <cell r="G1397"/>
          <cell r="H1397"/>
          <cell r="I1397"/>
          <cell r="J1397"/>
          <cell r="K1397"/>
          <cell r="L1397" t="str">
            <v/>
          </cell>
          <cell r="M1397"/>
        </row>
        <row r="1398">
          <cell r="C1398"/>
          <cell r="D1398"/>
          <cell r="E1398"/>
          <cell r="F1398"/>
          <cell r="G1398"/>
          <cell r="H1398"/>
          <cell r="I1398"/>
          <cell r="J1398"/>
          <cell r="K1398"/>
          <cell r="L1398" t="str">
            <v/>
          </cell>
          <cell r="M1398"/>
        </row>
        <row r="1399">
          <cell r="C1399"/>
          <cell r="D1399"/>
          <cell r="E1399"/>
          <cell r="F1399"/>
          <cell r="G1399"/>
          <cell r="H1399"/>
          <cell r="I1399"/>
          <cell r="J1399"/>
          <cell r="K1399"/>
          <cell r="L1399" t="str">
            <v/>
          </cell>
          <cell r="M1399"/>
        </row>
        <row r="1400">
          <cell r="C1400"/>
          <cell r="D1400"/>
          <cell r="E1400"/>
          <cell r="F1400"/>
          <cell r="G1400"/>
          <cell r="H1400"/>
          <cell r="I1400"/>
          <cell r="J1400"/>
          <cell r="K1400"/>
          <cell r="L1400" t="str">
            <v/>
          </cell>
          <cell r="M1400"/>
        </row>
        <row r="1401">
          <cell r="C1401"/>
          <cell r="D1401"/>
          <cell r="E1401"/>
          <cell r="F1401"/>
          <cell r="G1401"/>
          <cell r="H1401"/>
          <cell r="I1401"/>
          <cell r="J1401"/>
          <cell r="K1401"/>
          <cell r="L1401" t="str">
            <v/>
          </cell>
          <cell r="M1401"/>
        </row>
        <row r="1402">
          <cell r="C1402"/>
          <cell r="D1402"/>
          <cell r="E1402"/>
          <cell r="F1402"/>
          <cell r="G1402"/>
          <cell r="H1402"/>
          <cell r="I1402"/>
          <cell r="J1402"/>
          <cell r="K1402"/>
          <cell r="L1402" t="str">
            <v/>
          </cell>
          <cell r="M1402"/>
        </row>
        <row r="1403">
          <cell r="C1403"/>
          <cell r="D1403"/>
          <cell r="E1403"/>
          <cell r="F1403"/>
          <cell r="G1403"/>
          <cell r="H1403"/>
          <cell r="I1403"/>
          <cell r="J1403"/>
          <cell r="K1403"/>
          <cell r="L1403" t="str">
            <v/>
          </cell>
          <cell r="M1403"/>
        </row>
        <row r="1404">
          <cell r="C1404"/>
          <cell r="D1404"/>
          <cell r="E1404"/>
          <cell r="F1404"/>
          <cell r="G1404"/>
          <cell r="H1404"/>
          <cell r="I1404"/>
          <cell r="J1404"/>
          <cell r="K1404"/>
          <cell r="L1404" t="str">
            <v/>
          </cell>
          <cell r="M1404"/>
        </row>
        <row r="1405">
          <cell r="C1405"/>
          <cell r="D1405"/>
          <cell r="E1405"/>
          <cell r="F1405"/>
          <cell r="G1405"/>
          <cell r="H1405"/>
          <cell r="I1405"/>
          <cell r="J1405"/>
          <cell r="K1405"/>
          <cell r="L1405" t="str">
            <v/>
          </cell>
          <cell r="M1405"/>
        </row>
        <row r="1406">
          <cell r="C1406"/>
          <cell r="D1406"/>
          <cell r="E1406"/>
          <cell r="F1406"/>
          <cell r="G1406"/>
          <cell r="H1406"/>
          <cell r="I1406"/>
          <cell r="J1406"/>
          <cell r="K1406"/>
          <cell r="L1406" t="str">
            <v/>
          </cell>
          <cell r="M1406"/>
        </row>
        <row r="1407">
          <cell r="C1407"/>
          <cell r="D1407"/>
          <cell r="E1407"/>
          <cell r="F1407"/>
          <cell r="G1407"/>
          <cell r="H1407"/>
          <cell r="I1407"/>
          <cell r="J1407"/>
          <cell r="K1407"/>
          <cell r="L1407" t="str">
            <v/>
          </cell>
          <cell r="M1407"/>
        </row>
        <row r="1408">
          <cell r="C1408"/>
          <cell r="D1408"/>
          <cell r="E1408"/>
          <cell r="F1408"/>
          <cell r="G1408"/>
          <cell r="H1408"/>
          <cell r="I1408"/>
          <cell r="J1408"/>
          <cell r="K1408"/>
          <cell r="L1408" t="str">
            <v/>
          </cell>
          <cell r="M1408"/>
        </row>
        <row r="1409">
          <cell r="C1409"/>
          <cell r="D1409"/>
          <cell r="E1409"/>
          <cell r="F1409"/>
          <cell r="G1409"/>
          <cell r="H1409"/>
          <cell r="I1409"/>
          <cell r="J1409"/>
          <cell r="K1409"/>
          <cell r="L1409" t="str">
            <v/>
          </cell>
          <cell r="M1409"/>
        </row>
        <row r="1410">
          <cell r="C1410"/>
          <cell r="D1410"/>
          <cell r="E1410"/>
          <cell r="F1410"/>
          <cell r="G1410"/>
          <cell r="H1410"/>
          <cell r="I1410"/>
          <cell r="J1410"/>
          <cell r="K1410"/>
          <cell r="L1410" t="str">
            <v/>
          </cell>
          <cell r="M1410"/>
        </row>
        <row r="1411">
          <cell r="C1411"/>
          <cell r="D1411"/>
          <cell r="E1411"/>
          <cell r="F1411"/>
          <cell r="G1411"/>
          <cell r="H1411"/>
          <cell r="I1411"/>
          <cell r="J1411"/>
          <cell r="K1411"/>
          <cell r="L1411" t="str">
            <v/>
          </cell>
          <cell r="M1411"/>
        </row>
        <row r="1412">
          <cell r="C1412"/>
          <cell r="D1412"/>
          <cell r="E1412"/>
          <cell r="F1412"/>
          <cell r="G1412"/>
          <cell r="H1412"/>
          <cell r="I1412"/>
          <cell r="J1412"/>
          <cell r="K1412"/>
          <cell r="L1412" t="str">
            <v/>
          </cell>
          <cell r="M1412"/>
        </row>
        <row r="1413">
          <cell r="C1413"/>
          <cell r="D1413"/>
          <cell r="E1413"/>
          <cell r="F1413"/>
          <cell r="G1413"/>
          <cell r="H1413"/>
          <cell r="I1413"/>
          <cell r="J1413"/>
          <cell r="K1413"/>
          <cell r="L1413" t="str">
            <v/>
          </cell>
          <cell r="M1413"/>
        </row>
        <row r="1414">
          <cell r="C1414"/>
          <cell r="D1414"/>
          <cell r="E1414"/>
          <cell r="F1414"/>
          <cell r="G1414"/>
          <cell r="H1414"/>
          <cell r="I1414"/>
          <cell r="J1414"/>
          <cell r="K1414"/>
          <cell r="L1414" t="str">
            <v/>
          </cell>
          <cell r="M1414"/>
        </row>
        <row r="1415">
          <cell r="C1415"/>
          <cell r="D1415"/>
          <cell r="E1415"/>
          <cell r="F1415"/>
          <cell r="G1415"/>
          <cell r="H1415"/>
          <cell r="I1415"/>
          <cell r="J1415"/>
          <cell r="K1415"/>
          <cell r="L1415" t="str">
            <v/>
          </cell>
          <cell r="M1415"/>
        </row>
        <row r="1416">
          <cell r="C1416"/>
          <cell r="D1416"/>
          <cell r="E1416"/>
          <cell r="F1416"/>
          <cell r="G1416"/>
          <cell r="H1416"/>
          <cell r="I1416"/>
          <cell r="J1416"/>
          <cell r="K1416"/>
          <cell r="L1416" t="str">
            <v/>
          </cell>
          <cell r="M1416"/>
        </row>
        <row r="1417">
          <cell r="C1417"/>
          <cell r="D1417"/>
          <cell r="E1417"/>
          <cell r="F1417"/>
          <cell r="G1417"/>
          <cell r="H1417"/>
          <cell r="I1417"/>
          <cell r="J1417"/>
          <cell r="K1417"/>
          <cell r="L1417" t="str">
            <v/>
          </cell>
          <cell r="M1417"/>
        </row>
        <row r="1418">
          <cell r="C1418"/>
          <cell r="D1418"/>
          <cell r="E1418"/>
          <cell r="F1418"/>
          <cell r="G1418"/>
          <cell r="H1418"/>
          <cell r="I1418"/>
          <cell r="J1418"/>
          <cell r="K1418"/>
          <cell r="L1418" t="str">
            <v/>
          </cell>
          <cell r="M1418"/>
        </row>
        <row r="1419">
          <cell r="C1419"/>
          <cell r="D1419"/>
          <cell r="E1419"/>
          <cell r="F1419"/>
          <cell r="G1419"/>
          <cell r="H1419"/>
          <cell r="I1419"/>
          <cell r="J1419"/>
          <cell r="K1419"/>
          <cell r="L1419" t="str">
            <v/>
          </cell>
          <cell r="M1419"/>
        </row>
        <row r="1420">
          <cell r="C1420"/>
          <cell r="D1420"/>
          <cell r="E1420"/>
          <cell r="F1420"/>
          <cell r="G1420"/>
          <cell r="H1420"/>
          <cell r="I1420"/>
          <cell r="J1420"/>
          <cell r="K1420"/>
          <cell r="L1420" t="str">
            <v/>
          </cell>
          <cell r="M1420"/>
        </row>
        <row r="1421">
          <cell r="C1421"/>
          <cell r="D1421"/>
          <cell r="E1421"/>
          <cell r="F1421"/>
          <cell r="G1421"/>
          <cell r="H1421"/>
          <cell r="I1421"/>
          <cell r="J1421"/>
          <cell r="K1421"/>
          <cell r="L1421" t="str">
            <v/>
          </cell>
          <cell r="M1421"/>
        </row>
        <row r="1422">
          <cell r="C1422"/>
          <cell r="D1422"/>
          <cell r="E1422"/>
          <cell r="F1422"/>
          <cell r="G1422"/>
          <cell r="H1422"/>
          <cell r="I1422"/>
          <cell r="J1422"/>
          <cell r="K1422"/>
          <cell r="L1422" t="str">
            <v/>
          </cell>
          <cell r="M1422"/>
        </row>
        <row r="1423">
          <cell r="C1423"/>
          <cell r="D1423"/>
          <cell r="E1423"/>
          <cell r="F1423"/>
          <cell r="G1423"/>
          <cell r="H1423"/>
          <cell r="I1423"/>
          <cell r="J1423"/>
          <cell r="K1423"/>
          <cell r="L1423" t="str">
            <v/>
          </cell>
          <cell r="M1423"/>
        </row>
        <row r="1424">
          <cell r="C1424"/>
          <cell r="D1424"/>
          <cell r="E1424"/>
          <cell r="F1424"/>
          <cell r="G1424"/>
          <cell r="H1424"/>
          <cell r="I1424"/>
          <cell r="J1424"/>
          <cell r="K1424"/>
          <cell r="L1424" t="str">
            <v/>
          </cell>
          <cell r="M1424"/>
        </row>
        <row r="1425">
          <cell r="C1425"/>
          <cell r="D1425"/>
          <cell r="E1425"/>
          <cell r="F1425"/>
          <cell r="G1425"/>
          <cell r="H1425"/>
          <cell r="I1425"/>
          <cell r="J1425"/>
          <cell r="K1425"/>
          <cell r="L1425" t="str">
            <v/>
          </cell>
          <cell r="M1425"/>
        </row>
        <row r="1426">
          <cell r="C1426"/>
          <cell r="D1426"/>
          <cell r="E1426"/>
          <cell r="F1426"/>
          <cell r="G1426"/>
          <cell r="H1426"/>
          <cell r="I1426"/>
          <cell r="J1426"/>
          <cell r="K1426"/>
          <cell r="L1426" t="str">
            <v/>
          </cell>
          <cell r="M1426"/>
        </row>
        <row r="1427">
          <cell r="C1427"/>
          <cell r="D1427"/>
          <cell r="E1427"/>
          <cell r="F1427"/>
          <cell r="G1427"/>
          <cell r="H1427"/>
          <cell r="I1427"/>
          <cell r="J1427"/>
          <cell r="K1427"/>
          <cell r="L1427" t="str">
            <v/>
          </cell>
          <cell r="M1427"/>
        </row>
        <row r="1428">
          <cell r="C1428"/>
          <cell r="D1428"/>
          <cell r="E1428"/>
          <cell r="F1428"/>
          <cell r="G1428"/>
          <cell r="H1428"/>
          <cell r="I1428"/>
          <cell r="J1428"/>
          <cell r="K1428"/>
          <cell r="L1428" t="str">
            <v/>
          </cell>
          <cell r="M1428"/>
        </row>
        <row r="1429">
          <cell r="C1429"/>
          <cell r="D1429"/>
          <cell r="E1429"/>
          <cell r="F1429"/>
          <cell r="G1429"/>
          <cell r="H1429"/>
          <cell r="I1429"/>
          <cell r="J1429"/>
          <cell r="K1429"/>
          <cell r="L1429" t="str">
            <v/>
          </cell>
          <cell r="M1429"/>
        </row>
        <row r="1430">
          <cell r="C1430"/>
          <cell r="D1430"/>
          <cell r="E1430"/>
          <cell r="F1430"/>
          <cell r="G1430"/>
          <cell r="H1430"/>
          <cell r="I1430"/>
          <cell r="J1430"/>
          <cell r="K1430"/>
          <cell r="L1430" t="str">
            <v/>
          </cell>
          <cell r="M1430"/>
        </row>
        <row r="1431">
          <cell r="C1431"/>
          <cell r="D1431"/>
          <cell r="E1431"/>
          <cell r="F1431"/>
          <cell r="G1431"/>
          <cell r="H1431"/>
          <cell r="I1431"/>
          <cell r="J1431"/>
          <cell r="K1431"/>
          <cell r="L1431" t="str">
            <v/>
          </cell>
          <cell r="M1431"/>
        </row>
        <row r="1432">
          <cell r="C1432"/>
          <cell r="D1432"/>
          <cell r="E1432"/>
          <cell r="F1432"/>
          <cell r="G1432"/>
          <cell r="H1432"/>
          <cell r="I1432"/>
          <cell r="J1432"/>
          <cell r="K1432"/>
          <cell r="L1432" t="str">
            <v/>
          </cell>
          <cell r="M1432"/>
        </row>
        <row r="1433">
          <cell r="C1433"/>
          <cell r="D1433"/>
          <cell r="E1433"/>
          <cell r="F1433"/>
          <cell r="G1433"/>
          <cell r="H1433"/>
          <cell r="I1433"/>
          <cell r="J1433"/>
          <cell r="K1433"/>
          <cell r="L1433" t="str">
            <v/>
          </cell>
          <cell r="M1433"/>
        </row>
        <row r="1434">
          <cell r="C1434"/>
          <cell r="D1434"/>
          <cell r="E1434"/>
          <cell r="F1434"/>
          <cell r="G1434"/>
          <cell r="H1434"/>
          <cell r="I1434"/>
          <cell r="J1434"/>
          <cell r="K1434"/>
          <cell r="L1434" t="str">
            <v/>
          </cell>
          <cell r="M1434"/>
        </row>
        <row r="1435">
          <cell r="C1435"/>
          <cell r="D1435"/>
          <cell r="E1435"/>
          <cell r="F1435"/>
          <cell r="G1435"/>
          <cell r="H1435"/>
          <cell r="I1435"/>
          <cell r="J1435"/>
          <cell r="K1435"/>
          <cell r="L1435" t="str">
            <v/>
          </cell>
          <cell r="M1435"/>
        </row>
        <row r="1436">
          <cell r="C1436"/>
          <cell r="D1436"/>
          <cell r="E1436"/>
          <cell r="F1436"/>
          <cell r="G1436"/>
          <cell r="H1436"/>
          <cell r="I1436"/>
          <cell r="J1436"/>
          <cell r="K1436"/>
          <cell r="L1436" t="str">
            <v/>
          </cell>
          <cell r="M1436"/>
        </row>
        <row r="1437">
          <cell r="C1437"/>
          <cell r="D1437"/>
          <cell r="E1437"/>
          <cell r="F1437"/>
          <cell r="G1437"/>
          <cell r="H1437"/>
          <cell r="I1437"/>
          <cell r="J1437"/>
          <cell r="K1437"/>
          <cell r="L1437" t="str">
            <v/>
          </cell>
          <cell r="M1437"/>
        </row>
        <row r="1438">
          <cell r="C1438"/>
          <cell r="D1438"/>
          <cell r="E1438"/>
          <cell r="F1438"/>
          <cell r="G1438"/>
          <cell r="H1438"/>
          <cell r="I1438"/>
          <cell r="J1438"/>
          <cell r="K1438"/>
          <cell r="L1438" t="str">
            <v/>
          </cell>
          <cell r="M1438"/>
        </row>
        <row r="1439">
          <cell r="C1439"/>
          <cell r="D1439"/>
          <cell r="E1439"/>
          <cell r="F1439"/>
          <cell r="G1439"/>
          <cell r="H1439"/>
          <cell r="I1439"/>
          <cell r="J1439"/>
          <cell r="K1439"/>
          <cell r="L1439" t="str">
            <v/>
          </cell>
          <cell r="M1439"/>
        </row>
        <row r="1440">
          <cell r="C1440"/>
          <cell r="D1440"/>
          <cell r="E1440"/>
          <cell r="F1440"/>
          <cell r="G1440"/>
          <cell r="H1440"/>
          <cell r="I1440"/>
          <cell r="J1440"/>
          <cell r="K1440"/>
          <cell r="L1440" t="str">
            <v/>
          </cell>
          <cell r="M1440"/>
        </row>
        <row r="1441">
          <cell r="C1441"/>
          <cell r="D1441"/>
          <cell r="E1441"/>
          <cell r="F1441"/>
          <cell r="G1441"/>
          <cell r="H1441"/>
          <cell r="I1441"/>
          <cell r="J1441"/>
          <cell r="K1441"/>
          <cell r="L1441" t="str">
            <v/>
          </cell>
          <cell r="M1441"/>
        </row>
        <row r="1442">
          <cell r="C1442"/>
          <cell r="D1442"/>
          <cell r="E1442"/>
          <cell r="F1442"/>
          <cell r="G1442"/>
          <cell r="H1442"/>
          <cell r="I1442"/>
          <cell r="J1442"/>
          <cell r="K1442"/>
          <cell r="L1442" t="str">
            <v/>
          </cell>
          <cell r="M1442"/>
        </row>
        <row r="1443">
          <cell r="C1443"/>
          <cell r="D1443"/>
          <cell r="E1443"/>
          <cell r="F1443"/>
          <cell r="G1443"/>
          <cell r="H1443"/>
          <cell r="I1443"/>
          <cell r="J1443"/>
          <cell r="K1443"/>
          <cell r="L1443" t="str">
            <v/>
          </cell>
          <cell r="M1443"/>
        </row>
        <row r="1444">
          <cell r="C1444"/>
          <cell r="D1444"/>
          <cell r="E1444"/>
          <cell r="F1444"/>
          <cell r="G1444"/>
          <cell r="H1444"/>
          <cell r="I1444"/>
          <cell r="J1444"/>
          <cell r="K1444"/>
          <cell r="L1444" t="str">
            <v/>
          </cell>
          <cell r="M1444"/>
        </row>
        <row r="1445">
          <cell r="C1445"/>
          <cell r="D1445"/>
          <cell r="E1445"/>
          <cell r="F1445"/>
          <cell r="G1445"/>
          <cell r="H1445"/>
          <cell r="I1445"/>
          <cell r="J1445"/>
          <cell r="K1445"/>
          <cell r="L1445" t="str">
            <v/>
          </cell>
          <cell r="M1445"/>
        </row>
        <row r="1446">
          <cell r="C1446"/>
          <cell r="D1446"/>
          <cell r="E1446"/>
          <cell r="F1446"/>
          <cell r="G1446"/>
          <cell r="H1446"/>
          <cell r="I1446"/>
          <cell r="J1446"/>
          <cell r="K1446"/>
          <cell r="L1446" t="str">
            <v/>
          </cell>
          <cell r="M1446"/>
        </row>
        <row r="1447">
          <cell r="C1447"/>
          <cell r="D1447"/>
          <cell r="E1447"/>
          <cell r="F1447"/>
          <cell r="G1447"/>
          <cell r="H1447"/>
          <cell r="I1447"/>
          <cell r="J1447"/>
          <cell r="K1447"/>
          <cell r="L1447" t="str">
            <v/>
          </cell>
          <cell r="M1447"/>
        </row>
        <row r="1448">
          <cell r="C1448"/>
          <cell r="D1448"/>
          <cell r="E1448"/>
          <cell r="F1448"/>
          <cell r="G1448"/>
          <cell r="H1448"/>
          <cell r="I1448"/>
          <cell r="J1448"/>
          <cell r="K1448"/>
          <cell r="L1448" t="str">
            <v/>
          </cell>
          <cell r="M1448"/>
        </row>
        <row r="1449">
          <cell r="C1449"/>
          <cell r="D1449"/>
          <cell r="E1449"/>
          <cell r="F1449"/>
          <cell r="G1449"/>
          <cell r="H1449"/>
          <cell r="I1449"/>
          <cell r="J1449"/>
          <cell r="K1449"/>
          <cell r="L1449" t="str">
            <v/>
          </cell>
          <cell r="M1449"/>
        </row>
        <row r="1450">
          <cell r="C1450"/>
          <cell r="D1450"/>
          <cell r="E1450"/>
          <cell r="F1450"/>
          <cell r="G1450"/>
          <cell r="H1450"/>
          <cell r="I1450"/>
          <cell r="J1450"/>
          <cell r="K1450"/>
          <cell r="L1450" t="str">
            <v/>
          </cell>
          <cell r="M1450"/>
        </row>
        <row r="1451">
          <cell r="C1451"/>
          <cell r="D1451"/>
          <cell r="E1451"/>
          <cell r="F1451"/>
          <cell r="G1451"/>
          <cell r="H1451"/>
          <cell r="I1451"/>
          <cell r="J1451"/>
          <cell r="K1451"/>
          <cell r="L1451" t="str">
            <v/>
          </cell>
          <cell r="M1451"/>
        </row>
        <row r="1452">
          <cell r="C1452"/>
          <cell r="D1452"/>
          <cell r="E1452"/>
          <cell r="F1452"/>
          <cell r="G1452"/>
          <cell r="H1452"/>
          <cell r="I1452"/>
          <cell r="J1452"/>
          <cell r="K1452"/>
          <cell r="L1452" t="str">
            <v/>
          </cell>
          <cell r="M1452"/>
        </row>
        <row r="1453">
          <cell r="C1453"/>
          <cell r="D1453"/>
          <cell r="E1453"/>
          <cell r="F1453"/>
          <cell r="G1453"/>
          <cell r="H1453"/>
          <cell r="I1453"/>
          <cell r="J1453"/>
          <cell r="K1453"/>
          <cell r="L1453" t="str">
            <v/>
          </cell>
          <cell r="M1453"/>
        </row>
        <row r="1454">
          <cell r="C1454"/>
          <cell r="D1454"/>
          <cell r="E1454"/>
          <cell r="F1454"/>
          <cell r="G1454"/>
          <cell r="H1454"/>
          <cell r="I1454"/>
          <cell r="J1454"/>
          <cell r="K1454"/>
          <cell r="L1454" t="str">
            <v/>
          </cell>
          <cell r="M1454"/>
        </row>
        <row r="1455">
          <cell r="C1455"/>
          <cell r="D1455"/>
          <cell r="E1455"/>
          <cell r="F1455"/>
          <cell r="G1455"/>
          <cell r="H1455"/>
          <cell r="I1455"/>
          <cell r="J1455"/>
          <cell r="K1455"/>
          <cell r="L1455" t="str">
            <v/>
          </cell>
          <cell r="M1455"/>
        </row>
        <row r="1456">
          <cell r="C1456"/>
          <cell r="D1456"/>
          <cell r="E1456"/>
          <cell r="F1456"/>
          <cell r="G1456"/>
          <cell r="H1456"/>
          <cell r="I1456"/>
          <cell r="J1456"/>
          <cell r="K1456"/>
          <cell r="L1456" t="str">
            <v/>
          </cell>
          <cell r="M1456"/>
        </row>
        <row r="1457">
          <cell r="C1457"/>
          <cell r="D1457"/>
          <cell r="E1457"/>
          <cell r="F1457"/>
          <cell r="G1457"/>
          <cell r="H1457"/>
          <cell r="I1457"/>
          <cell r="J1457"/>
          <cell r="K1457"/>
          <cell r="L1457" t="str">
            <v/>
          </cell>
          <cell r="M1457"/>
        </row>
        <row r="1458">
          <cell r="C1458"/>
          <cell r="D1458"/>
          <cell r="E1458"/>
          <cell r="F1458"/>
          <cell r="G1458"/>
          <cell r="H1458"/>
          <cell r="I1458"/>
          <cell r="J1458"/>
          <cell r="K1458"/>
          <cell r="L1458" t="str">
            <v/>
          </cell>
          <cell r="M1458"/>
        </row>
        <row r="1459">
          <cell r="C1459"/>
          <cell r="D1459"/>
          <cell r="E1459"/>
          <cell r="F1459"/>
          <cell r="G1459"/>
          <cell r="H1459"/>
          <cell r="I1459"/>
          <cell r="J1459"/>
          <cell r="K1459"/>
          <cell r="L1459" t="str">
            <v/>
          </cell>
          <cell r="M1459"/>
        </row>
        <row r="1460">
          <cell r="C1460"/>
          <cell r="D1460"/>
          <cell r="E1460"/>
          <cell r="F1460"/>
          <cell r="G1460"/>
          <cell r="H1460"/>
          <cell r="I1460"/>
          <cell r="J1460"/>
          <cell r="K1460"/>
          <cell r="L1460" t="str">
            <v/>
          </cell>
          <cell r="M1460"/>
        </row>
        <row r="1461">
          <cell r="C1461"/>
          <cell r="D1461"/>
          <cell r="E1461"/>
          <cell r="F1461"/>
          <cell r="G1461"/>
          <cell r="H1461"/>
          <cell r="I1461"/>
          <cell r="J1461"/>
          <cell r="K1461"/>
          <cell r="L1461" t="str">
            <v/>
          </cell>
          <cell r="M1461"/>
        </row>
        <row r="1462">
          <cell r="C1462"/>
          <cell r="D1462"/>
          <cell r="E1462"/>
          <cell r="F1462"/>
          <cell r="G1462"/>
          <cell r="H1462"/>
          <cell r="I1462"/>
          <cell r="J1462"/>
          <cell r="K1462"/>
          <cell r="L1462" t="str">
            <v/>
          </cell>
          <cell r="M1462"/>
        </row>
        <row r="1463">
          <cell r="C1463"/>
          <cell r="D1463"/>
          <cell r="E1463"/>
          <cell r="F1463"/>
          <cell r="G1463"/>
          <cell r="H1463"/>
          <cell r="I1463"/>
          <cell r="J1463"/>
          <cell r="K1463"/>
          <cell r="L1463" t="str">
            <v/>
          </cell>
          <cell r="M1463"/>
        </row>
        <row r="1464">
          <cell r="C1464"/>
          <cell r="D1464"/>
          <cell r="E1464"/>
          <cell r="F1464"/>
          <cell r="G1464"/>
          <cell r="H1464"/>
          <cell r="I1464"/>
          <cell r="J1464"/>
          <cell r="K1464"/>
          <cell r="L1464" t="str">
            <v/>
          </cell>
          <cell r="M1464"/>
        </row>
        <row r="1465">
          <cell r="C1465"/>
          <cell r="D1465"/>
          <cell r="E1465"/>
          <cell r="F1465"/>
          <cell r="G1465"/>
          <cell r="H1465"/>
          <cell r="I1465"/>
          <cell r="J1465"/>
          <cell r="K1465"/>
          <cell r="L1465" t="str">
            <v/>
          </cell>
          <cell r="M1465"/>
        </row>
        <row r="1466">
          <cell r="C1466"/>
          <cell r="D1466"/>
          <cell r="E1466"/>
          <cell r="F1466"/>
          <cell r="G1466"/>
          <cell r="H1466"/>
          <cell r="I1466"/>
          <cell r="J1466"/>
          <cell r="K1466"/>
          <cell r="L1466" t="str">
            <v/>
          </cell>
          <cell r="M1466"/>
        </row>
        <row r="1467">
          <cell r="C1467"/>
          <cell r="D1467"/>
          <cell r="E1467"/>
          <cell r="F1467"/>
          <cell r="G1467"/>
          <cell r="H1467"/>
          <cell r="I1467"/>
          <cell r="J1467"/>
          <cell r="K1467"/>
          <cell r="L1467" t="str">
            <v/>
          </cell>
          <cell r="M1467"/>
        </row>
        <row r="1468">
          <cell r="C1468"/>
          <cell r="D1468"/>
          <cell r="E1468"/>
          <cell r="F1468"/>
          <cell r="G1468"/>
          <cell r="H1468"/>
          <cell r="I1468"/>
          <cell r="J1468"/>
          <cell r="K1468"/>
          <cell r="L1468" t="str">
            <v/>
          </cell>
          <cell r="M1468"/>
        </row>
        <row r="1469">
          <cell r="C1469"/>
          <cell r="D1469"/>
          <cell r="E1469"/>
          <cell r="F1469"/>
          <cell r="G1469"/>
          <cell r="H1469"/>
          <cell r="I1469"/>
          <cell r="J1469"/>
          <cell r="K1469"/>
          <cell r="L1469" t="str">
            <v/>
          </cell>
          <cell r="M1469"/>
        </row>
        <row r="1470">
          <cell r="C1470"/>
          <cell r="D1470"/>
          <cell r="E1470"/>
          <cell r="F1470"/>
          <cell r="G1470"/>
          <cell r="H1470"/>
          <cell r="I1470"/>
          <cell r="J1470"/>
          <cell r="K1470"/>
          <cell r="L1470" t="str">
            <v/>
          </cell>
          <cell r="M1470"/>
        </row>
        <row r="1471">
          <cell r="C1471"/>
          <cell r="D1471"/>
          <cell r="E1471"/>
          <cell r="F1471"/>
          <cell r="G1471"/>
          <cell r="H1471"/>
          <cell r="I1471"/>
          <cell r="J1471"/>
          <cell r="K1471"/>
          <cell r="L1471" t="str">
            <v/>
          </cell>
          <cell r="M1471"/>
        </row>
        <row r="1472">
          <cell r="C1472"/>
          <cell r="D1472"/>
          <cell r="E1472"/>
          <cell r="F1472"/>
          <cell r="G1472"/>
          <cell r="H1472"/>
          <cell r="I1472"/>
          <cell r="J1472"/>
          <cell r="K1472"/>
          <cell r="L1472" t="str">
            <v/>
          </cell>
          <cell r="M1472"/>
        </row>
        <row r="1473">
          <cell r="C1473"/>
          <cell r="D1473"/>
          <cell r="E1473"/>
          <cell r="F1473"/>
          <cell r="G1473"/>
          <cell r="H1473"/>
          <cell r="I1473"/>
          <cell r="J1473"/>
          <cell r="K1473"/>
          <cell r="L1473" t="str">
            <v/>
          </cell>
          <cell r="M1473"/>
        </row>
        <row r="1474">
          <cell r="C1474"/>
          <cell r="D1474"/>
          <cell r="E1474"/>
          <cell r="F1474"/>
          <cell r="G1474"/>
          <cell r="H1474"/>
          <cell r="I1474"/>
          <cell r="J1474"/>
          <cell r="K1474"/>
          <cell r="L1474" t="str">
            <v/>
          </cell>
          <cell r="M1474"/>
        </row>
        <row r="1475">
          <cell r="C1475"/>
          <cell r="D1475"/>
          <cell r="E1475"/>
          <cell r="F1475"/>
          <cell r="G1475"/>
          <cell r="H1475"/>
          <cell r="I1475"/>
          <cell r="J1475"/>
          <cell r="K1475"/>
          <cell r="L1475" t="str">
            <v/>
          </cell>
          <cell r="M1475"/>
        </row>
        <row r="1476">
          <cell r="C1476"/>
          <cell r="D1476"/>
          <cell r="E1476"/>
          <cell r="F1476"/>
          <cell r="G1476"/>
          <cell r="H1476"/>
          <cell r="I1476"/>
          <cell r="J1476"/>
          <cell r="K1476"/>
          <cell r="L1476" t="str">
            <v/>
          </cell>
          <cell r="M1476"/>
        </row>
        <row r="1477">
          <cell r="C1477"/>
          <cell r="D1477"/>
          <cell r="E1477"/>
          <cell r="F1477"/>
          <cell r="G1477"/>
          <cell r="H1477"/>
          <cell r="I1477"/>
          <cell r="J1477"/>
          <cell r="K1477"/>
          <cell r="L1477" t="str">
            <v/>
          </cell>
          <cell r="M1477"/>
        </row>
        <row r="1478">
          <cell r="C1478"/>
          <cell r="D1478"/>
          <cell r="E1478"/>
          <cell r="F1478"/>
          <cell r="G1478"/>
          <cell r="H1478"/>
          <cell r="I1478"/>
          <cell r="J1478"/>
          <cell r="K1478"/>
          <cell r="L1478" t="str">
            <v/>
          </cell>
          <cell r="M1478"/>
        </row>
        <row r="1479">
          <cell r="C1479"/>
          <cell r="D1479"/>
          <cell r="E1479"/>
          <cell r="F1479"/>
          <cell r="G1479"/>
          <cell r="H1479"/>
          <cell r="I1479"/>
          <cell r="J1479"/>
          <cell r="K1479"/>
          <cell r="L1479" t="str">
            <v/>
          </cell>
          <cell r="M1479"/>
        </row>
        <row r="1480">
          <cell r="C1480"/>
          <cell r="D1480"/>
          <cell r="E1480"/>
          <cell r="F1480"/>
          <cell r="G1480"/>
          <cell r="H1480"/>
          <cell r="I1480"/>
          <cell r="J1480"/>
          <cell r="K1480"/>
          <cell r="L1480" t="str">
            <v/>
          </cell>
          <cell r="M1480"/>
        </row>
        <row r="1481">
          <cell r="C1481"/>
          <cell r="D1481"/>
          <cell r="E1481"/>
          <cell r="F1481"/>
          <cell r="G1481"/>
          <cell r="H1481"/>
          <cell r="I1481"/>
          <cell r="J1481"/>
          <cell r="K1481"/>
          <cell r="L1481" t="str">
            <v/>
          </cell>
          <cell r="M1481"/>
        </row>
        <row r="1482">
          <cell r="C1482"/>
          <cell r="D1482"/>
          <cell r="E1482"/>
          <cell r="F1482"/>
          <cell r="G1482"/>
          <cell r="H1482"/>
          <cell r="I1482"/>
          <cell r="J1482"/>
          <cell r="K1482"/>
          <cell r="L1482" t="str">
            <v/>
          </cell>
          <cell r="M1482"/>
        </row>
        <row r="1483">
          <cell r="C1483"/>
          <cell r="D1483"/>
          <cell r="E1483"/>
          <cell r="F1483"/>
          <cell r="G1483"/>
          <cell r="H1483"/>
          <cell r="I1483"/>
          <cell r="J1483"/>
          <cell r="K1483"/>
          <cell r="L1483" t="str">
            <v/>
          </cell>
          <cell r="M1483"/>
        </row>
        <row r="1484">
          <cell r="C1484"/>
          <cell r="D1484"/>
          <cell r="E1484"/>
          <cell r="F1484"/>
          <cell r="G1484"/>
          <cell r="H1484"/>
          <cell r="I1484"/>
          <cell r="J1484"/>
          <cell r="K1484"/>
          <cell r="L1484" t="str">
            <v/>
          </cell>
          <cell r="M1484"/>
        </row>
        <row r="1485">
          <cell r="C1485"/>
          <cell r="D1485"/>
          <cell r="E1485"/>
          <cell r="F1485"/>
          <cell r="G1485"/>
          <cell r="H1485"/>
          <cell r="I1485"/>
          <cell r="J1485"/>
          <cell r="K1485"/>
          <cell r="L1485" t="str">
            <v/>
          </cell>
          <cell r="M1485"/>
        </row>
        <row r="1486">
          <cell r="C1486"/>
          <cell r="D1486"/>
          <cell r="E1486"/>
          <cell r="F1486"/>
          <cell r="G1486"/>
          <cell r="H1486"/>
          <cell r="I1486"/>
          <cell r="J1486"/>
          <cell r="K1486"/>
          <cell r="L1486" t="str">
            <v/>
          </cell>
          <cell r="M1486"/>
        </row>
        <row r="1487">
          <cell r="C1487"/>
          <cell r="D1487"/>
          <cell r="E1487"/>
          <cell r="F1487"/>
          <cell r="G1487"/>
          <cell r="H1487"/>
          <cell r="I1487"/>
          <cell r="J1487"/>
          <cell r="K1487"/>
          <cell r="L1487" t="str">
            <v/>
          </cell>
          <cell r="M1487"/>
        </row>
        <row r="1488">
          <cell r="C1488"/>
          <cell r="D1488"/>
          <cell r="E1488"/>
          <cell r="F1488"/>
          <cell r="G1488"/>
          <cell r="H1488"/>
          <cell r="I1488"/>
          <cell r="J1488"/>
          <cell r="K1488"/>
          <cell r="L1488" t="str">
            <v/>
          </cell>
          <cell r="M1488"/>
        </row>
        <row r="1489">
          <cell r="C1489"/>
          <cell r="D1489"/>
          <cell r="E1489"/>
          <cell r="F1489"/>
          <cell r="G1489"/>
          <cell r="H1489"/>
          <cell r="I1489"/>
          <cell r="J1489"/>
          <cell r="K1489"/>
          <cell r="L1489" t="str">
            <v/>
          </cell>
          <cell r="M1489"/>
        </row>
        <row r="1490">
          <cell r="C1490"/>
          <cell r="D1490"/>
          <cell r="E1490"/>
          <cell r="F1490"/>
          <cell r="G1490"/>
          <cell r="H1490"/>
          <cell r="I1490"/>
          <cell r="J1490"/>
          <cell r="K1490"/>
          <cell r="L1490" t="str">
            <v/>
          </cell>
          <cell r="M1490"/>
        </row>
        <row r="1491">
          <cell r="C1491"/>
          <cell r="D1491"/>
          <cell r="E1491"/>
          <cell r="F1491"/>
          <cell r="G1491"/>
          <cell r="H1491"/>
          <cell r="I1491"/>
          <cell r="J1491"/>
          <cell r="K1491"/>
          <cell r="L1491" t="str">
            <v/>
          </cell>
          <cell r="M1491"/>
        </row>
        <row r="1492">
          <cell r="C1492"/>
          <cell r="D1492"/>
          <cell r="E1492"/>
          <cell r="F1492"/>
          <cell r="G1492"/>
          <cell r="H1492"/>
          <cell r="I1492"/>
          <cell r="J1492"/>
          <cell r="K1492"/>
          <cell r="L1492" t="str">
            <v/>
          </cell>
          <cell r="M1492"/>
        </row>
        <row r="1493">
          <cell r="C1493"/>
          <cell r="D1493"/>
          <cell r="E1493"/>
          <cell r="F1493"/>
          <cell r="G1493"/>
          <cell r="H1493"/>
          <cell r="I1493"/>
          <cell r="J1493"/>
          <cell r="K1493"/>
          <cell r="L1493" t="str">
            <v/>
          </cell>
          <cell r="M1493"/>
        </row>
        <row r="1494">
          <cell r="C1494"/>
          <cell r="D1494"/>
          <cell r="E1494"/>
          <cell r="F1494"/>
          <cell r="G1494"/>
          <cell r="H1494"/>
          <cell r="I1494"/>
          <cell r="J1494"/>
          <cell r="K1494"/>
          <cell r="L1494" t="str">
            <v/>
          </cell>
          <cell r="M1494"/>
        </row>
        <row r="1495">
          <cell r="C1495"/>
          <cell r="D1495"/>
          <cell r="E1495"/>
          <cell r="F1495"/>
          <cell r="G1495"/>
          <cell r="H1495"/>
          <cell r="I1495"/>
          <cell r="J1495"/>
          <cell r="K1495"/>
          <cell r="L1495" t="str">
            <v/>
          </cell>
          <cell r="M1495"/>
        </row>
        <row r="1496">
          <cell r="C1496"/>
          <cell r="D1496"/>
          <cell r="E1496"/>
          <cell r="F1496"/>
          <cell r="G1496"/>
          <cell r="H1496"/>
          <cell r="I1496"/>
          <cell r="J1496"/>
          <cell r="K1496"/>
          <cell r="L1496" t="str">
            <v/>
          </cell>
          <cell r="M1496"/>
        </row>
        <row r="1497">
          <cell r="C1497"/>
          <cell r="D1497"/>
          <cell r="E1497"/>
          <cell r="F1497"/>
          <cell r="G1497"/>
          <cell r="H1497"/>
          <cell r="I1497"/>
          <cell r="J1497"/>
          <cell r="K1497"/>
          <cell r="L1497" t="str">
            <v/>
          </cell>
          <cell r="M1497"/>
        </row>
        <row r="1498">
          <cell r="C1498"/>
          <cell r="D1498"/>
          <cell r="E1498"/>
          <cell r="F1498"/>
          <cell r="G1498"/>
          <cell r="H1498"/>
          <cell r="I1498"/>
          <cell r="J1498"/>
          <cell r="K1498"/>
          <cell r="L1498" t="str">
            <v/>
          </cell>
          <cell r="M1498"/>
        </row>
        <row r="1499">
          <cell r="C1499"/>
          <cell r="D1499"/>
          <cell r="E1499"/>
          <cell r="F1499"/>
          <cell r="G1499"/>
          <cell r="H1499"/>
          <cell r="I1499"/>
          <cell r="J1499"/>
          <cell r="K1499"/>
          <cell r="L1499" t="str">
            <v/>
          </cell>
          <cell r="M1499"/>
        </row>
        <row r="1500">
          <cell r="C1500"/>
          <cell r="D1500"/>
          <cell r="E1500"/>
          <cell r="F1500"/>
          <cell r="G1500"/>
          <cell r="H1500"/>
          <cell r="I1500"/>
          <cell r="J1500"/>
          <cell r="K1500"/>
          <cell r="L1500" t="str">
            <v/>
          </cell>
          <cell r="M1500"/>
        </row>
        <row r="1501">
          <cell r="C1501"/>
          <cell r="D1501"/>
          <cell r="E1501"/>
          <cell r="F1501"/>
          <cell r="G1501"/>
          <cell r="H1501"/>
          <cell r="I1501"/>
          <cell r="J1501"/>
          <cell r="K1501"/>
          <cell r="L1501" t="str">
            <v/>
          </cell>
          <cell r="M1501"/>
        </row>
        <row r="1502">
          <cell r="C1502"/>
          <cell r="D1502"/>
          <cell r="E1502"/>
          <cell r="F1502"/>
          <cell r="G1502"/>
          <cell r="H1502"/>
          <cell r="I1502"/>
          <cell r="J1502"/>
          <cell r="K1502"/>
          <cell r="L1502" t="str">
            <v/>
          </cell>
          <cell r="M1502"/>
        </row>
        <row r="1503">
          <cell r="C1503"/>
          <cell r="D1503"/>
          <cell r="E1503"/>
          <cell r="F1503"/>
          <cell r="G1503"/>
          <cell r="H1503"/>
          <cell r="I1503"/>
          <cell r="J1503"/>
          <cell r="K1503"/>
          <cell r="L1503" t="str">
            <v/>
          </cell>
          <cell r="M1503"/>
        </row>
        <row r="1504">
          <cell r="C1504"/>
          <cell r="D1504"/>
          <cell r="E1504"/>
          <cell r="F1504"/>
          <cell r="G1504"/>
          <cell r="H1504"/>
          <cell r="I1504"/>
          <cell r="J1504"/>
          <cell r="K1504"/>
          <cell r="L1504" t="str">
            <v/>
          </cell>
          <cell r="M1504"/>
        </row>
        <row r="1505">
          <cell r="C1505"/>
          <cell r="D1505"/>
          <cell r="E1505"/>
          <cell r="F1505"/>
          <cell r="G1505"/>
          <cell r="H1505"/>
          <cell r="I1505"/>
          <cell r="J1505"/>
          <cell r="K1505"/>
          <cell r="L1505" t="str">
            <v/>
          </cell>
          <cell r="M1505"/>
        </row>
        <row r="1506">
          <cell r="C1506"/>
          <cell r="D1506"/>
          <cell r="E1506"/>
          <cell r="F1506"/>
          <cell r="G1506"/>
          <cell r="H1506"/>
          <cell r="I1506"/>
          <cell r="J1506"/>
          <cell r="K1506"/>
          <cell r="L1506" t="str">
            <v/>
          </cell>
          <cell r="M1506"/>
        </row>
        <row r="1507">
          <cell r="C1507"/>
          <cell r="D1507"/>
          <cell r="E1507"/>
          <cell r="F1507"/>
          <cell r="G1507"/>
          <cell r="H1507"/>
          <cell r="I1507"/>
          <cell r="J1507"/>
          <cell r="K1507"/>
          <cell r="L1507" t="str">
            <v/>
          </cell>
          <cell r="M1507"/>
        </row>
        <row r="1508">
          <cell r="C1508"/>
          <cell r="D1508"/>
          <cell r="E1508"/>
          <cell r="F1508"/>
          <cell r="G1508"/>
          <cell r="H1508"/>
          <cell r="I1508"/>
          <cell r="J1508"/>
          <cell r="K1508"/>
          <cell r="L1508" t="str">
            <v/>
          </cell>
          <cell r="M1508"/>
        </row>
        <row r="1509">
          <cell r="C1509"/>
          <cell r="D1509"/>
          <cell r="E1509"/>
          <cell r="F1509"/>
          <cell r="G1509"/>
          <cell r="H1509"/>
          <cell r="I1509"/>
          <cell r="J1509"/>
          <cell r="K1509"/>
          <cell r="L1509" t="str">
            <v/>
          </cell>
          <cell r="M1509"/>
        </row>
        <row r="1510">
          <cell r="C1510"/>
          <cell r="D1510"/>
          <cell r="E1510"/>
          <cell r="F1510"/>
          <cell r="G1510"/>
          <cell r="H1510"/>
          <cell r="I1510"/>
          <cell r="J1510"/>
          <cell r="K1510"/>
          <cell r="L1510" t="str">
            <v/>
          </cell>
          <cell r="M1510"/>
        </row>
        <row r="1511">
          <cell r="C1511"/>
          <cell r="D1511"/>
          <cell r="E1511"/>
          <cell r="F1511"/>
          <cell r="G1511"/>
          <cell r="H1511"/>
          <cell r="I1511"/>
          <cell r="J1511"/>
          <cell r="K1511"/>
          <cell r="L1511" t="str">
            <v/>
          </cell>
          <cell r="M1511"/>
        </row>
        <row r="1512">
          <cell r="C1512"/>
          <cell r="D1512"/>
          <cell r="E1512"/>
          <cell r="F1512"/>
          <cell r="G1512"/>
          <cell r="H1512"/>
          <cell r="I1512"/>
          <cell r="J1512"/>
          <cell r="K1512"/>
          <cell r="L1512" t="str">
            <v/>
          </cell>
          <cell r="M1512"/>
        </row>
        <row r="1513">
          <cell r="C1513"/>
          <cell r="D1513"/>
          <cell r="E1513"/>
          <cell r="F1513"/>
          <cell r="G1513"/>
          <cell r="H1513"/>
          <cell r="I1513"/>
          <cell r="J1513"/>
          <cell r="K1513"/>
          <cell r="L1513" t="str">
            <v/>
          </cell>
          <cell r="M1513"/>
        </row>
        <row r="1514">
          <cell r="C1514"/>
          <cell r="D1514"/>
          <cell r="E1514"/>
          <cell r="F1514"/>
          <cell r="G1514"/>
          <cell r="H1514"/>
          <cell r="I1514"/>
          <cell r="J1514"/>
          <cell r="K1514"/>
          <cell r="L1514" t="str">
            <v/>
          </cell>
          <cell r="M1514"/>
        </row>
        <row r="1515">
          <cell r="C1515"/>
          <cell r="D1515"/>
          <cell r="E1515"/>
          <cell r="F1515"/>
          <cell r="G1515"/>
          <cell r="H1515"/>
          <cell r="I1515"/>
          <cell r="J1515"/>
          <cell r="K1515"/>
          <cell r="L1515" t="str">
            <v/>
          </cell>
          <cell r="M1515"/>
        </row>
        <row r="1516">
          <cell r="C1516"/>
          <cell r="D1516"/>
          <cell r="E1516"/>
          <cell r="F1516"/>
          <cell r="G1516"/>
          <cell r="H1516"/>
          <cell r="I1516"/>
          <cell r="J1516"/>
          <cell r="K1516"/>
          <cell r="L1516" t="str">
            <v/>
          </cell>
          <cell r="M1516"/>
        </row>
        <row r="1517">
          <cell r="C1517"/>
          <cell r="D1517"/>
          <cell r="E1517"/>
          <cell r="F1517"/>
          <cell r="G1517"/>
          <cell r="H1517"/>
          <cell r="I1517"/>
          <cell r="J1517"/>
          <cell r="K1517"/>
          <cell r="L1517" t="str">
            <v/>
          </cell>
          <cell r="M1517"/>
        </row>
        <row r="1518">
          <cell r="C1518"/>
          <cell r="D1518"/>
          <cell r="E1518"/>
          <cell r="F1518"/>
          <cell r="G1518"/>
          <cell r="H1518"/>
          <cell r="I1518"/>
          <cell r="J1518"/>
          <cell r="K1518"/>
          <cell r="L1518" t="str">
            <v/>
          </cell>
          <cell r="M1518"/>
        </row>
        <row r="1519">
          <cell r="C1519"/>
          <cell r="D1519"/>
          <cell r="E1519"/>
          <cell r="F1519"/>
          <cell r="G1519"/>
          <cell r="H1519"/>
          <cell r="I1519"/>
          <cell r="J1519"/>
          <cell r="K1519"/>
          <cell r="L1519" t="str">
            <v/>
          </cell>
          <cell r="M1519"/>
        </row>
        <row r="1520">
          <cell r="C1520"/>
          <cell r="D1520"/>
          <cell r="E1520"/>
          <cell r="F1520"/>
          <cell r="G1520"/>
          <cell r="H1520"/>
          <cell r="I1520"/>
          <cell r="J1520"/>
          <cell r="K1520"/>
          <cell r="L1520" t="str">
            <v/>
          </cell>
          <cell r="M1520"/>
        </row>
        <row r="1521">
          <cell r="C1521"/>
          <cell r="D1521"/>
          <cell r="E1521"/>
          <cell r="F1521"/>
          <cell r="G1521"/>
          <cell r="H1521"/>
          <cell r="I1521"/>
          <cell r="J1521"/>
          <cell r="K1521"/>
          <cell r="L1521" t="str">
            <v/>
          </cell>
          <cell r="M1521"/>
        </row>
        <row r="1522">
          <cell r="C1522"/>
          <cell r="D1522"/>
          <cell r="E1522"/>
          <cell r="F1522"/>
          <cell r="G1522"/>
          <cell r="H1522"/>
          <cell r="I1522"/>
          <cell r="J1522"/>
          <cell r="K1522"/>
          <cell r="L1522" t="str">
            <v/>
          </cell>
          <cell r="M1522"/>
        </row>
        <row r="1523">
          <cell r="C1523"/>
          <cell r="D1523"/>
          <cell r="E1523"/>
          <cell r="F1523"/>
          <cell r="G1523"/>
          <cell r="H1523"/>
          <cell r="I1523"/>
          <cell r="J1523"/>
          <cell r="K1523"/>
          <cell r="L1523" t="str">
            <v/>
          </cell>
          <cell r="M1523"/>
        </row>
        <row r="1524">
          <cell r="C1524"/>
          <cell r="D1524"/>
          <cell r="E1524"/>
          <cell r="F1524"/>
          <cell r="G1524"/>
          <cell r="H1524"/>
          <cell r="I1524"/>
          <cell r="J1524"/>
          <cell r="K1524"/>
          <cell r="L1524" t="str">
            <v/>
          </cell>
          <cell r="M1524"/>
        </row>
        <row r="1525">
          <cell r="C1525"/>
          <cell r="D1525"/>
          <cell r="E1525"/>
          <cell r="F1525"/>
          <cell r="G1525"/>
          <cell r="H1525"/>
          <cell r="I1525"/>
          <cell r="J1525"/>
          <cell r="K1525"/>
          <cell r="L1525" t="str">
            <v/>
          </cell>
          <cell r="M1525"/>
        </row>
        <row r="1526">
          <cell r="C1526"/>
          <cell r="D1526"/>
          <cell r="E1526"/>
          <cell r="F1526"/>
          <cell r="G1526"/>
          <cell r="H1526"/>
          <cell r="I1526"/>
          <cell r="J1526"/>
          <cell r="K1526"/>
          <cell r="L1526" t="str">
            <v/>
          </cell>
          <cell r="M1526"/>
        </row>
        <row r="1527">
          <cell r="C1527"/>
          <cell r="D1527"/>
          <cell r="E1527"/>
          <cell r="F1527"/>
          <cell r="G1527"/>
          <cell r="H1527"/>
          <cell r="I1527"/>
          <cell r="J1527"/>
          <cell r="K1527"/>
          <cell r="L1527" t="str">
            <v/>
          </cell>
          <cell r="M1527"/>
        </row>
        <row r="1528">
          <cell r="C1528"/>
          <cell r="D1528"/>
          <cell r="E1528"/>
          <cell r="F1528"/>
          <cell r="G1528"/>
          <cell r="H1528"/>
          <cell r="I1528"/>
          <cell r="J1528"/>
          <cell r="K1528"/>
          <cell r="L1528" t="str">
            <v/>
          </cell>
          <cell r="M1528"/>
        </row>
        <row r="1529">
          <cell r="C1529"/>
          <cell r="D1529"/>
          <cell r="E1529"/>
          <cell r="F1529"/>
          <cell r="G1529"/>
          <cell r="H1529"/>
          <cell r="I1529"/>
          <cell r="J1529"/>
          <cell r="K1529"/>
          <cell r="L1529" t="str">
            <v/>
          </cell>
          <cell r="M1529"/>
        </row>
        <row r="1530">
          <cell r="C1530"/>
          <cell r="D1530"/>
          <cell r="E1530"/>
          <cell r="F1530"/>
          <cell r="G1530"/>
          <cell r="H1530"/>
          <cell r="I1530"/>
          <cell r="J1530"/>
          <cell r="K1530"/>
          <cell r="L1530" t="str">
            <v/>
          </cell>
          <cell r="M1530"/>
        </row>
        <row r="1531">
          <cell r="C1531"/>
          <cell r="D1531"/>
          <cell r="E1531"/>
          <cell r="F1531"/>
          <cell r="G1531"/>
          <cell r="H1531"/>
          <cell r="I1531"/>
          <cell r="J1531"/>
          <cell r="K1531"/>
          <cell r="L1531" t="str">
            <v/>
          </cell>
          <cell r="M1531"/>
        </row>
        <row r="1532">
          <cell r="C1532"/>
          <cell r="D1532"/>
          <cell r="E1532"/>
          <cell r="F1532"/>
          <cell r="G1532"/>
          <cell r="H1532"/>
          <cell r="I1532"/>
          <cell r="J1532"/>
          <cell r="K1532"/>
          <cell r="L1532" t="str">
            <v/>
          </cell>
          <cell r="M1532"/>
        </row>
        <row r="1533">
          <cell r="C1533"/>
          <cell r="D1533"/>
          <cell r="E1533"/>
          <cell r="F1533"/>
          <cell r="G1533"/>
          <cell r="H1533"/>
          <cell r="I1533"/>
          <cell r="J1533"/>
          <cell r="K1533"/>
          <cell r="L1533" t="str">
            <v/>
          </cell>
          <cell r="M1533"/>
        </row>
        <row r="1534">
          <cell r="C1534"/>
          <cell r="D1534"/>
          <cell r="E1534"/>
          <cell r="F1534"/>
          <cell r="G1534"/>
          <cell r="H1534"/>
          <cell r="I1534"/>
          <cell r="J1534"/>
          <cell r="K1534"/>
          <cell r="L1534" t="str">
            <v/>
          </cell>
          <cell r="M1534"/>
        </row>
        <row r="1535">
          <cell r="C1535"/>
          <cell r="D1535"/>
          <cell r="E1535"/>
          <cell r="F1535"/>
          <cell r="G1535"/>
          <cell r="H1535"/>
          <cell r="I1535"/>
          <cell r="J1535"/>
          <cell r="K1535"/>
          <cell r="L1535" t="str">
            <v/>
          </cell>
          <cell r="M1535"/>
        </row>
        <row r="1536">
          <cell r="C1536"/>
          <cell r="D1536"/>
          <cell r="E1536"/>
          <cell r="F1536"/>
          <cell r="G1536"/>
          <cell r="H1536"/>
          <cell r="I1536"/>
          <cell r="J1536"/>
          <cell r="K1536"/>
          <cell r="L1536" t="str">
            <v/>
          </cell>
          <cell r="M1536"/>
        </row>
        <row r="1537">
          <cell r="C1537"/>
          <cell r="D1537"/>
          <cell r="E1537"/>
          <cell r="F1537"/>
          <cell r="G1537"/>
          <cell r="H1537"/>
          <cell r="I1537"/>
          <cell r="J1537"/>
          <cell r="K1537"/>
          <cell r="L1537" t="str">
            <v/>
          </cell>
          <cell r="M1537"/>
        </row>
        <row r="1538">
          <cell r="C1538"/>
          <cell r="D1538"/>
          <cell r="E1538"/>
          <cell r="F1538"/>
          <cell r="G1538"/>
          <cell r="H1538"/>
          <cell r="I1538"/>
          <cell r="J1538"/>
          <cell r="K1538"/>
          <cell r="L1538" t="str">
            <v/>
          </cell>
          <cell r="M1538"/>
        </row>
        <row r="1539">
          <cell r="C1539"/>
          <cell r="D1539"/>
          <cell r="E1539"/>
          <cell r="F1539"/>
          <cell r="G1539"/>
          <cell r="H1539"/>
          <cell r="I1539"/>
          <cell r="J1539"/>
          <cell r="K1539"/>
          <cell r="L1539" t="str">
            <v/>
          </cell>
          <cell r="M1539"/>
        </row>
        <row r="1540">
          <cell r="C1540"/>
          <cell r="D1540"/>
          <cell r="E1540"/>
          <cell r="F1540"/>
          <cell r="G1540"/>
          <cell r="H1540"/>
          <cell r="I1540"/>
          <cell r="J1540"/>
          <cell r="K1540"/>
          <cell r="L1540" t="str">
            <v/>
          </cell>
          <cell r="M1540"/>
        </row>
        <row r="1541">
          <cell r="C1541"/>
          <cell r="D1541"/>
          <cell r="E1541"/>
          <cell r="F1541"/>
          <cell r="G1541"/>
          <cell r="H1541"/>
          <cell r="I1541"/>
          <cell r="J1541"/>
          <cell r="K1541"/>
          <cell r="L1541" t="str">
            <v/>
          </cell>
          <cell r="M1541"/>
        </row>
        <row r="1542">
          <cell r="C1542"/>
          <cell r="D1542"/>
          <cell r="E1542"/>
          <cell r="F1542"/>
          <cell r="G1542"/>
          <cell r="H1542"/>
          <cell r="I1542"/>
          <cell r="J1542"/>
          <cell r="K1542"/>
          <cell r="L1542" t="str">
            <v/>
          </cell>
          <cell r="M1542"/>
        </row>
        <row r="1543">
          <cell r="C1543"/>
          <cell r="D1543"/>
          <cell r="E1543"/>
          <cell r="F1543"/>
          <cell r="G1543"/>
          <cell r="H1543"/>
          <cell r="I1543"/>
          <cell r="J1543"/>
          <cell r="K1543"/>
          <cell r="L1543" t="str">
            <v/>
          </cell>
          <cell r="M1543"/>
        </row>
        <row r="1544">
          <cell r="C1544"/>
          <cell r="D1544"/>
          <cell r="E1544"/>
          <cell r="F1544"/>
          <cell r="G1544"/>
          <cell r="H1544"/>
          <cell r="I1544"/>
          <cell r="J1544"/>
          <cell r="K1544"/>
          <cell r="L1544" t="str">
            <v/>
          </cell>
          <cell r="M1544"/>
        </row>
        <row r="1545">
          <cell r="C1545"/>
          <cell r="D1545"/>
          <cell r="E1545"/>
          <cell r="F1545"/>
          <cell r="G1545"/>
          <cell r="H1545"/>
          <cell r="I1545"/>
          <cell r="J1545"/>
          <cell r="K1545"/>
          <cell r="L1545" t="str">
            <v/>
          </cell>
          <cell r="M1545"/>
        </row>
        <row r="1546">
          <cell r="C1546"/>
          <cell r="D1546"/>
          <cell r="E1546"/>
          <cell r="F1546"/>
          <cell r="G1546"/>
          <cell r="H1546"/>
          <cell r="I1546"/>
          <cell r="J1546"/>
          <cell r="K1546"/>
          <cell r="L1546" t="str">
            <v/>
          </cell>
          <cell r="M1546"/>
        </row>
        <row r="1547">
          <cell r="C1547"/>
          <cell r="D1547"/>
          <cell r="E1547"/>
          <cell r="F1547"/>
          <cell r="G1547"/>
          <cell r="H1547"/>
          <cell r="I1547"/>
          <cell r="J1547"/>
          <cell r="K1547"/>
          <cell r="L1547" t="str">
            <v/>
          </cell>
          <cell r="M1547"/>
        </row>
        <row r="1548">
          <cell r="C1548"/>
          <cell r="D1548"/>
          <cell r="E1548"/>
          <cell r="F1548"/>
          <cell r="G1548"/>
          <cell r="H1548"/>
          <cell r="I1548"/>
          <cell r="J1548"/>
          <cell r="K1548"/>
          <cell r="L1548" t="str">
            <v/>
          </cell>
          <cell r="M1548"/>
        </row>
        <row r="1549">
          <cell r="C1549"/>
          <cell r="D1549"/>
          <cell r="E1549"/>
          <cell r="F1549"/>
          <cell r="G1549"/>
          <cell r="H1549"/>
          <cell r="I1549"/>
          <cell r="J1549"/>
          <cell r="K1549"/>
          <cell r="L1549" t="str">
            <v/>
          </cell>
          <cell r="M1549"/>
        </row>
        <row r="1550">
          <cell r="C1550"/>
          <cell r="D1550"/>
          <cell r="E1550"/>
          <cell r="F1550"/>
          <cell r="G1550"/>
          <cell r="H1550"/>
          <cell r="I1550"/>
          <cell r="J1550"/>
          <cell r="K1550"/>
          <cell r="L1550" t="str">
            <v/>
          </cell>
          <cell r="M1550"/>
        </row>
        <row r="1551">
          <cell r="C1551"/>
          <cell r="D1551"/>
          <cell r="E1551"/>
          <cell r="F1551"/>
          <cell r="G1551"/>
          <cell r="H1551"/>
          <cell r="I1551"/>
          <cell r="J1551"/>
          <cell r="K1551"/>
          <cell r="L1551" t="str">
            <v/>
          </cell>
          <cell r="M1551"/>
        </row>
        <row r="1552">
          <cell r="C1552"/>
          <cell r="D1552"/>
          <cell r="E1552"/>
          <cell r="F1552"/>
          <cell r="G1552"/>
          <cell r="H1552"/>
          <cell r="I1552"/>
          <cell r="J1552"/>
          <cell r="K1552"/>
          <cell r="L1552" t="str">
            <v/>
          </cell>
          <cell r="M1552"/>
        </row>
        <row r="1553">
          <cell r="C1553"/>
          <cell r="D1553"/>
          <cell r="E1553"/>
          <cell r="F1553"/>
          <cell r="G1553"/>
          <cell r="H1553"/>
          <cell r="I1553"/>
          <cell r="J1553"/>
          <cell r="K1553"/>
          <cell r="L1553" t="str">
            <v/>
          </cell>
          <cell r="M1553"/>
        </row>
        <row r="1554">
          <cell r="C1554"/>
          <cell r="D1554"/>
          <cell r="E1554"/>
          <cell r="F1554"/>
          <cell r="G1554"/>
          <cell r="H1554"/>
          <cell r="I1554"/>
          <cell r="J1554"/>
          <cell r="K1554"/>
          <cell r="L1554" t="str">
            <v/>
          </cell>
          <cell r="M1554"/>
        </row>
        <row r="1555">
          <cell r="C1555"/>
          <cell r="D1555"/>
          <cell r="E1555"/>
          <cell r="F1555"/>
          <cell r="G1555"/>
          <cell r="H1555"/>
          <cell r="I1555"/>
          <cell r="J1555"/>
          <cell r="K1555"/>
          <cell r="L1555" t="str">
            <v/>
          </cell>
          <cell r="M1555"/>
        </row>
        <row r="1556">
          <cell r="C1556"/>
          <cell r="D1556"/>
          <cell r="E1556"/>
          <cell r="F1556"/>
          <cell r="G1556"/>
          <cell r="H1556"/>
          <cell r="I1556"/>
          <cell r="J1556"/>
          <cell r="K1556"/>
          <cell r="L1556" t="str">
            <v/>
          </cell>
          <cell r="M1556"/>
        </row>
        <row r="1557">
          <cell r="C1557"/>
          <cell r="D1557"/>
          <cell r="E1557"/>
          <cell r="F1557"/>
          <cell r="G1557"/>
          <cell r="H1557"/>
          <cell r="I1557"/>
          <cell r="J1557"/>
          <cell r="K1557"/>
          <cell r="L1557" t="str">
            <v/>
          </cell>
          <cell r="M1557"/>
        </row>
        <row r="1558">
          <cell r="C1558"/>
          <cell r="D1558"/>
          <cell r="E1558"/>
          <cell r="F1558"/>
          <cell r="G1558"/>
          <cell r="H1558"/>
          <cell r="I1558"/>
          <cell r="J1558"/>
          <cell r="K1558"/>
          <cell r="L1558" t="str">
            <v/>
          </cell>
          <cell r="M1558"/>
        </row>
        <row r="1559">
          <cell r="C1559"/>
          <cell r="D1559"/>
          <cell r="E1559"/>
          <cell r="F1559"/>
          <cell r="G1559"/>
          <cell r="H1559"/>
          <cell r="I1559"/>
          <cell r="J1559"/>
          <cell r="K1559"/>
          <cell r="L1559" t="str">
            <v/>
          </cell>
          <cell r="M1559"/>
        </row>
        <row r="1560">
          <cell r="C1560"/>
          <cell r="D1560"/>
          <cell r="E1560"/>
          <cell r="F1560"/>
          <cell r="G1560"/>
          <cell r="H1560"/>
          <cell r="I1560"/>
          <cell r="J1560"/>
          <cell r="K1560"/>
          <cell r="L1560" t="str">
            <v/>
          </cell>
          <cell r="M1560"/>
        </row>
        <row r="1561">
          <cell r="C1561"/>
          <cell r="D1561"/>
          <cell r="E1561"/>
          <cell r="F1561"/>
          <cell r="G1561"/>
          <cell r="H1561"/>
          <cell r="I1561"/>
          <cell r="J1561"/>
          <cell r="K1561"/>
          <cell r="L1561" t="str">
            <v/>
          </cell>
          <cell r="M1561"/>
        </row>
        <row r="1562">
          <cell r="C1562"/>
          <cell r="D1562"/>
          <cell r="E1562"/>
          <cell r="F1562"/>
          <cell r="G1562"/>
          <cell r="H1562"/>
          <cell r="I1562"/>
          <cell r="J1562"/>
          <cell r="K1562"/>
          <cell r="L1562" t="str">
            <v/>
          </cell>
          <cell r="M1562"/>
        </row>
        <row r="1563">
          <cell r="C1563"/>
          <cell r="D1563"/>
          <cell r="E1563"/>
          <cell r="F1563"/>
          <cell r="G1563"/>
          <cell r="H1563"/>
          <cell r="I1563"/>
          <cell r="J1563"/>
          <cell r="K1563"/>
          <cell r="L1563" t="str">
            <v/>
          </cell>
          <cell r="M1563"/>
        </row>
        <row r="1564">
          <cell r="C1564"/>
          <cell r="D1564"/>
          <cell r="E1564"/>
          <cell r="F1564"/>
          <cell r="G1564"/>
          <cell r="H1564"/>
          <cell r="I1564"/>
          <cell r="J1564"/>
          <cell r="K1564"/>
          <cell r="L1564" t="str">
            <v/>
          </cell>
          <cell r="M1564"/>
        </row>
        <row r="1565">
          <cell r="C1565"/>
          <cell r="D1565"/>
          <cell r="E1565"/>
          <cell r="F1565"/>
          <cell r="G1565"/>
          <cell r="H1565"/>
          <cell r="I1565"/>
          <cell r="J1565"/>
          <cell r="K1565"/>
          <cell r="L1565" t="str">
            <v/>
          </cell>
          <cell r="M1565"/>
        </row>
        <row r="1566">
          <cell r="C1566"/>
          <cell r="D1566"/>
          <cell r="E1566"/>
          <cell r="F1566"/>
          <cell r="G1566"/>
          <cell r="H1566"/>
          <cell r="I1566"/>
          <cell r="J1566"/>
          <cell r="K1566"/>
          <cell r="L1566" t="str">
            <v/>
          </cell>
          <cell r="M1566"/>
        </row>
        <row r="1567">
          <cell r="C1567"/>
          <cell r="D1567"/>
          <cell r="E1567"/>
          <cell r="F1567"/>
          <cell r="G1567"/>
          <cell r="H1567"/>
          <cell r="I1567"/>
          <cell r="J1567"/>
          <cell r="K1567"/>
          <cell r="L1567" t="str">
            <v/>
          </cell>
          <cell r="M1567"/>
        </row>
        <row r="1568">
          <cell r="C1568"/>
          <cell r="D1568"/>
          <cell r="E1568"/>
          <cell r="F1568"/>
          <cell r="G1568"/>
          <cell r="H1568"/>
          <cell r="I1568"/>
          <cell r="J1568"/>
          <cell r="K1568"/>
          <cell r="L1568" t="str">
            <v/>
          </cell>
          <cell r="M1568"/>
        </row>
        <row r="1569">
          <cell r="C1569"/>
          <cell r="D1569"/>
          <cell r="E1569"/>
          <cell r="F1569"/>
          <cell r="G1569"/>
          <cell r="H1569"/>
          <cell r="I1569"/>
          <cell r="J1569"/>
          <cell r="K1569"/>
          <cell r="L1569" t="str">
            <v/>
          </cell>
          <cell r="M1569"/>
        </row>
        <row r="1570">
          <cell r="C1570"/>
          <cell r="D1570"/>
          <cell r="E1570"/>
          <cell r="F1570"/>
          <cell r="G1570"/>
          <cell r="H1570"/>
          <cell r="I1570"/>
          <cell r="J1570"/>
          <cell r="K1570"/>
          <cell r="L1570" t="str">
            <v/>
          </cell>
          <cell r="M1570"/>
        </row>
        <row r="1571">
          <cell r="C1571"/>
          <cell r="D1571"/>
          <cell r="E1571"/>
          <cell r="F1571"/>
          <cell r="G1571"/>
          <cell r="H1571"/>
          <cell r="I1571"/>
          <cell r="J1571"/>
          <cell r="K1571"/>
          <cell r="L1571" t="str">
            <v/>
          </cell>
          <cell r="M1571"/>
        </row>
        <row r="1572">
          <cell r="C1572"/>
          <cell r="D1572"/>
          <cell r="E1572"/>
          <cell r="F1572"/>
          <cell r="G1572"/>
          <cell r="H1572"/>
          <cell r="I1572"/>
          <cell r="J1572"/>
          <cell r="K1572"/>
          <cell r="L1572" t="str">
            <v/>
          </cell>
          <cell r="M1572"/>
        </row>
        <row r="1573">
          <cell r="C1573"/>
          <cell r="D1573"/>
          <cell r="E1573"/>
          <cell r="F1573"/>
          <cell r="G1573"/>
          <cell r="H1573"/>
          <cell r="I1573"/>
          <cell r="J1573"/>
          <cell r="K1573"/>
          <cell r="L1573" t="str">
            <v/>
          </cell>
          <cell r="M1573"/>
        </row>
        <row r="1574">
          <cell r="C1574"/>
          <cell r="D1574"/>
          <cell r="E1574"/>
          <cell r="F1574"/>
          <cell r="G1574"/>
          <cell r="H1574"/>
          <cell r="I1574"/>
          <cell r="J1574"/>
          <cell r="K1574"/>
          <cell r="L1574" t="str">
            <v/>
          </cell>
          <cell r="M1574"/>
        </row>
        <row r="1575">
          <cell r="C1575"/>
          <cell r="D1575"/>
          <cell r="E1575"/>
          <cell r="F1575"/>
          <cell r="G1575"/>
          <cell r="H1575"/>
          <cell r="I1575"/>
          <cell r="J1575"/>
          <cell r="K1575"/>
          <cell r="L1575" t="str">
            <v/>
          </cell>
          <cell r="M1575"/>
        </row>
        <row r="1576">
          <cell r="C1576"/>
          <cell r="D1576"/>
          <cell r="E1576"/>
          <cell r="F1576"/>
          <cell r="G1576"/>
          <cell r="H1576"/>
          <cell r="I1576"/>
          <cell r="J1576"/>
          <cell r="K1576"/>
          <cell r="L1576" t="str">
            <v/>
          </cell>
          <cell r="M1576"/>
        </row>
        <row r="1577">
          <cell r="C1577"/>
          <cell r="D1577"/>
          <cell r="E1577"/>
          <cell r="F1577"/>
          <cell r="G1577"/>
          <cell r="H1577"/>
          <cell r="I1577"/>
          <cell r="J1577"/>
          <cell r="K1577"/>
          <cell r="L1577" t="str">
            <v/>
          </cell>
          <cell r="M1577"/>
        </row>
        <row r="1578">
          <cell r="C1578"/>
          <cell r="D1578"/>
          <cell r="E1578"/>
          <cell r="F1578"/>
          <cell r="G1578"/>
          <cell r="H1578"/>
          <cell r="I1578"/>
          <cell r="J1578"/>
          <cell r="K1578"/>
          <cell r="L1578" t="str">
            <v/>
          </cell>
          <cell r="M1578"/>
        </row>
        <row r="1579">
          <cell r="C1579"/>
          <cell r="D1579"/>
          <cell r="E1579"/>
          <cell r="F1579"/>
          <cell r="G1579"/>
          <cell r="H1579"/>
          <cell r="I1579"/>
          <cell r="J1579"/>
          <cell r="K1579"/>
          <cell r="L1579" t="str">
            <v/>
          </cell>
          <cell r="M1579"/>
        </row>
        <row r="1580">
          <cell r="C1580"/>
          <cell r="D1580"/>
          <cell r="E1580"/>
          <cell r="F1580"/>
          <cell r="G1580"/>
          <cell r="H1580"/>
          <cell r="I1580"/>
          <cell r="J1580"/>
          <cell r="K1580"/>
          <cell r="L1580" t="str">
            <v/>
          </cell>
          <cell r="M1580"/>
        </row>
        <row r="1581">
          <cell r="C1581"/>
          <cell r="D1581"/>
          <cell r="E1581"/>
          <cell r="F1581"/>
          <cell r="G1581"/>
          <cell r="H1581"/>
          <cell r="I1581"/>
          <cell r="J1581"/>
          <cell r="K1581"/>
          <cell r="L1581" t="str">
            <v/>
          </cell>
          <cell r="M1581"/>
        </row>
        <row r="1582">
          <cell r="C1582"/>
          <cell r="D1582"/>
          <cell r="E1582"/>
          <cell r="F1582"/>
          <cell r="G1582"/>
          <cell r="H1582"/>
          <cell r="I1582"/>
          <cell r="J1582"/>
          <cell r="K1582"/>
          <cell r="L1582" t="str">
            <v/>
          </cell>
          <cell r="M1582"/>
        </row>
        <row r="1583">
          <cell r="C1583"/>
          <cell r="D1583"/>
          <cell r="E1583"/>
          <cell r="F1583"/>
          <cell r="G1583"/>
          <cell r="H1583"/>
          <cell r="I1583"/>
          <cell r="J1583"/>
          <cell r="K1583"/>
          <cell r="L1583" t="str">
            <v/>
          </cell>
          <cell r="M1583"/>
        </row>
        <row r="1584">
          <cell r="C1584"/>
          <cell r="D1584"/>
          <cell r="E1584"/>
          <cell r="F1584"/>
          <cell r="G1584"/>
          <cell r="H1584"/>
          <cell r="I1584"/>
          <cell r="J1584"/>
          <cell r="K1584"/>
          <cell r="L1584" t="str">
            <v/>
          </cell>
          <cell r="M1584"/>
        </row>
        <row r="1585">
          <cell r="C1585"/>
          <cell r="D1585"/>
          <cell r="E1585"/>
          <cell r="F1585"/>
          <cell r="G1585"/>
          <cell r="H1585"/>
          <cell r="I1585"/>
          <cell r="J1585"/>
          <cell r="K1585"/>
          <cell r="L1585" t="str">
            <v/>
          </cell>
          <cell r="M1585"/>
        </row>
        <row r="1586">
          <cell r="C1586"/>
          <cell r="D1586"/>
          <cell r="E1586"/>
          <cell r="F1586"/>
          <cell r="G1586"/>
          <cell r="H1586"/>
          <cell r="I1586"/>
          <cell r="J1586"/>
          <cell r="K1586"/>
          <cell r="L1586" t="str">
            <v/>
          </cell>
          <cell r="M1586"/>
        </row>
        <row r="1587">
          <cell r="C1587"/>
          <cell r="D1587"/>
          <cell r="E1587"/>
          <cell r="F1587"/>
          <cell r="G1587"/>
          <cell r="H1587"/>
          <cell r="I1587"/>
          <cell r="J1587"/>
          <cell r="K1587"/>
          <cell r="L1587" t="str">
            <v/>
          </cell>
          <cell r="M1587"/>
        </row>
        <row r="1588">
          <cell r="C1588"/>
          <cell r="D1588"/>
          <cell r="E1588"/>
          <cell r="F1588"/>
          <cell r="G1588"/>
          <cell r="H1588"/>
          <cell r="I1588"/>
          <cell r="J1588"/>
          <cell r="K1588"/>
          <cell r="L1588" t="str">
            <v/>
          </cell>
          <cell r="M1588"/>
        </row>
        <row r="1589">
          <cell r="C1589"/>
          <cell r="D1589"/>
          <cell r="E1589"/>
          <cell r="F1589"/>
          <cell r="G1589"/>
          <cell r="H1589"/>
          <cell r="I1589"/>
          <cell r="J1589"/>
          <cell r="K1589"/>
          <cell r="L1589" t="str">
            <v/>
          </cell>
          <cell r="M1589"/>
        </row>
        <row r="1590">
          <cell r="C1590"/>
          <cell r="D1590"/>
          <cell r="E1590"/>
          <cell r="F1590"/>
          <cell r="G1590"/>
          <cell r="H1590"/>
          <cell r="I1590"/>
          <cell r="J1590"/>
          <cell r="K1590"/>
          <cell r="L1590" t="str">
            <v/>
          </cell>
          <cell r="M1590"/>
        </row>
        <row r="1591">
          <cell r="C1591"/>
          <cell r="D1591"/>
          <cell r="E1591"/>
          <cell r="F1591"/>
          <cell r="G1591"/>
          <cell r="H1591"/>
          <cell r="I1591"/>
          <cell r="J1591"/>
          <cell r="K1591"/>
          <cell r="L1591" t="str">
            <v/>
          </cell>
          <cell r="M1591"/>
        </row>
        <row r="1592">
          <cell r="C1592"/>
          <cell r="D1592"/>
          <cell r="E1592"/>
          <cell r="F1592"/>
          <cell r="G1592"/>
          <cell r="H1592"/>
          <cell r="I1592"/>
          <cell r="J1592"/>
          <cell r="K1592"/>
          <cell r="L1592" t="str">
            <v/>
          </cell>
          <cell r="M1592"/>
        </row>
        <row r="1593">
          <cell r="C1593"/>
          <cell r="D1593"/>
          <cell r="E1593"/>
          <cell r="F1593"/>
          <cell r="G1593"/>
          <cell r="H1593"/>
          <cell r="I1593"/>
          <cell r="J1593"/>
          <cell r="K1593"/>
          <cell r="L1593" t="str">
            <v/>
          </cell>
          <cell r="M1593"/>
        </row>
        <row r="1594">
          <cell r="C1594"/>
          <cell r="D1594"/>
          <cell r="E1594"/>
          <cell r="F1594"/>
          <cell r="G1594"/>
          <cell r="H1594"/>
          <cell r="I1594"/>
          <cell r="J1594"/>
          <cell r="K1594"/>
          <cell r="L1594" t="str">
            <v/>
          </cell>
          <cell r="M1594"/>
        </row>
        <row r="1595">
          <cell r="C1595"/>
          <cell r="D1595"/>
          <cell r="E1595"/>
          <cell r="F1595"/>
          <cell r="G1595"/>
          <cell r="H1595"/>
          <cell r="I1595"/>
          <cell r="J1595"/>
          <cell r="K1595"/>
          <cell r="L1595" t="str">
            <v/>
          </cell>
          <cell r="M1595"/>
        </row>
        <row r="1596">
          <cell r="C1596"/>
          <cell r="D1596"/>
          <cell r="E1596"/>
          <cell r="F1596"/>
          <cell r="G1596"/>
          <cell r="H1596"/>
          <cell r="I1596"/>
          <cell r="J1596"/>
          <cell r="K1596"/>
          <cell r="L1596" t="str">
            <v/>
          </cell>
          <cell r="M1596"/>
        </row>
        <row r="1597">
          <cell r="C1597"/>
          <cell r="D1597"/>
          <cell r="E1597"/>
          <cell r="F1597"/>
          <cell r="G1597"/>
          <cell r="H1597"/>
          <cell r="I1597"/>
          <cell r="J1597"/>
          <cell r="K1597"/>
          <cell r="L1597" t="str">
            <v/>
          </cell>
          <cell r="M1597"/>
        </row>
        <row r="1598">
          <cell r="C1598"/>
          <cell r="D1598"/>
          <cell r="E1598"/>
          <cell r="F1598"/>
          <cell r="G1598"/>
          <cell r="H1598"/>
          <cell r="I1598"/>
          <cell r="J1598"/>
          <cell r="K1598"/>
          <cell r="L1598" t="str">
            <v/>
          </cell>
          <cell r="M1598"/>
        </row>
        <row r="1599">
          <cell r="C1599"/>
          <cell r="D1599"/>
          <cell r="E1599"/>
          <cell r="F1599"/>
          <cell r="G1599"/>
          <cell r="H1599"/>
          <cell r="I1599"/>
          <cell r="J1599"/>
          <cell r="K1599"/>
          <cell r="L1599" t="str">
            <v/>
          </cell>
          <cell r="M1599"/>
        </row>
        <row r="1600">
          <cell r="C1600"/>
          <cell r="D1600"/>
          <cell r="E1600"/>
          <cell r="F1600"/>
          <cell r="G1600"/>
          <cell r="H1600"/>
          <cell r="I1600"/>
          <cell r="J1600"/>
          <cell r="K1600"/>
          <cell r="L1600" t="str">
            <v/>
          </cell>
          <cell r="M1600"/>
        </row>
        <row r="1601">
          <cell r="C1601"/>
          <cell r="D1601"/>
          <cell r="E1601"/>
          <cell r="F1601"/>
          <cell r="G1601"/>
          <cell r="H1601"/>
          <cell r="I1601"/>
          <cell r="J1601"/>
          <cell r="K1601"/>
          <cell r="L1601" t="str">
            <v/>
          </cell>
          <cell r="M1601"/>
        </row>
        <row r="1602">
          <cell r="C1602"/>
          <cell r="D1602"/>
          <cell r="E1602"/>
          <cell r="F1602"/>
          <cell r="G1602"/>
          <cell r="H1602"/>
          <cell r="I1602"/>
          <cell r="J1602"/>
          <cell r="K1602"/>
          <cell r="L1602" t="str">
            <v/>
          </cell>
          <cell r="M1602"/>
        </row>
        <row r="1603">
          <cell r="C1603"/>
          <cell r="D1603"/>
          <cell r="E1603"/>
          <cell r="F1603"/>
          <cell r="G1603"/>
          <cell r="H1603"/>
          <cell r="I1603"/>
          <cell r="J1603"/>
          <cell r="K1603"/>
          <cell r="L1603" t="str">
            <v/>
          </cell>
          <cell r="M1603"/>
        </row>
        <row r="1604">
          <cell r="C1604"/>
          <cell r="D1604"/>
          <cell r="E1604"/>
          <cell r="F1604"/>
          <cell r="G1604"/>
          <cell r="H1604"/>
          <cell r="I1604"/>
          <cell r="J1604"/>
          <cell r="K1604"/>
          <cell r="L1604" t="str">
            <v/>
          </cell>
          <cell r="M1604"/>
        </row>
        <row r="1605">
          <cell r="C1605"/>
          <cell r="D1605"/>
          <cell r="E1605"/>
          <cell r="F1605"/>
          <cell r="G1605"/>
          <cell r="H1605"/>
          <cell r="I1605"/>
          <cell r="J1605"/>
          <cell r="K1605"/>
          <cell r="L1605" t="str">
            <v/>
          </cell>
          <cell r="M1605"/>
        </row>
        <row r="1606">
          <cell r="C1606"/>
          <cell r="D1606"/>
          <cell r="E1606"/>
          <cell r="F1606"/>
          <cell r="G1606"/>
          <cell r="H1606"/>
          <cell r="I1606"/>
          <cell r="J1606"/>
          <cell r="K1606"/>
          <cell r="L1606" t="str">
            <v/>
          </cell>
          <cell r="M1606"/>
        </row>
        <row r="1607">
          <cell r="C1607"/>
          <cell r="D1607"/>
          <cell r="E1607"/>
          <cell r="F1607"/>
          <cell r="G1607"/>
          <cell r="H1607"/>
          <cell r="I1607"/>
          <cell r="J1607"/>
          <cell r="K1607"/>
          <cell r="L1607" t="str">
            <v/>
          </cell>
          <cell r="M1607"/>
        </row>
        <row r="1608">
          <cell r="C1608"/>
          <cell r="D1608"/>
          <cell r="E1608"/>
          <cell r="F1608"/>
          <cell r="G1608"/>
          <cell r="H1608"/>
          <cell r="I1608"/>
          <cell r="J1608"/>
          <cell r="K1608"/>
          <cell r="L1608" t="str">
            <v/>
          </cell>
          <cell r="M1608"/>
        </row>
        <row r="1609">
          <cell r="C1609"/>
          <cell r="D1609"/>
          <cell r="E1609"/>
          <cell r="F1609"/>
          <cell r="G1609"/>
          <cell r="H1609"/>
          <cell r="I1609"/>
          <cell r="J1609"/>
          <cell r="K1609"/>
          <cell r="L1609" t="str">
            <v/>
          </cell>
          <cell r="M1609"/>
        </row>
        <row r="1610">
          <cell r="C1610"/>
          <cell r="D1610"/>
          <cell r="E1610"/>
          <cell r="F1610"/>
          <cell r="G1610"/>
          <cell r="H1610"/>
          <cell r="I1610"/>
          <cell r="J1610"/>
          <cell r="K1610"/>
          <cell r="L1610" t="str">
            <v/>
          </cell>
          <cell r="M1610"/>
        </row>
        <row r="1611">
          <cell r="C1611"/>
          <cell r="D1611"/>
          <cell r="E1611"/>
          <cell r="F1611"/>
          <cell r="G1611"/>
          <cell r="H1611"/>
          <cell r="I1611"/>
          <cell r="J1611"/>
          <cell r="K1611"/>
          <cell r="L1611" t="str">
            <v/>
          </cell>
          <cell r="M1611"/>
        </row>
        <row r="1612">
          <cell r="C1612"/>
          <cell r="D1612"/>
          <cell r="E1612"/>
          <cell r="F1612"/>
          <cell r="G1612"/>
          <cell r="H1612"/>
          <cell r="I1612"/>
          <cell r="J1612"/>
          <cell r="K1612"/>
          <cell r="L1612" t="str">
            <v/>
          </cell>
          <cell r="M1612"/>
        </row>
        <row r="1613">
          <cell r="C1613"/>
          <cell r="D1613"/>
          <cell r="E1613"/>
          <cell r="F1613"/>
          <cell r="G1613"/>
          <cell r="H1613"/>
          <cell r="I1613"/>
          <cell r="J1613"/>
          <cell r="K1613"/>
          <cell r="L1613" t="str">
            <v/>
          </cell>
          <cell r="M1613"/>
        </row>
        <row r="1614">
          <cell r="C1614"/>
          <cell r="D1614"/>
          <cell r="E1614"/>
          <cell r="F1614"/>
          <cell r="G1614"/>
          <cell r="H1614"/>
          <cell r="I1614"/>
          <cell r="J1614"/>
          <cell r="K1614"/>
          <cell r="L1614" t="str">
            <v/>
          </cell>
          <cell r="M1614"/>
        </row>
        <row r="1615">
          <cell r="C1615"/>
          <cell r="D1615"/>
          <cell r="E1615"/>
          <cell r="F1615"/>
          <cell r="G1615"/>
          <cell r="H1615"/>
          <cell r="I1615"/>
          <cell r="J1615"/>
          <cell r="K1615"/>
          <cell r="L1615" t="str">
            <v/>
          </cell>
          <cell r="M1615"/>
        </row>
        <row r="1616">
          <cell r="C1616"/>
          <cell r="D1616"/>
          <cell r="E1616"/>
          <cell r="F1616"/>
          <cell r="G1616"/>
          <cell r="H1616"/>
          <cell r="I1616"/>
          <cell r="J1616"/>
          <cell r="K1616"/>
          <cell r="L1616" t="str">
            <v/>
          </cell>
          <cell r="M1616"/>
        </row>
        <row r="1617">
          <cell r="C1617"/>
          <cell r="D1617"/>
          <cell r="E1617"/>
          <cell r="F1617"/>
          <cell r="G1617"/>
          <cell r="H1617"/>
          <cell r="I1617"/>
          <cell r="J1617"/>
          <cell r="K1617"/>
          <cell r="L1617" t="str">
            <v/>
          </cell>
          <cell r="M1617"/>
        </row>
        <row r="1618">
          <cell r="C1618"/>
          <cell r="D1618"/>
          <cell r="E1618"/>
          <cell r="F1618"/>
          <cell r="G1618"/>
          <cell r="H1618"/>
          <cell r="I1618"/>
          <cell r="J1618"/>
          <cell r="K1618"/>
          <cell r="L1618" t="str">
            <v/>
          </cell>
          <cell r="M1618"/>
        </row>
        <row r="1619">
          <cell r="C1619"/>
          <cell r="D1619"/>
          <cell r="E1619"/>
          <cell r="F1619"/>
          <cell r="G1619"/>
          <cell r="H1619"/>
          <cell r="I1619"/>
          <cell r="J1619"/>
          <cell r="K1619"/>
          <cell r="L1619" t="str">
            <v/>
          </cell>
          <cell r="M1619"/>
        </row>
        <row r="1620">
          <cell r="C1620"/>
          <cell r="D1620"/>
          <cell r="E1620"/>
          <cell r="F1620"/>
          <cell r="G1620"/>
          <cell r="H1620"/>
          <cell r="I1620"/>
          <cell r="J1620"/>
          <cell r="K1620"/>
          <cell r="L1620" t="str">
            <v/>
          </cell>
          <cell r="M1620"/>
        </row>
        <row r="1621">
          <cell r="C1621"/>
          <cell r="D1621"/>
          <cell r="E1621"/>
          <cell r="F1621"/>
          <cell r="G1621"/>
          <cell r="H1621"/>
          <cell r="I1621"/>
          <cell r="J1621"/>
          <cell r="K1621"/>
          <cell r="L1621" t="str">
            <v/>
          </cell>
          <cell r="M1621"/>
        </row>
        <row r="1622">
          <cell r="C1622"/>
          <cell r="D1622"/>
          <cell r="E1622"/>
          <cell r="F1622"/>
          <cell r="G1622"/>
          <cell r="H1622"/>
          <cell r="I1622"/>
          <cell r="J1622"/>
          <cell r="K1622"/>
          <cell r="L1622" t="str">
            <v/>
          </cell>
          <cell r="M1622"/>
        </row>
        <row r="1623">
          <cell r="C1623"/>
          <cell r="D1623"/>
          <cell r="E1623"/>
          <cell r="F1623"/>
          <cell r="G1623"/>
          <cell r="H1623"/>
          <cell r="I1623"/>
          <cell r="J1623"/>
          <cell r="K1623"/>
          <cell r="L1623" t="str">
            <v/>
          </cell>
          <cell r="M1623"/>
        </row>
        <row r="1624">
          <cell r="C1624"/>
          <cell r="D1624"/>
          <cell r="E1624"/>
          <cell r="F1624"/>
          <cell r="G1624"/>
          <cell r="H1624"/>
          <cell r="I1624"/>
          <cell r="J1624"/>
          <cell r="K1624"/>
          <cell r="L1624" t="str">
            <v/>
          </cell>
          <cell r="M1624"/>
        </row>
        <row r="1625">
          <cell r="C1625"/>
          <cell r="D1625"/>
          <cell r="E1625"/>
          <cell r="F1625"/>
          <cell r="G1625"/>
          <cell r="H1625"/>
          <cell r="I1625"/>
          <cell r="J1625"/>
          <cell r="K1625"/>
          <cell r="L1625" t="str">
            <v/>
          </cell>
          <cell r="M1625"/>
        </row>
        <row r="1626">
          <cell r="C1626"/>
          <cell r="D1626"/>
          <cell r="E1626"/>
          <cell r="F1626"/>
          <cell r="G1626"/>
          <cell r="H1626"/>
          <cell r="I1626"/>
          <cell r="J1626"/>
          <cell r="K1626"/>
          <cell r="L1626" t="str">
            <v/>
          </cell>
          <cell r="M1626"/>
        </row>
        <row r="1627">
          <cell r="C1627"/>
          <cell r="D1627"/>
          <cell r="E1627"/>
          <cell r="F1627"/>
          <cell r="G1627"/>
          <cell r="H1627"/>
          <cell r="I1627"/>
          <cell r="J1627"/>
          <cell r="K1627"/>
          <cell r="L1627" t="str">
            <v/>
          </cell>
          <cell r="M1627"/>
        </row>
        <row r="1628">
          <cell r="C1628"/>
          <cell r="D1628"/>
          <cell r="E1628"/>
          <cell r="F1628"/>
          <cell r="G1628"/>
          <cell r="H1628"/>
          <cell r="I1628"/>
          <cell r="J1628"/>
          <cell r="K1628"/>
          <cell r="L1628" t="str">
            <v/>
          </cell>
          <cell r="M1628"/>
        </row>
        <row r="1629">
          <cell r="C1629"/>
          <cell r="D1629"/>
          <cell r="E1629"/>
          <cell r="F1629"/>
          <cell r="G1629"/>
          <cell r="H1629"/>
          <cell r="I1629"/>
          <cell r="J1629"/>
          <cell r="K1629"/>
          <cell r="L1629" t="str">
            <v/>
          </cell>
          <cell r="M1629"/>
        </row>
        <row r="1630">
          <cell r="C1630"/>
          <cell r="D1630"/>
          <cell r="E1630"/>
          <cell r="F1630"/>
          <cell r="G1630"/>
          <cell r="H1630"/>
          <cell r="I1630"/>
          <cell r="J1630"/>
          <cell r="K1630"/>
          <cell r="L1630" t="str">
            <v/>
          </cell>
          <cell r="M1630"/>
        </row>
        <row r="1631">
          <cell r="C1631"/>
          <cell r="D1631"/>
          <cell r="E1631"/>
          <cell r="F1631"/>
          <cell r="G1631"/>
          <cell r="H1631"/>
          <cell r="I1631"/>
          <cell r="J1631"/>
          <cell r="K1631"/>
          <cell r="L1631" t="str">
            <v/>
          </cell>
          <cell r="M1631"/>
        </row>
        <row r="1632">
          <cell r="C1632"/>
          <cell r="D1632"/>
          <cell r="E1632"/>
          <cell r="F1632"/>
          <cell r="G1632"/>
          <cell r="H1632"/>
          <cell r="I1632"/>
          <cell r="J1632"/>
          <cell r="K1632"/>
          <cell r="L1632" t="str">
            <v/>
          </cell>
          <cell r="M1632"/>
        </row>
        <row r="1633">
          <cell r="C1633"/>
          <cell r="D1633"/>
          <cell r="E1633"/>
          <cell r="F1633"/>
          <cell r="G1633"/>
          <cell r="H1633"/>
          <cell r="I1633"/>
          <cell r="J1633"/>
          <cell r="K1633"/>
          <cell r="L1633" t="str">
            <v/>
          </cell>
          <cell r="M1633"/>
        </row>
        <row r="1634">
          <cell r="C1634"/>
          <cell r="D1634"/>
          <cell r="E1634"/>
          <cell r="F1634"/>
          <cell r="G1634"/>
          <cell r="H1634"/>
          <cell r="I1634"/>
          <cell r="J1634"/>
          <cell r="K1634"/>
          <cell r="L1634" t="str">
            <v/>
          </cell>
          <cell r="M1634"/>
        </row>
        <row r="1635">
          <cell r="C1635"/>
          <cell r="D1635"/>
          <cell r="E1635"/>
          <cell r="F1635"/>
          <cell r="G1635"/>
          <cell r="H1635"/>
          <cell r="I1635"/>
          <cell r="J1635"/>
          <cell r="K1635"/>
          <cell r="L1635" t="str">
            <v/>
          </cell>
          <cell r="M1635"/>
        </row>
        <row r="1636">
          <cell r="C1636"/>
          <cell r="D1636"/>
          <cell r="E1636"/>
          <cell r="F1636"/>
          <cell r="G1636"/>
          <cell r="H1636"/>
          <cell r="I1636"/>
          <cell r="J1636"/>
          <cell r="K1636"/>
          <cell r="L1636" t="str">
            <v/>
          </cell>
          <cell r="M1636"/>
        </row>
        <row r="1637">
          <cell r="C1637"/>
          <cell r="D1637"/>
          <cell r="E1637"/>
          <cell r="F1637"/>
          <cell r="G1637"/>
          <cell r="H1637"/>
          <cell r="I1637"/>
          <cell r="J1637"/>
          <cell r="K1637"/>
          <cell r="L1637" t="str">
            <v/>
          </cell>
          <cell r="M1637"/>
        </row>
        <row r="1638">
          <cell r="C1638"/>
          <cell r="D1638"/>
          <cell r="E1638"/>
          <cell r="F1638"/>
          <cell r="G1638"/>
          <cell r="H1638"/>
          <cell r="I1638"/>
          <cell r="J1638"/>
          <cell r="K1638"/>
          <cell r="L1638" t="str">
            <v/>
          </cell>
          <cell r="M1638"/>
        </row>
        <row r="1639">
          <cell r="C1639"/>
          <cell r="D1639"/>
          <cell r="E1639"/>
          <cell r="F1639"/>
          <cell r="G1639"/>
          <cell r="H1639"/>
          <cell r="I1639"/>
          <cell r="J1639"/>
          <cell r="K1639"/>
          <cell r="L1639" t="str">
            <v/>
          </cell>
          <cell r="M1639"/>
        </row>
        <row r="1640">
          <cell r="C1640"/>
          <cell r="D1640"/>
          <cell r="E1640"/>
          <cell r="F1640"/>
          <cell r="G1640"/>
          <cell r="H1640"/>
          <cell r="I1640"/>
          <cell r="J1640"/>
          <cell r="K1640"/>
          <cell r="L1640" t="str">
            <v/>
          </cell>
          <cell r="M1640"/>
        </row>
        <row r="1641">
          <cell r="C1641"/>
          <cell r="D1641"/>
          <cell r="E1641"/>
          <cell r="F1641"/>
          <cell r="G1641"/>
          <cell r="H1641"/>
          <cell r="I1641"/>
          <cell r="J1641"/>
          <cell r="K1641"/>
          <cell r="L1641" t="str">
            <v/>
          </cell>
          <cell r="M1641"/>
        </row>
        <row r="1642">
          <cell r="C1642"/>
          <cell r="D1642"/>
          <cell r="E1642"/>
          <cell r="F1642"/>
          <cell r="G1642"/>
          <cell r="H1642"/>
          <cell r="I1642"/>
          <cell r="J1642"/>
          <cell r="K1642"/>
          <cell r="L1642" t="str">
            <v/>
          </cell>
          <cell r="M1642"/>
        </row>
        <row r="1643">
          <cell r="C1643"/>
          <cell r="D1643"/>
          <cell r="E1643"/>
          <cell r="F1643"/>
          <cell r="G1643"/>
          <cell r="H1643"/>
          <cell r="I1643"/>
          <cell r="J1643"/>
          <cell r="K1643"/>
          <cell r="L1643" t="str">
            <v/>
          </cell>
          <cell r="M1643"/>
        </row>
        <row r="1644">
          <cell r="C1644"/>
          <cell r="D1644"/>
          <cell r="E1644"/>
          <cell r="F1644"/>
          <cell r="G1644"/>
          <cell r="H1644"/>
          <cell r="I1644"/>
          <cell r="J1644"/>
          <cell r="K1644"/>
          <cell r="L1644" t="str">
            <v/>
          </cell>
          <cell r="M1644"/>
        </row>
        <row r="1645">
          <cell r="C1645"/>
          <cell r="D1645"/>
          <cell r="E1645"/>
          <cell r="F1645"/>
          <cell r="G1645"/>
          <cell r="H1645"/>
          <cell r="I1645"/>
          <cell r="J1645"/>
          <cell r="K1645"/>
          <cell r="L1645" t="str">
            <v/>
          </cell>
          <cell r="M1645"/>
        </row>
        <row r="1646">
          <cell r="C1646"/>
          <cell r="D1646"/>
          <cell r="E1646"/>
          <cell r="F1646"/>
          <cell r="G1646"/>
          <cell r="H1646"/>
          <cell r="I1646"/>
          <cell r="J1646"/>
          <cell r="K1646"/>
          <cell r="L1646" t="str">
            <v/>
          </cell>
          <cell r="M1646"/>
        </row>
        <row r="1647">
          <cell r="C1647"/>
          <cell r="D1647"/>
          <cell r="E1647"/>
          <cell r="F1647"/>
          <cell r="G1647"/>
          <cell r="H1647"/>
          <cell r="I1647"/>
          <cell r="J1647"/>
          <cell r="K1647"/>
          <cell r="L1647" t="str">
            <v/>
          </cell>
          <cell r="M1647"/>
        </row>
        <row r="1648">
          <cell r="C1648"/>
          <cell r="D1648"/>
          <cell r="E1648"/>
          <cell r="F1648"/>
          <cell r="G1648"/>
          <cell r="H1648"/>
          <cell r="I1648"/>
          <cell r="J1648"/>
          <cell r="K1648"/>
          <cell r="L1648" t="str">
            <v/>
          </cell>
          <cell r="M1648"/>
        </row>
        <row r="1649">
          <cell r="C1649"/>
          <cell r="D1649"/>
          <cell r="E1649"/>
          <cell r="F1649"/>
          <cell r="G1649"/>
          <cell r="H1649"/>
          <cell r="I1649"/>
          <cell r="J1649"/>
          <cell r="K1649"/>
          <cell r="L1649" t="str">
            <v/>
          </cell>
          <cell r="M1649"/>
        </row>
        <row r="1650">
          <cell r="C1650"/>
          <cell r="D1650"/>
          <cell r="E1650"/>
          <cell r="F1650"/>
          <cell r="G1650"/>
          <cell r="H1650"/>
          <cell r="I1650"/>
          <cell r="J1650"/>
          <cell r="K1650"/>
          <cell r="L1650" t="str">
            <v/>
          </cell>
          <cell r="M1650"/>
        </row>
        <row r="1651">
          <cell r="C1651"/>
          <cell r="D1651"/>
          <cell r="E1651"/>
          <cell r="F1651"/>
          <cell r="G1651"/>
          <cell r="H1651"/>
          <cell r="I1651"/>
          <cell r="J1651"/>
          <cell r="K1651"/>
          <cell r="L1651" t="str">
            <v/>
          </cell>
          <cell r="M1651"/>
        </row>
        <row r="1652">
          <cell r="C1652"/>
          <cell r="D1652"/>
          <cell r="E1652"/>
          <cell r="F1652"/>
          <cell r="G1652"/>
          <cell r="H1652"/>
          <cell r="I1652"/>
          <cell r="J1652"/>
          <cell r="K1652"/>
          <cell r="L1652" t="str">
            <v/>
          </cell>
          <cell r="M1652"/>
        </row>
        <row r="1653">
          <cell r="C1653"/>
          <cell r="D1653"/>
          <cell r="E1653"/>
          <cell r="F1653"/>
          <cell r="G1653"/>
          <cell r="H1653"/>
          <cell r="I1653"/>
          <cell r="J1653"/>
          <cell r="K1653"/>
          <cell r="L1653" t="str">
            <v/>
          </cell>
          <cell r="M1653"/>
        </row>
        <row r="1654">
          <cell r="C1654"/>
          <cell r="D1654"/>
          <cell r="E1654"/>
          <cell r="F1654"/>
          <cell r="G1654"/>
          <cell r="H1654"/>
          <cell r="I1654"/>
          <cell r="J1654"/>
          <cell r="K1654"/>
          <cell r="L1654" t="str">
            <v/>
          </cell>
          <cell r="M1654"/>
        </row>
        <row r="1655">
          <cell r="C1655"/>
          <cell r="D1655"/>
          <cell r="E1655"/>
          <cell r="F1655"/>
          <cell r="G1655"/>
          <cell r="H1655"/>
          <cell r="I1655"/>
          <cell r="J1655"/>
          <cell r="K1655"/>
          <cell r="L1655" t="str">
            <v/>
          </cell>
          <cell r="M1655"/>
        </row>
        <row r="1656">
          <cell r="C1656"/>
          <cell r="D1656"/>
          <cell r="E1656"/>
          <cell r="F1656"/>
          <cell r="G1656"/>
          <cell r="H1656"/>
          <cell r="I1656"/>
          <cell r="J1656"/>
          <cell r="K1656"/>
          <cell r="L1656" t="str">
            <v/>
          </cell>
          <cell r="M1656"/>
        </row>
        <row r="1657">
          <cell r="C1657"/>
          <cell r="D1657"/>
          <cell r="E1657"/>
          <cell r="F1657"/>
          <cell r="G1657"/>
          <cell r="H1657"/>
          <cell r="I1657"/>
          <cell r="J1657"/>
          <cell r="K1657"/>
          <cell r="L1657" t="str">
            <v/>
          </cell>
          <cell r="M1657"/>
        </row>
        <row r="1658">
          <cell r="C1658"/>
          <cell r="D1658"/>
          <cell r="E1658"/>
          <cell r="F1658"/>
          <cell r="G1658"/>
          <cell r="H1658"/>
          <cell r="I1658"/>
          <cell r="J1658"/>
          <cell r="K1658"/>
          <cell r="L1658" t="str">
            <v/>
          </cell>
          <cell r="M1658"/>
        </row>
        <row r="1659">
          <cell r="C1659"/>
          <cell r="D1659"/>
          <cell r="E1659"/>
          <cell r="F1659"/>
          <cell r="G1659"/>
          <cell r="H1659"/>
          <cell r="I1659"/>
          <cell r="J1659"/>
          <cell r="K1659"/>
          <cell r="L1659" t="str">
            <v/>
          </cell>
          <cell r="M1659"/>
        </row>
        <row r="1660">
          <cell r="C1660"/>
          <cell r="D1660"/>
          <cell r="E1660"/>
          <cell r="F1660"/>
          <cell r="G1660"/>
          <cell r="H1660"/>
          <cell r="I1660"/>
          <cell r="J1660"/>
          <cell r="K1660"/>
          <cell r="L1660" t="str">
            <v/>
          </cell>
          <cell r="M1660"/>
        </row>
        <row r="1661">
          <cell r="C1661"/>
          <cell r="D1661"/>
          <cell r="E1661"/>
          <cell r="F1661"/>
          <cell r="G1661"/>
          <cell r="H1661"/>
          <cell r="I1661"/>
          <cell r="J1661"/>
          <cell r="K1661"/>
          <cell r="L1661" t="str">
            <v/>
          </cell>
          <cell r="M1661"/>
        </row>
        <row r="1662">
          <cell r="C1662"/>
          <cell r="D1662"/>
          <cell r="E1662"/>
          <cell r="F1662"/>
          <cell r="G1662"/>
          <cell r="H1662"/>
          <cell r="I1662"/>
          <cell r="J1662"/>
          <cell r="K1662"/>
          <cell r="L1662" t="str">
            <v/>
          </cell>
          <cell r="M1662"/>
        </row>
        <row r="1663">
          <cell r="C1663"/>
          <cell r="D1663"/>
          <cell r="E1663"/>
          <cell r="F1663"/>
          <cell r="G1663"/>
          <cell r="H1663"/>
          <cell r="I1663"/>
          <cell r="J1663"/>
          <cell r="K1663"/>
          <cell r="L1663" t="str">
            <v/>
          </cell>
          <cell r="M1663"/>
        </row>
        <row r="1664">
          <cell r="C1664"/>
          <cell r="D1664"/>
          <cell r="E1664"/>
          <cell r="F1664"/>
          <cell r="G1664"/>
          <cell r="H1664"/>
          <cell r="I1664"/>
          <cell r="J1664"/>
          <cell r="K1664"/>
          <cell r="L1664" t="str">
            <v/>
          </cell>
          <cell r="M1664"/>
        </row>
        <row r="1665">
          <cell r="C1665"/>
          <cell r="D1665"/>
          <cell r="E1665"/>
          <cell r="F1665"/>
          <cell r="G1665"/>
          <cell r="H1665"/>
          <cell r="I1665"/>
          <cell r="J1665"/>
          <cell r="K1665"/>
          <cell r="L1665" t="str">
            <v/>
          </cell>
          <cell r="M1665"/>
        </row>
        <row r="1666">
          <cell r="C1666"/>
          <cell r="D1666"/>
          <cell r="E1666"/>
          <cell r="F1666"/>
          <cell r="G1666"/>
          <cell r="H1666"/>
          <cell r="I1666"/>
          <cell r="J1666"/>
          <cell r="K1666"/>
          <cell r="L1666" t="str">
            <v/>
          </cell>
          <cell r="M1666"/>
        </row>
        <row r="1667">
          <cell r="C1667"/>
          <cell r="D1667"/>
          <cell r="E1667"/>
          <cell r="F1667"/>
          <cell r="G1667"/>
          <cell r="H1667"/>
          <cell r="I1667"/>
          <cell r="J1667"/>
          <cell r="K1667"/>
          <cell r="L1667" t="str">
            <v/>
          </cell>
          <cell r="M1667"/>
        </row>
        <row r="1668">
          <cell r="C1668"/>
          <cell r="D1668"/>
          <cell r="E1668"/>
          <cell r="F1668"/>
          <cell r="G1668"/>
          <cell r="H1668"/>
          <cell r="I1668"/>
          <cell r="J1668"/>
          <cell r="K1668"/>
          <cell r="L1668" t="str">
            <v/>
          </cell>
          <cell r="M1668"/>
        </row>
        <row r="1669">
          <cell r="C1669"/>
          <cell r="D1669"/>
          <cell r="E1669"/>
          <cell r="F1669"/>
          <cell r="G1669"/>
          <cell r="H1669"/>
          <cell r="I1669"/>
          <cell r="J1669"/>
          <cell r="K1669"/>
          <cell r="L1669" t="str">
            <v/>
          </cell>
          <cell r="M1669"/>
        </row>
        <row r="1670">
          <cell r="C1670"/>
          <cell r="D1670"/>
          <cell r="E1670"/>
          <cell r="F1670"/>
          <cell r="G1670"/>
          <cell r="H1670"/>
          <cell r="I1670"/>
          <cell r="J1670"/>
          <cell r="K1670"/>
          <cell r="L1670" t="str">
            <v/>
          </cell>
          <cell r="M1670"/>
        </row>
        <row r="1671">
          <cell r="C1671"/>
          <cell r="D1671"/>
          <cell r="E1671"/>
          <cell r="F1671"/>
          <cell r="G1671"/>
          <cell r="H1671"/>
          <cell r="I1671"/>
          <cell r="J1671"/>
          <cell r="K1671"/>
          <cell r="L1671" t="str">
            <v/>
          </cell>
          <cell r="M1671"/>
        </row>
        <row r="1672">
          <cell r="C1672"/>
          <cell r="D1672"/>
          <cell r="E1672"/>
          <cell r="F1672"/>
          <cell r="G1672"/>
          <cell r="H1672"/>
          <cell r="I1672"/>
          <cell r="J1672"/>
          <cell r="K1672"/>
          <cell r="L1672" t="str">
            <v/>
          </cell>
          <cell r="M1672"/>
        </row>
        <row r="1673">
          <cell r="C1673"/>
          <cell r="D1673"/>
          <cell r="E1673"/>
          <cell r="F1673"/>
          <cell r="G1673"/>
          <cell r="H1673"/>
          <cell r="I1673"/>
          <cell r="J1673"/>
          <cell r="K1673"/>
          <cell r="L1673" t="str">
            <v/>
          </cell>
          <cell r="M1673"/>
        </row>
        <row r="1674">
          <cell r="C1674"/>
          <cell r="D1674"/>
          <cell r="E1674"/>
          <cell r="F1674"/>
          <cell r="G1674"/>
          <cell r="H1674"/>
          <cell r="I1674"/>
          <cell r="J1674"/>
          <cell r="K1674"/>
          <cell r="L1674" t="str">
            <v/>
          </cell>
          <cell r="M1674"/>
        </row>
        <row r="1675">
          <cell r="C1675"/>
          <cell r="D1675"/>
          <cell r="E1675"/>
          <cell r="F1675"/>
          <cell r="G1675"/>
          <cell r="H1675"/>
          <cell r="I1675"/>
          <cell r="J1675"/>
          <cell r="K1675"/>
          <cell r="L1675" t="str">
            <v/>
          </cell>
          <cell r="M1675"/>
        </row>
        <row r="1676">
          <cell r="C1676"/>
          <cell r="D1676"/>
          <cell r="E1676"/>
          <cell r="F1676"/>
          <cell r="G1676"/>
          <cell r="H1676"/>
          <cell r="I1676"/>
          <cell r="J1676"/>
          <cell r="K1676"/>
          <cell r="L1676" t="str">
            <v/>
          </cell>
          <cell r="M1676"/>
        </row>
        <row r="1677">
          <cell r="C1677"/>
          <cell r="D1677"/>
          <cell r="E1677"/>
          <cell r="F1677"/>
          <cell r="G1677"/>
          <cell r="H1677"/>
          <cell r="I1677"/>
          <cell r="J1677"/>
          <cell r="K1677"/>
          <cell r="L1677" t="str">
            <v/>
          </cell>
          <cell r="M1677"/>
        </row>
        <row r="1678">
          <cell r="C1678"/>
          <cell r="D1678"/>
          <cell r="E1678"/>
          <cell r="F1678"/>
          <cell r="G1678"/>
          <cell r="H1678"/>
          <cell r="I1678"/>
          <cell r="J1678"/>
          <cell r="K1678"/>
          <cell r="L1678" t="str">
            <v/>
          </cell>
          <cell r="M1678"/>
        </row>
        <row r="1679">
          <cell r="C1679"/>
          <cell r="D1679"/>
          <cell r="E1679"/>
          <cell r="F1679"/>
          <cell r="G1679"/>
          <cell r="H1679"/>
          <cell r="I1679"/>
          <cell r="J1679"/>
          <cell r="K1679"/>
          <cell r="L1679" t="str">
            <v/>
          </cell>
          <cell r="M1679"/>
        </row>
        <row r="1680">
          <cell r="C1680"/>
          <cell r="D1680"/>
          <cell r="E1680"/>
          <cell r="F1680"/>
          <cell r="G1680"/>
          <cell r="H1680"/>
          <cell r="I1680"/>
          <cell r="J1680"/>
          <cell r="K1680"/>
          <cell r="L1680" t="str">
            <v/>
          </cell>
          <cell r="M1680"/>
        </row>
        <row r="1681">
          <cell r="C1681"/>
          <cell r="D1681"/>
          <cell r="E1681"/>
          <cell r="F1681"/>
          <cell r="G1681"/>
          <cell r="H1681"/>
          <cell r="I1681"/>
          <cell r="J1681"/>
          <cell r="K1681"/>
          <cell r="L1681" t="str">
            <v/>
          </cell>
          <cell r="M1681"/>
        </row>
        <row r="1682">
          <cell r="C1682"/>
          <cell r="D1682"/>
          <cell r="E1682"/>
          <cell r="F1682"/>
          <cell r="G1682"/>
          <cell r="H1682"/>
          <cell r="I1682"/>
          <cell r="J1682"/>
          <cell r="K1682"/>
          <cell r="L1682" t="str">
            <v/>
          </cell>
          <cell r="M1682"/>
        </row>
        <row r="1683">
          <cell r="C1683"/>
          <cell r="D1683"/>
          <cell r="E1683"/>
          <cell r="F1683"/>
          <cell r="G1683"/>
          <cell r="H1683"/>
          <cell r="I1683"/>
          <cell r="J1683"/>
          <cell r="K1683"/>
          <cell r="L1683" t="str">
            <v/>
          </cell>
          <cell r="M1683"/>
        </row>
        <row r="1684">
          <cell r="C1684"/>
          <cell r="D1684"/>
          <cell r="E1684"/>
          <cell r="F1684"/>
          <cell r="G1684"/>
          <cell r="H1684"/>
          <cell r="I1684"/>
          <cell r="J1684"/>
          <cell r="K1684"/>
          <cell r="L1684" t="str">
            <v/>
          </cell>
          <cell r="M1684"/>
        </row>
        <row r="1685">
          <cell r="C1685"/>
          <cell r="D1685"/>
          <cell r="E1685"/>
          <cell r="F1685"/>
          <cell r="G1685"/>
          <cell r="H1685"/>
          <cell r="I1685"/>
          <cell r="J1685"/>
          <cell r="K1685"/>
          <cell r="L1685" t="str">
            <v/>
          </cell>
          <cell r="M1685"/>
        </row>
        <row r="1686">
          <cell r="C1686"/>
          <cell r="D1686"/>
          <cell r="E1686"/>
          <cell r="F1686"/>
          <cell r="G1686"/>
          <cell r="H1686"/>
          <cell r="I1686"/>
          <cell r="J1686"/>
          <cell r="K1686"/>
          <cell r="L1686" t="str">
            <v/>
          </cell>
          <cell r="M1686"/>
        </row>
        <row r="1687">
          <cell r="C1687"/>
          <cell r="D1687"/>
          <cell r="E1687"/>
          <cell r="F1687"/>
          <cell r="G1687"/>
          <cell r="H1687"/>
          <cell r="I1687"/>
          <cell r="J1687"/>
          <cell r="K1687"/>
          <cell r="L1687" t="str">
            <v/>
          </cell>
          <cell r="M1687"/>
        </row>
        <row r="1688">
          <cell r="C1688"/>
          <cell r="D1688"/>
          <cell r="E1688"/>
          <cell r="F1688"/>
          <cell r="G1688"/>
          <cell r="H1688"/>
          <cell r="I1688"/>
          <cell r="J1688"/>
          <cell r="K1688"/>
          <cell r="L1688" t="str">
            <v/>
          </cell>
          <cell r="M1688"/>
        </row>
        <row r="1689">
          <cell r="C1689"/>
          <cell r="D1689"/>
          <cell r="E1689"/>
          <cell r="F1689"/>
          <cell r="G1689"/>
          <cell r="H1689"/>
          <cell r="I1689"/>
          <cell r="J1689"/>
          <cell r="K1689"/>
          <cell r="L1689" t="str">
            <v/>
          </cell>
          <cell r="M1689"/>
        </row>
        <row r="1690">
          <cell r="C1690"/>
          <cell r="D1690"/>
          <cell r="E1690"/>
          <cell r="F1690"/>
          <cell r="G1690"/>
          <cell r="H1690"/>
          <cell r="I1690"/>
          <cell r="J1690"/>
          <cell r="K1690"/>
          <cell r="L1690" t="str">
            <v/>
          </cell>
          <cell r="M1690"/>
        </row>
        <row r="1691">
          <cell r="C1691"/>
          <cell r="D1691"/>
          <cell r="E1691"/>
          <cell r="F1691"/>
          <cell r="G1691"/>
          <cell r="H1691"/>
          <cell r="I1691"/>
          <cell r="J1691"/>
          <cell r="K1691"/>
          <cell r="L1691" t="str">
            <v/>
          </cell>
          <cell r="M1691"/>
        </row>
        <row r="1692">
          <cell r="C1692"/>
          <cell r="D1692"/>
          <cell r="E1692"/>
          <cell r="F1692"/>
          <cell r="G1692"/>
          <cell r="H1692"/>
          <cell r="I1692"/>
          <cell r="J1692"/>
          <cell r="K1692"/>
          <cell r="L1692" t="str">
            <v/>
          </cell>
          <cell r="M1692"/>
        </row>
        <row r="1693">
          <cell r="C1693"/>
          <cell r="D1693"/>
          <cell r="E1693"/>
          <cell r="F1693"/>
          <cell r="G1693"/>
          <cell r="H1693"/>
          <cell r="I1693"/>
          <cell r="J1693"/>
          <cell r="K1693"/>
          <cell r="L1693" t="str">
            <v/>
          </cell>
          <cell r="M1693"/>
        </row>
        <row r="1694">
          <cell r="C1694"/>
          <cell r="D1694"/>
          <cell r="E1694"/>
          <cell r="F1694"/>
          <cell r="G1694"/>
          <cell r="H1694"/>
          <cell r="I1694"/>
          <cell r="J1694"/>
          <cell r="K1694"/>
          <cell r="L1694" t="str">
            <v/>
          </cell>
          <cell r="M1694"/>
        </row>
        <row r="1695">
          <cell r="C1695"/>
          <cell r="D1695"/>
          <cell r="E1695"/>
          <cell r="F1695"/>
          <cell r="G1695"/>
          <cell r="H1695"/>
          <cell r="I1695"/>
          <cell r="J1695"/>
          <cell r="K1695"/>
          <cell r="L1695" t="str">
            <v/>
          </cell>
          <cell r="M1695"/>
        </row>
        <row r="1696">
          <cell r="C1696"/>
          <cell r="D1696"/>
          <cell r="E1696"/>
          <cell r="F1696"/>
          <cell r="G1696"/>
          <cell r="H1696"/>
          <cell r="I1696"/>
          <cell r="J1696"/>
          <cell r="K1696"/>
          <cell r="L1696" t="str">
            <v/>
          </cell>
          <cell r="M1696"/>
        </row>
        <row r="1697">
          <cell r="C1697"/>
          <cell r="D1697"/>
          <cell r="E1697"/>
          <cell r="F1697"/>
          <cell r="G1697"/>
          <cell r="H1697"/>
          <cell r="I1697"/>
          <cell r="J1697"/>
          <cell r="K1697"/>
          <cell r="L1697" t="str">
            <v/>
          </cell>
          <cell r="M1697"/>
        </row>
        <row r="1698">
          <cell r="C1698"/>
          <cell r="D1698"/>
          <cell r="E1698"/>
          <cell r="F1698"/>
          <cell r="G1698"/>
          <cell r="H1698"/>
          <cell r="I1698"/>
          <cell r="J1698"/>
          <cell r="K1698"/>
          <cell r="L1698" t="str">
            <v/>
          </cell>
          <cell r="M1698"/>
        </row>
        <row r="1699">
          <cell r="C1699"/>
          <cell r="D1699"/>
          <cell r="E1699"/>
          <cell r="F1699"/>
          <cell r="G1699"/>
          <cell r="H1699"/>
          <cell r="I1699"/>
          <cell r="J1699"/>
          <cell r="K1699"/>
          <cell r="L1699" t="str">
            <v/>
          </cell>
          <cell r="M1699"/>
        </row>
        <row r="1700">
          <cell r="C1700"/>
          <cell r="D1700"/>
          <cell r="E1700"/>
          <cell r="F1700"/>
          <cell r="G1700"/>
          <cell r="H1700"/>
          <cell r="I1700"/>
          <cell r="J1700"/>
          <cell r="K1700"/>
          <cell r="L1700" t="str">
            <v/>
          </cell>
          <cell r="M1700"/>
        </row>
        <row r="1701">
          <cell r="C1701"/>
          <cell r="D1701"/>
          <cell r="E1701"/>
          <cell r="F1701"/>
          <cell r="G1701"/>
          <cell r="H1701"/>
          <cell r="I1701"/>
          <cell r="J1701"/>
          <cell r="K1701"/>
          <cell r="L1701" t="str">
            <v/>
          </cell>
          <cell r="M1701"/>
        </row>
        <row r="1702">
          <cell r="C1702"/>
          <cell r="D1702"/>
          <cell r="E1702"/>
          <cell r="F1702"/>
          <cell r="G1702"/>
          <cell r="H1702"/>
          <cell r="I1702"/>
          <cell r="J1702"/>
          <cell r="K1702"/>
          <cell r="L1702" t="str">
            <v/>
          </cell>
          <cell r="M1702"/>
        </row>
        <row r="1703">
          <cell r="C1703"/>
          <cell r="D1703"/>
          <cell r="E1703"/>
          <cell r="F1703"/>
          <cell r="G1703"/>
          <cell r="H1703"/>
          <cell r="I1703"/>
          <cell r="J1703"/>
          <cell r="K1703"/>
          <cell r="L1703" t="str">
            <v/>
          </cell>
          <cell r="M1703"/>
        </row>
        <row r="1704">
          <cell r="C1704"/>
          <cell r="D1704"/>
          <cell r="E1704"/>
          <cell r="F1704"/>
          <cell r="G1704"/>
          <cell r="H1704"/>
          <cell r="I1704"/>
          <cell r="J1704"/>
          <cell r="K1704"/>
          <cell r="L1704" t="str">
            <v/>
          </cell>
          <cell r="M1704"/>
        </row>
        <row r="1705">
          <cell r="C1705"/>
          <cell r="D1705"/>
          <cell r="E1705"/>
          <cell r="F1705"/>
          <cell r="G1705"/>
          <cell r="H1705"/>
          <cell r="I1705"/>
          <cell r="J1705"/>
          <cell r="K1705"/>
          <cell r="L1705" t="str">
            <v/>
          </cell>
          <cell r="M1705"/>
        </row>
        <row r="1706">
          <cell r="C1706"/>
          <cell r="D1706"/>
          <cell r="E1706"/>
          <cell r="F1706"/>
          <cell r="G1706"/>
          <cell r="H1706"/>
          <cell r="I1706"/>
          <cell r="J1706"/>
          <cell r="K1706"/>
          <cell r="L1706" t="str">
            <v/>
          </cell>
          <cell r="M1706"/>
        </row>
        <row r="1707">
          <cell r="C1707"/>
          <cell r="D1707"/>
          <cell r="E1707"/>
          <cell r="F1707"/>
          <cell r="G1707"/>
          <cell r="H1707"/>
          <cell r="I1707"/>
          <cell r="J1707"/>
          <cell r="K1707"/>
          <cell r="L1707" t="str">
            <v/>
          </cell>
          <cell r="M1707"/>
        </row>
        <row r="1708">
          <cell r="C1708"/>
          <cell r="D1708"/>
          <cell r="E1708"/>
          <cell r="F1708"/>
          <cell r="G1708"/>
          <cell r="H1708"/>
          <cell r="I1708"/>
          <cell r="J1708"/>
          <cell r="K1708"/>
          <cell r="L1708" t="str">
            <v/>
          </cell>
          <cell r="M1708"/>
        </row>
        <row r="1709">
          <cell r="C1709"/>
          <cell r="D1709"/>
          <cell r="E1709"/>
          <cell r="F1709"/>
          <cell r="G1709"/>
          <cell r="H1709"/>
          <cell r="I1709"/>
          <cell r="J1709"/>
          <cell r="K1709"/>
          <cell r="L1709" t="str">
            <v/>
          </cell>
          <cell r="M1709"/>
        </row>
        <row r="1710">
          <cell r="C1710"/>
          <cell r="D1710"/>
          <cell r="E1710"/>
          <cell r="F1710"/>
          <cell r="G1710"/>
          <cell r="H1710"/>
          <cell r="I1710"/>
          <cell r="J1710"/>
          <cell r="K1710"/>
          <cell r="L1710" t="str">
            <v/>
          </cell>
          <cell r="M1710"/>
        </row>
        <row r="1711">
          <cell r="C1711"/>
          <cell r="D1711"/>
          <cell r="E1711"/>
          <cell r="F1711"/>
          <cell r="G1711"/>
          <cell r="H1711"/>
          <cell r="I1711"/>
          <cell r="J1711"/>
          <cell r="K1711"/>
          <cell r="L1711" t="str">
            <v/>
          </cell>
          <cell r="M1711"/>
        </row>
        <row r="1712">
          <cell r="C1712"/>
          <cell r="D1712"/>
          <cell r="E1712"/>
          <cell r="F1712"/>
          <cell r="G1712"/>
          <cell r="H1712"/>
          <cell r="I1712"/>
          <cell r="J1712"/>
          <cell r="K1712"/>
          <cell r="L1712" t="str">
            <v/>
          </cell>
          <cell r="M1712"/>
        </row>
        <row r="1713">
          <cell r="C1713"/>
          <cell r="D1713"/>
          <cell r="E1713"/>
          <cell r="F1713"/>
          <cell r="G1713"/>
          <cell r="H1713"/>
          <cell r="I1713"/>
          <cell r="J1713"/>
          <cell r="K1713"/>
          <cell r="L1713" t="str">
            <v/>
          </cell>
          <cell r="M1713"/>
        </row>
        <row r="1714">
          <cell r="C1714"/>
          <cell r="D1714"/>
          <cell r="E1714"/>
          <cell r="F1714"/>
          <cell r="G1714"/>
          <cell r="H1714"/>
          <cell r="I1714"/>
          <cell r="J1714"/>
          <cell r="K1714"/>
          <cell r="L1714" t="str">
            <v/>
          </cell>
          <cell r="M1714"/>
        </row>
        <row r="1715">
          <cell r="C1715"/>
          <cell r="D1715"/>
          <cell r="E1715"/>
          <cell r="F1715"/>
          <cell r="G1715"/>
          <cell r="H1715"/>
          <cell r="I1715"/>
          <cell r="J1715"/>
          <cell r="K1715"/>
          <cell r="L1715" t="str">
            <v/>
          </cell>
          <cell r="M1715"/>
        </row>
        <row r="1716">
          <cell r="C1716"/>
          <cell r="D1716"/>
          <cell r="E1716"/>
          <cell r="F1716"/>
          <cell r="G1716"/>
          <cell r="H1716"/>
          <cell r="I1716"/>
          <cell r="J1716"/>
          <cell r="K1716"/>
          <cell r="L1716" t="str">
            <v/>
          </cell>
          <cell r="M1716"/>
        </row>
        <row r="1717">
          <cell r="C1717"/>
          <cell r="D1717"/>
          <cell r="E1717"/>
          <cell r="F1717"/>
          <cell r="G1717"/>
          <cell r="H1717"/>
          <cell r="I1717"/>
          <cell r="J1717"/>
          <cell r="K1717"/>
          <cell r="L1717" t="str">
            <v/>
          </cell>
          <cell r="M1717"/>
        </row>
        <row r="1718">
          <cell r="C1718"/>
          <cell r="D1718"/>
          <cell r="E1718"/>
          <cell r="F1718"/>
          <cell r="G1718"/>
          <cell r="H1718"/>
          <cell r="I1718"/>
          <cell r="J1718"/>
          <cell r="K1718"/>
          <cell r="L1718" t="str">
            <v/>
          </cell>
          <cell r="M1718"/>
        </row>
        <row r="1719">
          <cell r="C1719"/>
          <cell r="D1719"/>
          <cell r="E1719"/>
          <cell r="F1719"/>
          <cell r="G1719"/>
          <cell r="H1719"/>
          <cell r="I1719"/>
          <cell r="J1719"/>
          <cell r="K1719"/>
          <cell r="L1719" t="str">
            <v/>
          </cell>
          <cell r="M1719"/>
        </row>
        <row r="1720">
          <cell r="C1720"/>
          <cell r="D1720"/>
          <cell r="E1720"/>
          <cell r="F1720"/>
          <cell r="G1720"/>
          <cell r="H1720"/>
          <cell r="I1720"/>
          <cell r="J1720"/>
          <cell r="K1720"/>
          <cell r="L1720" t="str">
            <v/>
          </cell>
          <cell r="M1720"/>
        </row>
        <row r="1721">
          <cell r="C1721"/>
          <cell r="D1721"/>
          <cell r="E1721"/>
          <cell r="F1721"/>
          <cell r="G1721"/>
          <cell r="H1721"/>
          <cell r="I1721"/>
          <cell r="J1721"/>
          <cell r="K1721"/>
          <cell r="L1721" t="str">
            <v/>
          </cell>
          <cell r="M1721"/>
        </row>
        <row r="1722">
          <cell r="C1722"/>
          <cell r="D1722"/>
          <cell r="E1722"/>
          <cell r="F1722"/>
          <cell r="G1722"/>
          <cell r="H1722"/>
          <cell r="I1722"/>
          <cell r="J1722"/>
          <cell r="K1722"/>
          <cell r="L1722" t="str">
            <v/>
          </cell>
          <cell r="M1722"/>
        </row>
        <row r="1723">
          <cell r="C1723"/>
          <cell r="D1723"/>
          <cell r="E1723"/>
          <cell r="F1723"/>
          <cell r="G1723"/>
          <cell r="H1723"/>
          <cell r="I1723"/>
          <cell r="J1723"/>
          <cell r="K1723"/>
          <cell r="L1723" t="str">
            <v/>
          </cell>
          <cell r="M1723"/>
        </row>
        <row r="1724">
          <cell r="C1724"/>
          <cell r="D1724"/>
          <cell r="E1724"/>
          <cell r="F1724"/>
          <cell r="G1724"/>
          <cell r="H1724"/>
          <cell r="I1724"/>
          <cell r="J1724"/>
          <cell r="K1724"/>
          <cell r="L1724" t="str">
            <v/>
          </cell>
          <cell r="M1724"/>
        </row>
        <row r="1725">
          <cell r="C1725"/>
          <cell r="D1725"/>
          <cell r="E1725"/>
          <cell r="F1725"/>
          <cell r="G1725"/>
          <cell r="H1725"/>
          <cell r="I1725"/>
          <cell r="J1725"/>
          <cell r="K1725"/>
          <cell r="L1725" t="str">
            <v/>
          </cell>
          <cell r="M1725"/>
        </row>
        <row r="1726">
          <cell r="C1726"/>
          <cell r="D1726"/>
          <cell r="E1726"/>
          <cell r="F1726"/>
          <cell r="G1726"/>
          <cell r="H1726"/>
          <cell r="I1726"/>
          <cell r="J1726"/>
          <cell r="K1726"/>
          <cell r="L1726" t="str">
            <v/>
          </cell>
          <cell r="M1726"/>
        </row>
        <row r="1727">
          <cell r="C1727"/>
          <cell r="D1727"/>
          <cell r="E1727"/>
          <cell r="F1727"/>
          <cell r="G1727"/>
          <cell r="H1727"/>
          <cell r="I1727"/>
          <cell r="J1727"/>
          <cell r="K1727"/>
          <cell r="L1727" t="str">
            <v/>
          </cell>
          <cell r="M1727"/>
        </row>
        <row r="1728">
          <cell r="C1728"/>
          <cell r="D1728"/>
          <cell r="E1728"/>
          <cell r="F1728"/>
          <cell r="G1728"/>
          <cell r="H1728"/>
          <cell r="I1728"/>
          <cell r="J1728"/>
          <cell r="K1728"/>
          <cell r="L1728" t="str">
            <v/>
          </cell>
          <cell r="M1728"/>
        </row>
        <row r="1729">
          <cell r="C1729"/>
          <cell r="D1729"/>
          <cell r="E1729"/>
          <cell r="F1729"/>
          <cell r="G1729"/>
          <cell r="H1729"/>
          <cell r="I1729"/>
          <cell r="J1729"/>
          <cell r="K1729"/>
          <cell r="L1729" t="str">
            <v/>
          </cell>
          <cell r="M1729"/>
        </row>
        <row r="1730">
          <cell r="C1730"/>
          <cell r="D1730"/>
          <cell r="E1730"/>
          <cell r="F1730"/>
          <cell r="G1730"/>
          <cell r="H1730"/>
          <cell r="I1730"/>
          <cell r="J1730"/>
          <cell r="K1730"/>
          <cell r="L1730" t="str">
            <v/>
          </cell>
          <cell r="M1730"/>
        </row>
        <row r="1731">
          <cell r="C1731"/>
          <cell r="D1731"/>
          <cell r="E1731"/>
          <cell r="F1731"/>
          <cell r="G1731"/>
          <cell r="H1731"/>
          <cell r="I1731"/>
          <cell r="J1731"/>
          <cell r="K1731"/>
          <cell r="L1731" t="str">
            <v/>
          </cell>
          <cell r="M1731"/>
        </row>
        <row r="1732">
          <cell r="C1732"/>
          <cell r="D1732"/>
          <cell r="E1732"/>
          <cell r="F1732"/>
          <cell r="G1732"/>
          <cell r="H1732"/>
          <cell r="I1732"/>
          <cell r="J1732"/>
          <cell r="K1732"/>
          <cell r="L1732" t="str">
            <v/>
          </cell>
          <cell r="M1732"/>
        </row>
        <row r="1733">
          <cell r="C1733"/>
          <cell r="D1733"/>
          <cell r="E1733"/>
          <cell r="F1733"/>
          <cell r="G1733"/>
          <cell r="H1733"/>
          <cell r="I1733"/>
          <cell r="J1733"/>
          <cell r="K1733"/>
          <cell r="L1733" t="str">
            <v/>
          </cell>
          <cell r="M1733"/>
        </row>
        <row r="1734">
          <cell r="C1734"/>
          <cell r="D1734"/>
          <cell r="E1734"/>
          <cell r="F1734"/>
          <cell r="G1734"/>
          <cell r="H1734"/>
          <cell r="I1734"/>
          <cell r="J1734"/>
          <cell r="K1734"/>
          <cell r="L1734" t="str">
            <v/>
          </cell>
          <cell r="M1734"/>
        </row>
        <row r="1735">
          <cell r="C1735"/>
          <cell r="D1735"/>
          <cell r="E1735"/>
          <cell r="F1735"/>
          <cell r="G1735"/>
          <cell r="H1735"/>
          <cell r="I1735"/>
          <cell r="J1735"/>
          <cell r="K1735"/>
          <cell r="L1735" t="str">
            <v/>
          </cell>
          <cell r="M1735"/>
        </row>
        <row r="1736">
          <cell r="C1736"/>
          <cell r="D1736"/>
          <cell r="E1736"/>
          <cell r="F1736"/>
          <cell r="G1736"/>
          <cell r="H1736"/>
          <cell r="I1736"/>
          <cell r="J1736"/>
          <cell r="K1736"/>
          <cell r="L1736" t="str">
            <v/>
          </cell>
          <cell r="M1736"/>
        </row>
        <row r="1737">
          <cell r="C1737"/>
          <cell r="D1737"/>
          <cell r="E1737"/>
          <cell r="F1737"/>
          <cell r="G1737"/>
          <cell r="H1737"/>
          <cell r="I1737"/>
          <cell r="J1737"/>
          <cell r="K1737"/>
          <cell r="L1737" t="str">
            <v/>
          </cell>
          <cell r="M1737"/>
        </row>
        <row r="1738">
          <cell r="C1738"/>
          <cell r="D1738"/>
          <cell r="E1738"/>
          <cell r="F1738"/>
          <cell r="G1738"/>
          <cell r="H1738"/>
          <cell r="I1738"/>
          <cell r="J1738"/>
          <cell r="K1738"/>
          <cell r="L1738" t="str">
            <v/>
          </cell>
          <cell r="M1738"/>
        </row>
        <row r="1739">
          <cell r="C1739"/>
          <cell r="D1739"/>
          <cell r="E1739"/>
          <cell r="F1739"/>
          <cell r="G1739"/>
          <cell r="H1739"/>
          <cell r="I1739"/>
          <cell r="J1739"/>
          <cell r="K1739"/>
          <cell r="L1739" t="str">
            <v/>
          </cell>
          <cell r="M1739"/>
        </row>
        <row r="1740">
          <cell r="C1740"/>
          <cell r="D1740"/>
          <cell r="E1740"/>
          <cell r="F1740"/>
          <cell r="G1740"/>
          <cell r="H1740"/>
          <cell r="I1740"/>
          <cell r="J1740"/>
          <cell r="K1740"/>
          <cell r="L1740" t="str">
            <v/>
          </cell>
          <cell r="M1740"/>
        </row>
        <row r="1741">
          <cell r="C1741"/>
          <cell r="D1741"/>
          <cell r="E1741"/>
          <cell r="F1741"/>
          <cell r="G1741"/>
          <cell r="H1741"/>
          <cell r="I1741"/>
          <cell r="J1741"/>
          <cell r="K1741"/>
          <cell r="L1741" t="str">
            <v/>
          </cell>
          <cell r="M1741"/>
        </row>
        <row r="1742">
          <cell r="C1742"/>
          <cell r="D1742"/>
          <cell r="E1742"/>
          <cell r="F1742"/>
          <cell r="G1742"/>
          <cell r="H1742"/>
          <cell r="I1742"/>
          <cell r="J1742"/>
          <cell r="K1742"/>
          <cell r="L1742" t="str">
            <v/>
          </cell>
          <cell r="M1742"/>
        </row>
        <row r="1743">
          <cell r="C1743"/>
          <cell r="D1743"/>
          <cell r="E1743"/>
          <cell r="F1743"/>
          <cell r="G1743"/>
          <cell r="H1743"/>
          <cell r="I1743"/>
          <cell r="J1743"/>
          <cell r="K1743"/>
          <cell r="L1743" t="str">
            <v/>
          </cell>
          <cell r="M1743"/>
        </row>
        <row r="1744">
          <cell r="C1744"/>
          <cell r="D1744"/>
          <cell r="E1744"/>
          <cell r="F1744"/>
          <cell r="G1744"/>
          <cell r="H1744"/>
          <cell r="I1744"/>
          <cell r="J1744"/>
          <cell r="K1744"/>
          <cell r="L1744" t="str">
            <v/>
          </cell>
          <cell r="M1744"/>
        </row>
        <row r="1745">
          <cell r="C1745"/>
          <cell r="D1745"/>
          <cell r="E1745"/>
          <cell r="F1745"/>
          <cell r="G1745"/>
          <cell r="H1745"/>
          <cell r="I1745"/>
          <cell r="J1745"/>
          <cell r="K1745"/>
          <cell r="L1745" t="str">
            <v/>
          </cell>
          <cell r="M1745"/>
        </row>
        <row r="1746">
          <cell r="C1746"/>
          <cell r="D1746"/>
          <cell r="E1746"/>
          <cell r="F1746"/>
          <cell r="G1746"/>
          <cell r="H1746"/>
          <cell r="I1746"/>
          <cell r="J1746"/>
          <cell r="K1746"/>
          <cell r="L1746" t="str">
            <v/>
          </cell>
          <cell r="M1746"/>
        </row>
        <row r="1747">
          <cell r="C1747"/>
          <cell r="D1747"/>
          <cell r="E1747"/>
          <cell r="F1747"/>
          <cell r="G1747"/>
          <cell r="H1747"/>
          <cell r="I1747"/>
          <cell r="J1747"/>
          <cell r="K1747"/>
          <cell r="L1747" t="str">
            <v/>
          </cell>
          <cell r="M1747"/>
        </row>
        <row r="1748">
          <cell r="C1748"/>
          <cell r="D1748"/>
          <cell r="E1748"/>
          <cell r="F1748"/>
          <cell r="G1748"/>
          <cell r="H1748"/>
          <cell r="I1748"/>
          <cell r="J1748"/>
          <cell r="K1748"/>
          <cell r="L1748" t="str">
            <v/>
          </cell>
          <cell r="M1748"/>
        </row>
        <row r="1749">
          <cell r="C1749"/>
          <cell r="D1749"/>
          <cell r="E1749"/>
          <cell r="F1749"/>
          <cell r="G1749"/>
          <cell r="H1749"/>
          <cell r="I1749"/>
          <cell r="J1749"/>
          <cell r="K1749"/>
          <cell r="L1749" t="str">
            <v/>
          </cell>
          <cell r="M1749"/>
        </row>
        <row r="1750">
          <cell r="C1750"/>
          <cell r="D1750"/>
          <cell r="E1750"/>
          <cell r="F1750"/>
          <cell r="G1750"/>
          <cell r="H1750"/>
          <cell r="I1750"/>
          <cell r="J1750"/>
          <cell r="K1750"/>
          <cell r="L1750" t="str">
            <v/>
          </cell>
          <cell r="M1750"/>
        </row>
        <row r="1751">
          <cell r="C1751"/>
          <cell r="D1751"/>
          <cell r="E1751"/>
          <cell r="F1751"/>
          <cell r="G1751"/>
          <cell r="H1751"/>
          <cell r="I1751"/>
          <cell r="J1751"/>
          <cell r="K1751"/>
          <cell r="L1751" t="str">
            <v/>
          </cell>
          <cell r="M1751"/>
        </row>
        <row r="1752">
          <cell r="C1752"/>
          <cell r="D1752"/>
          <cell r="E1752"/>
          <cell r="F1752"/>
          <cell r="G1752"/>
          <cell r="H1752"/>
          <cell r="I1752"/>
          <cell r="J1752"/>
          <cell r="K1752"/>
          <cell r="L1752" t="str">
            <v/>
          </cell>
          <cell r="M1752"/>
        </row>
        <row r="1753">
          <cell r="C1753"/>
          <cell r="D1753"/>
          <cell r="E1753"/>
          <cell r="F1753"/>
          <cell r="G1753"/>
          <cell r="H1753"/>
          <cell r="I1753"/>
          <cell r="J1753"/>
          <cell r="K1753"/>
          <cell r="L1753" t="str">
            <v/>
          </cell>
          <cell r="M1753"/>
        </row>
        <row r="1754">
          <cell r="C1754"/>
          <cell r="D1754"/>
          <cell r="E1754"/>
          <cell r="F1754"/>
          <cell r="G1754"/>
          <cell r="H1754"/>
          <cell r="I1754"/>
          <cell r="J1754"/>
          <cell r="K1754"/>
          <cell r="L1754" t="str">
            <v/>
          </cell>
          <cell r="M1754"/>
        </row>
        <row r="1755">
          <cell r="C1755"/>
          <cell r="D1755"/>
          <cell r="E1755"/>
          <cell r="F1755"/>
          <cell r="G1755"/>
          <cell r="H1755"/>
          <cell r="I1755"/>
          <cell r="J1755"/>
          <cell r="K1755"/>
          <cell r="L1755" t="str">
            <v/>
          </cell>
          <cell r="M1755"/>
        </row>
        <row r="1756">
          <cell r="C1756"/>
          <cell r="D1756"/>
          <cell r="E1756"/>
          <cell r="F1756"/>
          <cell r="G1756"/>
          <cell r="H1756"/>
          <cell r="I1756"/>
          <cell r="J1756"/>
          <cell r="K1756"/>
          <cell r="L1756" t="str">
            <v/>
          </cell>
          <cell r="M1756"/>
        </row>
        <row r="1757">
          <cell r="C1757"/>
          <cell r="D1757"/>
          <cell r="E1757"/>
          <cell r="F1757"/>
          <cell r="G1757"/>
          <cell r="H1757"/>
          <cell r="I1757"/>
          <cell r="J1757"/>
          <cell r="K1757"/>
          <cell r="L1757" t="str">
            <v/>
          </cell>
          <cell r="M1757"/>
        </row>
        <row r="1758">
          <cell r="C1758"/>
          <cell r="D1758"/>
          <cell r="E1758"/>
          <cell r="F1758"/>
          <cell r="G1758"/>
          <cell r="H1758"/>
          <cell r="I1758"/>
          <cell r="J1758"/>
          <cell r="K1758"/>
          <cell r="L1758" t="str">
            <v/>
          </cell>
          <cell r="M1758"/>
        </row>
        <row r="1759">
          <cell r="C1759"/>
          <cell r="D1759"/>
          <cell r="E1759"/>
          <cell r="F1759"/>
          <cell r="G1759"/>
          <cell r="H1759"/>
          <cell r="I1759"/>
          <cell r="J1759"/>
          <cell r="K1759"/>
          <cell r="L1759" t="str">
            <v/>
          </cell>
          <cell r="M1759"/>
        </row>
        <row r="1760">
          <cell r="C1760"/>
          <cell r="D1760"/>
          <cell r="E1760"/>
          <cell r="F1760"/>
          <cell r="G1760"/>
          <cell r="H1760"/>
          <cell r="I1760"/>
          <cell r="J1760"/>
          <cell r="K1760"/>
          <cell r="L1760" t="str">
            <v/>
          </cell>
          <cell r="M1760"/>
        </row>
        <row r="1761">
          <cell r="C1761"/>
          <cell r="D1761"/>
          <cell r="E1761"/>
          <cell r="F1761"/>
          <cell r="G1761"/>
          <cell r="H1761"/>
          <cell r="I1761"/>
          <cell r="J1761"/>
          <cell r="K1761"/>
          <cell r="L1761" t="str">
            <v/>
          </cell>
          <cell r="M1761"/>
        </row>
        <row r="1762">
          <cell r="C1762"/>
          <cell r="D1762"/>
          <cell r="E1762"/>
          <cell r="F1762"/>
          <cell r="G1762"/>
          <cell r="H1762"/>
          <cell r="I1762"/>
          <cell r="J1762"/>
          <cell r="K1762"/>
          <cell r="L1762" t="str">
            <v/>
          </cell>
          <cell r="M1762"/>
        </row>
        <row r="1763">
          <cell r="C1763"/>
          <cell r="D1763"/>
          <cell r="E1763"/>
          <cell r="F1763"/>
          <cell r="G1763"/>
          <cell r="H1763"/>
          <cell r="I1763"/>
          <cell r="J1763"/>
          <cell r="K1763"/>
          <cell r="L1763" t="str">
            <v/>
          </cell>
          <cell r="M1763"/>
        </row>
        <row r="1764">
          <cell r="C1764"/>
          <cell r="D1764"/>
          <cell r="E1764"/>
          <cell r="F1764"/>
          <cell r="G1764"/>
          <cell r="H1764"/>
          <cell r="I1764"/>
          <cell r="J1764"/>
          <cell r="K1764"/>
          <cell r="L1764" t="str">
            <v/>
          </cell>
          <cell r="M1764"/>
        </row>
        <row r="1765">
          <cell r="C1765"/>
          <cell r="D1765"/>
          <cell r="E1765"/>
          <cell r="F1765"/>
          <cell r="G1765"/>
          <cell r="H1765"/>
          <cell r="I1765"/>
          <cell r="J1765"/>
          <cell r="K1765"/>
          <cell r="L1765" t="str">
            <v/>
          </cell>
          <cell r="M1765"/>
        </row>
        <row r="1766">
          <cell r="C1766"/>
          <cell r="D1766"/>
          <cell r="E1766"/>
          <cell r="F1766"/>
          <cell r="G1766"/>
          <cell r="H1766"/>
          <cell r="I1766"/>
          <cell r="J1766"/>
          <cell r="K1766"/>
          <cell r="L1766" t="str">
            <v/>
          </cell>
          <cell r="M1766"/>
        </row>
        <row r="1767">
          <cell r="C1767"/>
          <cell r="D1767"/>
          <cell r="E1767"/>
          <cell r="F1767"/>
          <cell r="G1767"/>
          <cell r="H1767"/>
          <cell r="I1767"/>
          <cell r="J1767"/>
          <cell r="K1767"/>
          <cell r="L1767" t="str">
            <v/>
          </cell>
          <cell r="M1767"/>
        </row>
        <row r="1768">
          <cell r="C1768"/>
          <cell r="D1768"/>
          <cell r="E1768"/>
          <cell r="F1768"/>
          <cell r="G1768"/>
          <cell r="H1768"/>
          <cell r="I1768"/>
          <cell r="J1768"/>
          <cell r="K1768"/>
          <cell r="L1768" t="str">
            <v/>
          </cell>
          <cell r="M1768"/>
        </row>
        <row r="1769">
          <cell r="C1769"/>
          <cell r="D1769"/>
          <cell r="E1769"/>
          <cell r="F1769"/>
          <cell r="G1769"/>
          <cell r="H1769"/>
          <cell r="I1769"/>
          <cell r="J1769"/>
          <cell r="K1769"/>
          <cell r="L1769" t="str">
            <v/>
          </cell>
          <cell r="M1769"/>
        </row>
        <row r="1770">
          <cell r="C1770"/>
          <cell r="D1770"/>
          <cell r="E1770"/>
          <cell r="F1770"/>
          <cell r="G1770"/>
          <cell r="H1770"/>
          <cell r="I1770"/>
          <cell r="J1770"/>
          <cell r="K1770"/>
          <cell r="L1770" t="str">
            <v/>
          </cell>
          <cell r="M1770"/>
        </row>
        <row r="1771">
          <cell r="C1771"/>
          <cell r="D1771"/>
          <cell r="E1771"/>
          <cell r="F1771"/>
          <cell r="G1771"/>
          <cell r="H1771"/>
          <cell r="I1771"/>
          <cell r="J1771"/>
          <cell r="K1771"/>
          <cell r="L1771" t="str">
            <v/>
          </cell>
          <cell r="M1771"/>
        </row>
        <row r="1772">
          <cell r="C1772"/>
          <cell r="D1772"/>
          <cell r="E1772"/>
          <cell r="F1772"/>
          <cell r="G1772"/>
          <cell r="H1772"/>
          <cell r="I1772"/>
          <cell r="J1772"/>
          <cell r="K1772"/>
          <cell r="L1772" t="str">
            <v/>
          </cell>
          <cell r="M1772"/>
        </row>
        <row r="1773">
          <cell r="C1773"/>
          <cell r="D1773"/>
          <cell r="E1773"/>
          <cell r="F1773"/>
          <cell r="G1773"/>
          <cell r="H1773"/>
          <cell r="I1773"/>
          <cell r="J1773"/>
          <cell r="K1773"/>
          <cell r="L1773" t="str">
            <v/>
          </cell>
          <cell r="M1773"/>
        </row>
        <row r="1774">
          <cell r="C1774"/>
          <cell r="D1774"/>
          <cell r="E1774"/>
          <cell r="F1774"/>
          <cell r="G1774"/>
          <cell r="H1774"/>
          <cell r="I1774"/>
          <cell r="J1774"/>
          <cell r="K1774"/>
          <cell r="L1774" t="str">
            <v/>
          </cell>
          <cell r="M1774"/>
        </row>
        <row r="1775">
          <cell r="C1775"/>
          <cell r="D1775"/>
          <cell r="E1775"/>
          <cell r="F1775"/>
          <cell r="G1775"/>
          <cell r="H1775"/>
          <cell r="I1775"/>
          <cell r="J1775"/>
          <cell r="K1775"/>
          <cell r="L1775" t="str">
            <v/>
          </cell>
          <cell r="M1775"/>
        </row>
        <row r="1776">
          <cell r="C1776"/>
          <cell r="D1776"/>
          <cell r="E1776"/>
          <cell r="F1776"/>
          <cell r="G1776"/>
          <cell r="H1776"/>
          <cell r="I1776"/>
          <cell r="J1776"/>
          <cell r="K1776"/>
          <cell r="L1776" t="str">
            <v/>
          </cell>
          <cell r="M1776"/>
        </row>
        <row r="1777">
          <cell r="C1777"/>
          <cell r="D1777"/>
          <cell r="E1777"/>
          <cell r="F1777"/>
          <cell r="G1777"/>
          <cell r="H1777"/>
          <cell r="I1777"/>
          <cell r="J1777"/>
          <cell r="K1777"/>
          <cell r="L1777" t="str">
            <v/>
          </cell>
          <cell r="M1777"/>
        </row>
        <row r="1778">
          <cell r="C1778"/>
          <cell r="D1778"/>
          <cell r="E1778"/>
          <cell r="F1778"/>
          <cell r="G1778"/>
          <cell r="H1778"/>
          <cell r="I1778"/>
          <cell r="J1778"/>
          <cell r="K1778"/>
          <cell r="L1778" t="str">
            <v/>
          </cell>
          <cell r="M1778"/>
        </row>
        <row r="1779">
          <cell r="C1779"/>
          <cell r="D1779"/>
          <cell r="E1779"/>
          <cell r="F1779"/>
          <cell r="G1779"/>
          <cell r="H1779"/>
          <cell r="I1779"/>
          <cell r="J1779"/>
          <cell r="K1779"/>
          <cell r="L1779" t="str">
            <v/>
          </cell>
          <cell r="M1779"/>
        </row>
        <row r="1780">
          <cell r="C1780"/>
          <cell r="D1780"/>
          <cell r="E1780"/>
          <cell r="F1780"/>
          <cell r="G1780"/>
          <cell r="H1780"/>
          <cell r="I1780"/>
          <cell r="J1780"/>
          <cell r="K1780"/>
          <cell r="L1780" t="str">
            <v/>
          </cell>
          <cell r="M1780"/>
        </row>
        <row r="1781">
          <cell r="C1781"/>
          <cell r="D1781"/>
          <cell r="E1781"/>
          <cell r="F1781"/>
          <cell r="G1781"/>
          <cell r="H1781"/>
          <cell r="I1781"/>
          <cell r="J1781"/>
          <cell r="K1781"/>
          <cell r="L1781" t="str">
            <v/>
          </cell>
          <cell r="M1781"/>
        </row>
        <row r="1782">
          <cell r="C1782"/>
          <cell r="D1782"/>
          <cell r="E1782"/>
          <cell r="F1782"/>
          <cell r="G1782"/>
          <cell r="H1782"/>
          <cell r="I1782"/>
          <cell r="J1782"/>
          <cell r="K1782"/>
          <cell r="L1782" t="str">
            <v/>
          </cell>
          <cell r="M1782"/>
        </row>
        <row r="1783">
          <cell r="C1783"/>
          <cell r="D1783"/>
          <cell r="E1783"/>
          <cell r="F1783"/>
          <cell r="G1783"/>
          <cell r="H1783"/>
          <cell r="I1783"/>
          <cell r="J1783"/>
          <cell r="K1783"/>
          <cell r="L1783" t="str">
            <v/>
          </cell>
          <cell r="M1783"/>
        </row>
        <row r="1784">
          <cell r="C1784"/>
          <cell r="D1784"/>
          <cell r="E1784"/>
          <cell r="F1784"/>
          <cell r="G1784"/>
          <cell r="H1784"/>
          <cell r="I1784"/>
          <cell r="J1784"/>
          <cell r="K1784"/>
          <cell r="L1784" t="str">
            <v/>
          </cell>
          <cell r="M1784"/>
        </row>
        <row r="1785">
          <cell r="C1785"/>
          <cell r="D1785"/>
          <cell r="E1785"/>
          <cell r="F1785"/>
          <cell r="G1785"/>
          <cell r="H1785"/>
          <cell r="I1785"/>
          <cell r="J1785"/>
          <cell r="K1785"/>
          <cell r="L1785" t="str">
            <v/>
          </cell>
          <cell r="M1785"/>
        </row>
        <row r="1786">
          <cell r="C1786"/>
          <cell r="D1786"/>
          <cell r="E1786"/>
          <cell r="F1786"/>
          <cell r="G1786"/>
          <cell r="H1786"/>
          <cell r="I1786"/>
          <cell r="J1786"/>
          <cell r="K1786"/>
          <cell r="L1786" t="str">
            <v/>
          </cell>
          <cell r="M1786"/>
        </row>
        <row r="1787">
          <cell r="C1787"/>
          <cell r="D1787"/>
          <cell r="E1787"/>
          <cell r="F1787"/>
          <cell r="G1787"/>
          <cell r="H1787"/>
          <cell r="I1787"/>
          <cell r="J1787"/>
          <cell r="K1787"/>
          <cell r="L1787" t="str">
            <v/>
          </cell>
          <cell r="M1787"/>
        </row>
        <row r="1788">
          <cell r="C1788"/>
          <cell r="D1788"/>
          <cell r="E1788"/>
          <cell r="F1788"/>
          <cell r="G1788"/>
          <cell r="H1788"/>
          <cell r="I1788"/>
          <cell r="J1788"/>
          <cell r="K1788"/>
          <cell r="L1788" t="str">
            <v/>
          </cell>
          <cell r="M1788"/>
        </row>
        <row r="1789">
          <cell r="C1789"/>
          <cell r="D1789"/>
          <cell r="E1789"/>
          <cell r="F1789"/>
          <cell r="G1789"/>
          <cell r="H1789"/>
          <cell r="I1789"/>
          <cell r="J1789"/>
          <cell r="K1789"/>
          <cell r="L1789" t="str">
            <v/>
          </cell>
          <cell r="M1789"/>
        </row>
        <row r="1790">
          <cell r="C1790"/>
          <cell r="D1790"/>
          <cell r="E1790"/>
          <cell r="F1790"/>
          <cell r="G1790"/>
          <cell r="H1790"/>
          <cell r="I1790"/>
          <cell r="J1790"/>
          <cell r="K1790"/>
          <cell r="L1790" t="str">
            <v/>
          </cell>
          <cell r="M1790"/>
        </row>
        <row r="1791">
          <cell r="C1791"/>
          <cell r="D1791"/>
          <cell r="E1791"/>
          <cell r="F1791"/>
          <cell r="G1791"/>
          <cell r="H1791"/>
          <cell r="I1791"/>
          <cell r="J1791"/>
          <cell r="K1791"/>
          <cell r="L1791" t="str">
            <v/>
          </cell>
          <cell r="M1791"/>
        </row>
        <row r="1792">
          <cell r="C1792"/>
          <cell r="D1792"/>
          <cell r="E1792"/>
          <cell r="F1792"/>
          <cell r="G1792"/>
          <cell r="H1792"/>
          <cell r="I1792"/>
          <cell r="J1792"/>
          <cell r="K1792"/>
          <cell r="L1792" t="str">
            <v/>
          </cell>
          <cell r="M1792"/>
        </row>
        <row r="1793">
          <cell r="C1793"/>
          <cell r="D1793"/>
          <cell r="E1793"/>
          <cell r="F1793"/>
          <cell r="G1793"/>
          <cell r="H1793"/>
          <cell r="I1793"/>
          <cell r="J1793"/>
          <cell r="K1793"/>
          <cell r="L1793" t="str">
            <v/>
          </cell>
          <cell r="M1793"/>
        </row>
        <row r="1794">
          <cell r="C1794"/>
          <cell r="D1794"/>
          <cell r="E1794"/>
          <cell r="F1794"/>
          <cell r="G1794"/>
          <cell r="H1794"/>
          <cell r="I1794"/>
          <cell r="J1794"/>
          <cell r="K1794"/>
          <cell r="L1794" t="str">
            <v/>
          </cell>
          <cell r="M1794"/>
        </row>
        <row r="1795">
          <cell r="C1795"/>
          <cell r="D1795"/>
          <cell r="E1795"/>
          <cell r="F1795"/>
          <cell r="G1795"/>
          <cell r="H1795"/>
          <cell r="I1795"/>
          <cell r="J1795"/>
          <cell r="K1795"/>
          <cell r="L1795" t="str">
            <v/>
          </cell>
          <cell r="M1795"/>
        </row>
        <row r="1796">
          <cell r="C1796"/>
          <cell r="D1796"/>
          <cell r="E1796"/>
          <cell r="F1796"/>
          <cell r="G1796"/>
          <cell r="H1796"/>
          <cell r="I1796"/>
          <cell r="J1796"/>
          <cell r="K1796"/>
          <cell r="L1796" t="str">
            <v/>
          </cell>
          <cell r="M1796"/>
        </row>
        <row r="1797">
          <cell r="C1797"/>
          <cell r="D1797"/>
          <cell r="E1797"/>
          <cell r="F1797"/>
          <cell r="G1797"/>
          <cell r="H1797"/>
          <cell r="I1797"/>
          <cell r="J1797"/>
          <cell r="K1797"/>
          <cell r="L1797" t="str">
            <v/>
          </cell>
          <cell r="M1797"/>
        </row>
        <row r="1798">
          <cell r="C1798"/>
          <cell r="D1798"/>
          <cell r="E1798"/>
          <cell r="F1798"/>
          <cell r="G1798"/>
          <cell r="H1798"/>
          <cell r="I1798"/>
          <cell r="J1798"/>
          <cell r="K1798"/>
          <cell r="L1798" t="str">
            <v/>
          </cell>
          <cell r="M1798"/>
        </row>
        <row r="1799">
          <cell r="C1799"/>
          <cell r="D1799"/>
          <cell r="E1799"/>
          <cell r="F1799"/>
          <cell r="G1799"/>
          <cell r="H1799"/>
          <cell r="I1799"/>
          <cell r="J1799"/>
          <cell r="K1799"/>
          <cell r="L1799" t="str">
            <v/>
          </cell>
          <cell r="M1799"/>
        </row>
        <row r="1800">
          <cell r="C1800"/>
          <cell r="D1800"/>
          <cell r="E1800"/>
          <cell r="F1800"/>
          <cell r="G1800"/>
          <cell r="H1800"/>
          <cell r="I1800"/>
          <cell r="J1800"/>
          <cell r="K1800"/>
          <cell r="L1800" t="str">
            <v/>
          </cell>
          <cell r="M1800"/>
        </row>
        <row r="1801">
          <cell r="C1801"/>
          <cell r="D1801"/>
          <cell r="E1801"/>
          <cell r="F1801"/>
          <cell r="G1801"/>
          <cell r="H1801"/>
          <cell r="I1801"/>
          <cell r="J1801"/>
          <cell r="K1801"/>
          <cell r="L1801" t="str">
            <v/>
          </cell>
          <cell r="M1801"/>
        </row>
        <row r="1802">
          <cell r="C1802"/>
          <cell r="D1802"/>
          <cell r="E1802"/>
          <cell r="F1802"/>
          <cell r="G1802"/>
          <cell r="H1802"/>
          <cell r="I1802"/>
          <cell r="J1802"/>
          <cell r="K1802"/>
          <cell r="L1802" t="str">
            <v/>
          </cell>
          <cell r="M1802"/>
        </row>
        <row r="1803">
          <cell r="C1803"/>
          <cell r="D1803"/>
          <cell r="E1803"/>
          <cell r="F1803"/>
          <cell r="G1803"/>
          <cell r="H1803"/>
          <cell r="I1803"/>
          <cell r="J1803"/>
          <cell r="K1803"/>
          <cell r="L1803" t="str">
            <v/>
          </cell>
          <cell r="M1803"/>
        </row>
        <row r="1804">
          <cell r="C1804"/>
          <cell r="D1804"/>
          <cell r="E1804"/>
          <cell r="F1804"/>
          <cell r="G1804"/>
          <cell r="H1804"/>
          <cell r="I1804"/>
          <cell r="J1804"/>
          <cell r="K1804"/>
          <cell r="L1804" t="str">
            <v/>
          </cell>
          <cell r="M1804"/>
        </row>
        <row r="1805">
          <cell r="C1805"/>
          <cell r="D1805"/>
          <cell r="E1805"/>
          <cell r="F1805"/>
          <cell r="G1805"/>
          <cell r="H1805"/>
          <cell r="I1805"/>
          <cell r="J1805"/>
          <cell r="K1805"/>
          <cell r="L1805" t="str">
            <v/>
          </cell>
          <cell r="M1805"/>
        </row>
        <row r="1806">
          <cell r="C1806"/>
          <cell r="D1806"/>
          <cell r="E1806"/>
          <cell r="F1806"/>
          <cell r="G1806"/>
          <cell r="H1806"/>
          <cell r="I1806"/>
          <cell r="J1806"/>
          <cell r="K1806"/>
          <cell r="L1806" t="str">
            <v/>
          </cell>
          <cell r="M1806"/>
        </row>
        <row r="1807">
          <cell r="C1807"/>
          <cell r="D1807"/>
          <cell r="E1807"/>
          <cell r="F1807"/>
          <cell r="G1807"/>
          <cell r="H1807"/>
          <cell r="I1807"/>
          <cell r="J1807"/>
          <cell r="K1807"/>
          <cell r="L1807" t="str">
            <v/>
          </cell>
          <cell r="M1807"/>
        </row>
        <row r="1808">
          <cell r="C1808"/>
          <cell r="D1808"/>
          <cell r="E1808"/>
          <cell r="F1808"/>
          <cell r="G1808"/>
          <cell r="H1808"/>
          <cell r="I1808"/>
          <cell r="J1808"/>
          <cell r="K1808"/>
          <cell r="L1808" t="str">
            <v/>
          </cell>
          <cell r="M1808"/>
        </row>
        <row r="1809">
          <cell r="C1809"/>
          <cell r="D1809"/>
          <cell r="E1809"/>
          <cell r="F1809"/>
          <cell r="G1809"/>
          <cell r="H1809"/>
          <cell r="I1809"/>
          <cell r="J1809"/>
          <cell r="K1809"/>
          <cell r="L1809" t="str">
            <v/>
          </cell>
          <cell r="M1809"/>
        </row>
        <row r="1810">
          <cell r="C1810"/>
          <cell r="D1810"/>
          <cell r="E1810"/>
          <cell r="F1810"/>
          <cell r="G1810"/>
          <cell r="H1810"/>
          <cell r="I1810"/>
          <cell r="J1810"/>
          <cell r="K1810"/>
          <cell r="L1810" t="str">
            <v/>
          </cell>
          <cell r="M1810"/>
        </row>
        <row r="1811">
          <cell r="C1811"/>
          <cell r="D1811"/>
          <cell r="E1811"/>
          <cell r="F1811"/>
          <cell r="G1811"/>
          <cell r="H1811"/>
          <cell r="I1811"/>
          <cell r="J1811"/>
          <cell r="K1811"/>
          <cell r="L1811" t="str">
            <v/>
          </cell>
          <cell r="M1811"/>
        </row>
        <row r="1812">
          <cell r="C1812"/>
          <cell r="D1812"/>
          <cell r="E1812"/>
          <cell r="F1812"/>
          <cell r="G1812"/>
          <cell r="H1812"/>
          <cell r="I1812"/>
          <cell r="J1812"/>
          <cell r="K1812"/>
          <cell r="L1812" t="str">
            <v/>
          </cell>
          <cell r="M1812"/>
        </row>
        <row r="1813">
          <cell r="C1813"/>
          <cell r="D1813"/>
          <cell r="E1813"/>
          <cell r="F1813"/>
          <cell r="G1813"/>
          <cell r="H1813"/>
          <cell r="I1813"/>
          <cell r="J1813"/>
          <cell r="K1813"/>
          <cell r="L1813" t="str">
            <v/>
          </cell>
          <cell r="M1813"/>
        </row>
        <row r="1814">
          <cell r="C1814"/>
          <cell r="D1814"/>
          <cell r="E1814"/>
          <cell r="F1814"/>
          <cell r="G1814"/>
          <cell r="H1814"/>
          <cell r="I1814"/>
          <cell r="J1814"/>
          <cell r="K1814"/>
          <cell r="L1814" t="str">
            <v/>
          </cell>
          <cell r="M1814"/>
        </row>
        <row r="1815">
          <cell r="C1815"/>
          <cell r="D1815"/>
          <cell r="E1815"/>
          <cell r="F1815"/>
          <cell r="G1815"/>
          <cell r="H1815"/>
          <cell r="I1815"/>
          <cell r="J1815"/>
          <cell r="K1815"/>
          <cell r="L1815" t="str">
            <v/>
          </cell>
          <cell r="M1815"/>
        </row>
        <row r="1816">
          <cell r="C1816"/>
          <cell r="D1816"/>
          <cell r="E1816"/>
          <cell r="F1816"/>
          <cell r="G1816"/>
          <cell r="H1816"/>
          <cell r="I1816"/>
          <cell r="J1816"/>
          <cell r="K1816"/>
          <cell r="L1816" t="str">
            <v/>
          </cell>
          <cell r="M1816"/>
        </row>
        <row r="1817">
          <cell r="C1817"/>
          <cell r="D1817"/>
          <cell r="E1817"/>
          <cell r="F1817"/>
          <cell r="G1817"/>
          <cell r="H1817"/>
          <cell r="I1817"/>
          <cell r="J1817"/>
          <cell r="K1817"/>
          <cell r="L1817" t="str">
            <v/>
          </cell>
          <cell r="M1817"/>
        </row>
        <row r="1818">
          <cell r="C1818"/>
          <cell r="D1818"/>
          <cell r="E1818"/>
          <cell r="F1818"/>
          <cell r="G1818"/>
          <cell r="H1818"/>
          <cell r="I1818"/>
          <cell r="J1818"/>
          <cell r="K1818"/>
          <cell r="L1818" t="str">
            <v/>
          </cell>
          <cell r="M1818"/>
        </row>
        <row r="1819">
          <cell r="C1819"/>
          <cell r="D1819"/>
          <cell r="E1819"/>
          <cell r="F1819"/>
          <cell r="G1819"/>
          <cell r="H1819"/>
          <cell r="I1819"/>
          <cell r="J1819"/>
          <cell r="K1819"/>
          <cell r="L1819" t="str">
            <v/>
          </cell>
          <cell r="M1819"/>
        </row>
        <row r="1820">
          <cell r="C1820"/>
          <cell r="D1820"/>
          <cell r="E1820"/>
          <cell r="F1820"/>
          <cell r="G1820"/>
          <cell r="H1820"/>
          <cell r="I1820"/>
          <cell r="J1820"/>
          <cell r="K1820"/>
          <cell r="L1820" t="str">
            <v/>
          </cell>
          <cell r="M1820"/>
        </row>
        <row r="1821">
          <cell r="C1821"/>
          <cell r="D1821"/>
          <cell r="E1821"/>
          <cell r="F1821"/>
          <cell r="G1821"/>
          <cell r="H1821"/>
          <cell r="I1821"/>
          <cell r="J1821"/>
          <cell r="K1821"/>
          <cell r="L1821" t="str">
            <v/>
          </cell>
          <cell r="M1821"/>
        </row>
        <row r="1822">
          <cell r="C1822"/>
          <cell r="D1822"/>
          <cell r="E1822"/>
          <cell r="F1822"/>
          <cell r="G1822"/>
          <cell r="H1822"/>
          <cell r="I1822"/>
          <cell r="J1822"/>
          <cell r="K1822"/>
          <cell r="L1822" t="str">
            <v/>
          </cell>
          <cell r="M1822"/>
        </row>
        <row r="1823">
          <cell r="C1823"/>
          <cell r="D1823"/>
          <cell r="E1823"/>
          <cell r="F1823"/>
          <cell r="G1823"/>
          <cell r="H1823"/>
          <cell r="I1823"/>
          <cell r="J1823"/>
          <cell r="K1823"/>
          <cell r="L1823" t="str">
            <v/>
          </cell>
          <cell r="M1823"/>
        </row>
        <row r="1824">
          <cell r="C1824"/>
          <cell r="D1824"/>
          <cell r="E1824"/>
          <cell r="F1824"/>
          <cell r="G1824"/>
          <cell r="H1824"/>
          <cell r="I1824"/>
          <cell r="J1824"/>
          <cell r="K1824"/>
          <cell r="L1824" t="str">
            <v/>
          </cell>
          <cell r="M1824"/>
        </row>
        <row r="1825">
          <cell r="C1825"/>
          <cell r="D1825"/>
          <cell r="E1825"/>
          <cell r="F1825"/>
          <cell r="G1825"/>
          <cell r="H1825"/>
          <cell r="I1825"/>
          <cell r="J1825"/>
          <cell r="K1825"/>
          <cell r="L1825" t="str">
            <v/>
          </cell>
          <cell r="M1825"/>
        </row>
        <row r="1826">
          <cell r="C1826"/>
          <cell r="D1826"/>
          <cell r="E1826"/>
          <cell r="F1826"/>
          <cell r="G1826"/>
          <cell r="H1826"/>
          <cell r="I1826"/>
          <cell r="J1826"/>
          <cell r="K1826"/>
          <cell r="L1826" t="str">
            <v/>
          </cell>
          <cell r="M1826"/>
        </row>
        <row r="1827">
          <cell r="C1827"/>
          <cell r="D1827"/>
          <cell r="E1827"/>
          <cell r="F1827"/>
          <cell r="G1827"/>
          <cell r="H1827"/>
          <cell r="I1827"/>
          <cell r="J1827"/>
          <cell r="K1827"/>
          <cell r="L1827" t="str">
            <v/>
          </cell>
          <cell r="M1827"/>
        </row>
        <row r="1828">
          <cell r="C1828"/>
          <cell r="D1828"/>
          <cell r="E1828"/>
          <cell r="F1828"/>
          <cell r="G1828"/>
          <cell r="H1828"/>
          <cell r="I1828"/>
          <cell r="J1828"/>
          <cell r="K1828"/>
          <cell r="L1828" t="str">
            <v/>
          </cell>
          <cell r="M1828"/>
        </row>
        <row r="1829">
          <cell r="C1829"/>
          <cell r="D1829"/>
          <cell r="E1829"/>
          <cell r="F1829"/>
          <cell r="G1829"/>
          <cell r="H1829"/>
          <cell r="I1829"/>
          <cell r="J1829"/>
          <cell r="K1829"/>
          <cell r="L1829" t="str">
            <v/>
          </cell>
          <cell r="M1829"/>
        </row>
        <row r="1830">
          <cell r="C1830"/>
          <cell r="D1830"/>
          <cell r="E1830"/>
          <cell r="F1830"/>
          <cell r="G1830"/>
          <cell r="H1830"/>
          <cell r="I1830"/>
          <cell r="J1830"/>
          <cell r="K1830"/>
          <cell r="L1830" t="str">
            <v/>
          </cell>
          <cell r="M1830"/>
        </row>
        <row r="1831">
          <cell r="C1831"/>
          <cell r="D1831"/>
          <cell r="E1831"/>
          <cell r="F1831"/>
          <cell r="G1831"/>
          <cell r="H1831"/>
          <cell r="I1831"/>
          <cell r="J1831"/>
          <cell r="K1831"/>
          <cell r="L1831" t="str">
            <v/>
          </cell>
          <cell r="M1831"/>
        </row>
        <row r="1832">
          <cell r="C1832"/>
          <cell r="D1832"/>
          <cell r="E1832"/>
          <cell r="F1832"/>
          <cell r="G1832"/>
          <cell r="H1832"/>
          <cell r="I1832"/>
          <cell r="J1832"/>
          <cell r="K1832"/>
          <cell r="L1832" t="str">
            <v/>
          </cell>
          <cell r="M1832"/>
        </row>
        <row r="1833">
          <cell r="C1833"/>
          <cell r="D1833"/>
          <cell r="E1833"/>
          <cell r="F1833"/>
          <cell r="G1833"/>
          <cell r="H1833"/>
          <cell r="I1833"/>
          <cell r="J1833"/>
          <cell r="K1833"/>
          <cell r="L1833" t="str">
            <v/>
          </cell>
          <cell r="M1833"/>
        </row>
        <row r="1834">
          <cell r="C1834"/>
          <cell r="D1834"/>
          <cell r="E1834"/>
          <cell r="F1834"/>
          <cell r="G1834"/>
          <cell r="H1834"/>
          <cell r="I1834"/>
          <cell r="J1834"/>
          <cell r="K1834"/>
          <cell r="L1834" t="str">
            <v/>
          </cell>
          <cell r="M1834"/>
        </row>
        <row r="1835">
          <cell r="C1835"/>
          <cell r="D1835"/>
          <cell r="E1835"/>
          <cell r="F1835"/>
          <cell r="G1835"/>
          <cell r="H1835"/>
          <cell r="I1835"/>
          <cell r="J1835"/>
          <cell r="K1835"/>
          <cell r="L1835" t="str">
            <v/>
          </cell>
          <cell r="M1835"/>
        </row>
        <row r="1836">
          <cell r="C1836"/>
          <cell r="D1836"/>
          <cell r="E1836"/>
          <cell r="F1836"/>
          <cell r="G1836"/>
          <cell r="H1836"/>
          <cell r="I1836"/>
          <cell r="J1836"/>
          <cell r="K1836"/>
          <cell r="L1836" t="str">
            <v/>
          </cell>
          <cell r="M1836"/>
        </row>
        <row r="1837">
          <cell r="C1837"/>
          <cell r="D1837"/>
          <cell r="E1837"/>
          <cell r="F1837"/>
          <cell r="G1837"/>
          <cell r="H1837"/>
          <cell r="I1837"/>
          <cell r="J1837"/>
          <cell r="K1837"/>
          <cell r="L1837" t="str">
            <v/>
          </cell>
          <cell r="M1837"/>
        </row>
        <row r="1838">
          <cell r="C1838"/>
          <cell r="D1838"/>
          <cell r="E1838"/>
          <cell r="F1838"/>
          <cell r="G1838"/>
          <cell r="H1838"/>
          <cell r="I1838"/>
          <cell r="J1838"/>
          <cell r="K1838"/>
          <cell r="L1838" t="str">
            <v/>
          </cell>
          <cell r="M1838"/>
        </row>
        <row r="1839">
          <cell r="C1839"/>
          <cell r="D1839"/>
          <cell r="E1839"/>
          <cell r="F1839"/>
          <cell r="G1839"/>
          <cell r="H1839"/>
          <cell r="I1839"/>
          <cell r="J1839"/>
          <cell r="K1839"/>
          <cell r="L1839" t="str">
            <v/>
          </cell>
          <cell r="M1839"/>
        </row>
        <row r="1840">
          <cell r="C1840"/>
          <cell r="D1840"/>
          <cell r="E1840"/>
          <cell r="F1840"/>
          <cell r="G1840"/>
          <cell r="H1840"/>
          <cell r="I1840"/>
          <cell r="J1840"/>
          <cell r="K1840"/>
          <cell r="L1840" t="str">
            <v/>
          </cell>
          <cell r="M1840"/>
        </row>
        <row r="1841">
          <cell r="C1841"/>
          <cell r="D1841"/>
          <cell r="E1841"/>
          <cell r="F1841"/>
          <cell r="G1841"/>
          <cell r="H1841"/>
          <cell r="I1841"/>
          <cell r="J1841"/>
          <cell r="K1841"/>
          <cell r="L1841" t="str">
            <v/>
          </cell>
          <cell r="M1841"/>
        </row>
        <row r="1842">
          <cell r="C1842"/>
          <cell r="D1842"/>
          <cell r="E1842"/>
          <cell r="F1842"/>
          <cell r="G1842"/>
          <cell r="H1842"/>
          <cell r="I1842"/>
          <cell r="J1842"/>
          <cell r="K1842"/>
          <cell r="L1842" t="str">
            <v/>
          </cell>
          <cell r="M1842"/>
        </row>
        <row r="1843">
          <cell r="C1843"/>
          <cell r="D1843"/>
          <cell r="E1843"/>
          <cell r="F1843"/>
          <cell r="G1843"/>
          <cell r="H1843"/>
          <cell r="I1843"/>
          <cell r="J1843"/>
          <cell r="K1843"/>
          <cell r="L1843" t="str">
            <v/>
          </cell>
          <cell r="M1843"/>
        </row>
        <row r="1844">
          <cell r="C1844"/>
          <cell r="D1844"/>
          <cell r="E1844"/>
          <cell r="F1844"/>
          <cell r="G1844"/>
          <cell r="H1844"/>
          <cell r="I1844"/>
          <cell r="J1844"/>
          <cell r="K1844"/>
          <cell r="L1844" t="str">
            <v/>
          </cell>
          <cell r="M1844"/>
        </row>
        <row r="1845">
          <cell r="C1845"/>
          <cell r="D1845"/>
          <cell r="E1845"/>
          <cell r="F1845"/>
          <cell r="G1845"/>
          <cell r="H1845"/>
          <cell r="I1845"/>
          <cell r="J1845"/>
          <cell r="K1845"/>
          <cell r="L1845" t="str">
            <v/>
          </cell>
          <cell r="M1845"/>
        </row>
        <row r="1846">
          <cell r="C1846"/>
          <cell r="D1846"/>
          <cell r="E1846"/>
          <cell r="F1846"/>
          <cell r="G1846"/>
          <cell r="H1846"/>
          <cell r="I1846"/>
          <cell r="J1846"/>
          <cell r="K1846"/>
          <cell r="L1846" t="str">
            <v/>
          </cell>
          <cell r="M1846"/>
        </row>
        <row r="1847">
          <cell r="C1847"/>
          <cell r="D1847"/>
          <cell r="E1847"/>
          <cell r="F1847"/>
          <cell r="G1847"/>
          <cell r="H1847"/>
          <cell r="I1847"/>
          <cell r="J1847"/>
          <cell r="K1847"/>
          <cell r="L1847" t="str">
            <v/>
          </cell>
          <cell r="M1847"/>
        </row>
        <row r="1848">
          <cell r="C1848"/>
          <cell r="D1848"/>
          <cell r="E1848"/>
          <cell r="F1848"/>
          <cell r="G1848"/>
          <cell r="H1848"/>
          <cell r="I1848"/>
          <cell r="J1848"/>
          <cell r="K1848"/>
          <cell r="L1848" t="str">
            <v/>
          </cell>
          <cell r="M1848"/>
        </row>
        <row r="1849">
          <cell r="C1849"/>
          <cell r="D1849"/>
          <cell r="E1849"/>
          <cell r="F1849"/>
          <cell r="G1849"/>
          <cell r="H1849"/>
          <cell r="I1849"/>
          <cell r="J1849"/>
          <cell r="K1849"/>
          <cell r="L1849" t="str">
            <v/>
          </cell>
          <cell r="M1849"/>
        </row>
        <row r="1850">
          <cell r="C1850"/>
          <cell r="D1850"/>
          <cell r="E1850"/>
          <cell r="F1850"/>
          <cell r="G1850"/>
          <cell r="H1850"/>
          <cell r="I1850"/>
          <cell r="J1850"/>
          <cell r="K1850"/>
          <cell r="L1850" t="str">
            <v/>
          </cell>
          <cell r="M1850"/>
        </row>
        <row r="1851">
          <cell r="C1851"/>
          <cell r="D1851"/>
          <cell r="E1851"/>
          <cell r="F1851"/>
          <cell r="G1851"/>
          <cell r="H1851"/>
          <cell r="I1851"/>
          <cell r="J1851"/>
          <cell r="K1851"/>
          <cell r="L1851" t="str">
            <v/>
          </cell>
          <cell r="M1851"/>
        </row>
        <row r="1852">
          <cell r="C1852"/>
          <cell r="D1852"/>
          <cell r="E1852"/>
          <cell r="F1852"/>
          <cell r="G1852"/>
          <cell r="H1852"/>
          <cell r="I1852"/>
          <cell r="J1852"/>
          <cell r="K1852"/>
          <cell r="L1852" t="str">
            <v/>
          </cell>
          <cell r="M1852"/>
        </row>
        <row r="1853">
          <cell r="C1853"/>
          <cell r="D1853"/>
          <cell r="E1853"/>
          <cell r="F1853"/>
          <cell r="G1853"/>
          <cell r="H1853"/>
          <cell r="I1853"/>
          <cell r="J1853"/>
          <cell r="K1853"/>
          <cell r="L1853" t="str">
            <v/>
          </cell>
          <cell r="M1853"/>
        </row>
        <row r="1854">
          <cell r="C1854"/>
          <cell r="D1854"/>
          <cell r="E1854"/>
          <cell r="F1854"/>
          <cell r="G1854"/>
          <cell r="H1854"/>
          <cell r="I1854"/>
          <cell r="J1854"/>
          <cell r="K1854"/>
          <cell r="L1854" t="str">
            <v/>
          </cell>
          <cell r="M1854"/>
        </row>
        <row r="1855">
          <cell r="C1855"/>
          <cell r="D1855"/>
          <cell r="E1855"/>
          <cell r="F1855"/>
          <cell r="G1855"/>
          <cell r="H1855"/>
          <cell r="I1855"/>
          <cell r="J1855"/>
          <cell r="K1855"/>
          <cell r="L1855" t="str">
            <v/>
          </cell>
          <cell r="M1855"/>
        </row>
        <row r="1856">
          <cell r="C1856"/>
          <cell r="D1856"/>
          <cell r="E1856"/>
          <cell r="F1856"/>
          <cell r="G1856"/>
          <cell r="H1856"/>
          <cell r="I1856"/>
          <cell r="J1856"/>
          <cell r="K1856"/>
          <cell r="L1856" t="str">
            <v/>
          </cell>
          <cell r="M1856"/>
        </row>
        <row r="1857">
          <cell r="C1857"/>
          <cell r="D1857"/>
          <cell r="E1857"/>
          <cell r="F1857"/>
          <cell r="G1857"/>
          <cell r="H1857"/>
          <cell r="I1857"/>
          <cell r="J1857"/>
          <cell r="K1857"/>
          <cell r="L1857" t="str">
            <v/>
          </cell>
          <cell r="M1857"/>
        </row>
        <row r="1858">
          <cell r="C1858"/>
          <cell r="D1858"/>
          <cell r="E1858"/>
          <cell r="F1858"/>
          <cell r="G1858"/>
          <cell r="H1858"/>
          <cell r="I1858"/>
          <cell r="J1858"/>
          <cell r="K1858"/>
          <cell r="L1858" t="str">
            <v/>
          </cell>
          <cell r="M1858"/>
        </row>
        <row r="1859">
          <cell r="C1859"/>
          <cell r="D1859"/>
          <cell r="E1859"/>
          <cell r="F1859"/>
          <cell r="G1859"/>
          <cell r="H1859"/>
          <cell r="I1859"/>
          <cell r="J1859"/>
          <cell r="K1859"/>
          <cell r="L1859" t="str">
            <v/>
          </cell>
          <cell r="M1859"/>
        </row>
        <row r="1860">
          <cell r="C1860"/>
          <cell r="D1860"/>
          <cell r="E1860"/>
          <cell r="F1860"/>
          <cell r="G1860"/>
          <cell r="H1860"/>
          <cell r="I1860"/>
          <cell r="J1860"/>
          <cell r="K1860"/>
          <cell r="L1860" t="str">
            <v/>
          </cell>
          <cell r="M1860"/>
        </row>
        <row r="1861">
          <cell r="C1861"/>
          <cell r="D1861"/>
          <cell r="E1861"/>
          <cell r="F1861"/>
          <cell r="G1861"/>
          <cell r="H1861"/>
          <cell r="I1861"/>
          <cell r="J1861"/>
          <cell r="K1861"/>
          <cell r="L1861" t="str">
            <v/>
          </cell>
          <cell r="M1861"/>
        </row>
        <row r="1862">
          <cell r="C1862"/>
          <cell r="D1862"/>
          <cell r="E1862"/>
          <cell r="F1862"/>
          <cell r="G1862"/>
          <cell r="H1862"/>
          <cell r="I1862"/>
          <cell r="J1862"/>
          <cell r="K1862"/>
          <cell r="L1862" t="str">
            <v/>
          </cell>
          <cell r="M1862"/>
        </row>
        <row r="1863">
          <cell r="C1863"/>
          <cell r="D1863"/>
          <cell r="E1863"/>
          <cell r="F1863"/>
          <cell r="G1863"/>
          <cell r="H1863"/>
          <cell r="I1863"/>
          <cell r="J1863"/>
          <cell r="K1863"/>
          <cell r="L1863" t="str">
            <v/>
          </cell>
          <cell r="M1863"/>
        </row>
        <row r="1864">
          <cell r="C1864"/>
          <cell r="D1864"/>
          <cell r="E1864"/>
          <cell r="F1864"/>
          <cell r="G1864"/>
          <cell r="H1864"/>
          <cell r="I1864"/>
          <cell r="J1864"/>
          <cell r="K1864"/>
          <cell r="L1864" t="str">
            <v/>
          </cell>
          <cell r="M1864"/>
        </row>
        <row r="1865">
          <cell r="C1865"/>
          <cell r="D1865"/>
          <cell r="E1865"/>
          <cell r="F1865"/>
          <cell r="G1865"/>
          <cell r="H1865"/>
          <cell r="I1865"/>
          <cell r="J1865"/>
          <cell r="K1865"/>
          <cell r="L1865" t="str">
            <v/>
          </cell>
          <cell r="M1865"/>
        </row>
        <row r="1866">
          <cell r="C1866"/>
          <cell r="D1866"/>
          <cell r="E1866"/>
          <cell r="F1866"/>
          <cell r="G1866"/>
          <cell r="H1866"/>
          <cell r="I1866"/>
          <cell r="J1866"/>
          <cell r="K1866"/>
          <cell r="L1866" t="str">
            <v/>
          </cell>
          <cell r="M1866"/>
        </row>
        <row r="1867">
          <cell r="C1867"/>
          <cell r="D1867"/>
          <cell r="E1867"/>
          <cell r="F1867"/>
          <cell r="G1867"/>
          <cell r="H1867"/>
          <cell r="I1867"/>
          <cell r="J1867"/>
          <cell r="K1867"/>
          <cell r="L1867" t="str">
            <v/>
          </cell>
          <cell r="M1867"/>
        </row>
        <row r="1868">
          <cell r="C1868"/>
          <cell r="D1868"/>
          <cell r="E1868"/>
          <cell r="F1868"/>
          <cell r="G1868"/>
          <cell r="H1868"/>
          <cell r="I1868"/>
          <cell r="J1868"/>
          <cell r="K1868"/>
          <cell r="L1868" t="str">
            <v/>
          </cell>
          <cell r="M1868"/>
        </row>
        <row r="1869">
          <cell r="C1869"/>
          <cell r="D1869"/>
          <cell r="E1869"/>
          <cell r="F1869"/>
          <cell r="G1869"/>
          <cell r="H1869"/>
          <cell r="I1869"/>
          <cell r="J1869"/>
          <cell r="K1869"/>
          <cell r="L1869" t="str">
            <v/>
          </cell>
          <cell r="M1869"/>
        </row>
        <row r="1870">
          <cell r="C1870"/>
          <cell r="D1870"/>
          <cell r="E1870"/>
          <cell r="F1870"/>
          <cell r="G1870"/>
          <cell r="H1870"/>
          <cell r="I1870"/>
          <cell r="J1870"/>
          <cell r="K1870"/>
          <cell r="L1870" t="str">
            <v/>
          </cell>
          <cell r="M1870"/>
        </row>
        <row r="1871">
          <cell r="C1871"/>
          <cell r="D1871"/>
          <cell r="E1871"/>
          <cell r="F1871"/>
          <cell r="G1871"/>
          <cell r="H1871"/>
          <cell r="I1871"/>
          <cell r="J1871"/>
          <cell r="K1871"/>
          <cell r="L1871" t="str">
            <v/>
          </cell>
          <cell r="M1871"/>
        </row>
        <row r="1872">
          <cell r="C1872"/>
          <cell r="D1872"/>
          <cell r="E1872"/>
          <cell r="F1872"/>
          <cell r="G1872"/>
          <cell r="H1872"/>
          <cell r="I1872"/>
          <cell r="J1872"/>
          <cell r="K1872"/>
          <cell r="L1872" t="str">
            <v/>
          </cell>
          <cell r="M1872"/>
        </row>
        <row r="1873">
          <cell r="C1873"/>
          <cell r="D1873"/>
          <cell r="E1873"/>
          <cell r="F1873"/>
          <cell r="G1873"/>
          <cell r="H1873"/>
          <cell r="I1873"/>
          <cell r="J1873"/>
          <cell r="K1873"/>
          <cell r="L1873" t="str">
            <v/>
          </cell>
          <cell r="M1873"/>
        </row>
        <row r="1874">
          <cell r="C1874"/>
          <cell r="D1874"/>
          <cell r="E1874"/>
          <cell r="F1874"/>
          <cell r="G1874"/>
          <cell r="H1874"/>
          <cell r="I1874"/>
          <cell r="J1874"/>
          <cell r="K1874"/>
          <cell r="L1874" t="str">
            <v/>
          </cell>
          <cell r="M1874"/>
        </row>
        <row r="1875">
          <cell r="C1875"/>
          <cell r="D1875"/>
          <cell r="E1875"/>
          <cell r="F1875"/>
          <cell r="G1875"/>
          <cell r="H1875"/>
          <cell r="I1875"/>
          <cell r="J1875"/>
          <cell r="K1875"/>
          <cell r="L1875" t="str">
            <v/>
          </cell>
          <cell r="M1875"/>
        </row>
        <row r="1876">
          <cell r="C1876"/>
          <cell r="D1876"/>
          <cell r="E1876"/>
          <cell r="F1876"/>
          <cell r="G1876"/>
          <cell r="H1876"/>
          <cell r="I1876"/>
          <cell r="J1876"/>
          <cell r="K1876"/>
          <cell r="L1876" t="str">
            <v/>
          </cell>
          <cell r="M1876"/>
        </row>
        <row r="1877">
          <cell r="C1877"/>
          <cell r="D1877"/>
          <cell r="E1877"/>
          <cell r="F1877"/>
          <cell r="G1877"/>
          <cell r="H1877"/>
          <cell r="I1877"/>
          <cell r="J1877"/>
          <cell r="K1877"/>
          <cell r="L1877" t="str">
            <v/>
          </cell>
          <cell r="M1877"/>
        </row>
        <row r="1878">
          <cell r="C1878"/>
          <cell r="D1878"/>
          <cell r="E1878"/>
          <cell r="F1878"/>
          <cell r="G1878"/>
          <cell r="H1878"/>
          <cell r="I1878"/>
          <cell r="J1878"/>
          <cell r="K1878"/>
          <cell r="L1878" t="str">
            <v/>
          </cell>
          <cell r="M1878"/>
        </row>
        <row r="1879">
          <cell r="C1879"/>
          <cell r="D1879"/>
          <cell r="E1879"/>
          <cell r="F1879"/>
          <cell r="G1879"/>
          <cell r="H1879"/>
          <cell r="I1879"/>
          <cell r="J1879"/>
          <cell r="K1879"/>
          <cell r="L1879" t="str">
            <v/>
          </cell>
          <cell r="M1879"/>
        </row>
        <row r="1880">
          <cell r="C1880"/>
          <cell r="D1880"/>
          <cell r="E1880"/>
          <cell r="F1880"/>
          <cell r="G1880"/>
          <cell r="H1880"/>
          <cell r="I1880"/>
          <cell r="J1880"/>
          <cell r="K1880"/>
          <cell r="L1880" t="str">
            <v/>
          </cell>
          <cell r="M1880"/>
        </row>
        <row r="1881">
          <cell r="C1881"/>
          <cell r="D1881"/>
          <cell r="E1881"/>
          <cell r="F1881"/>
          <cell r="G1881"/>
          <cell r="H1881"/>
          <cell r="I1881"/>
          <cell r="J1881"/>
          <cell r="K1881"/>
          <cell r="L1881" t="str">
            <v/>
          </cell>
          <cell r="M1881"/>
        </row>
        <row r="1882">
          <cell r="C1882"/>
          <cell r="D1882"/>
          <cell r="E1882"/>
          <cell r="F1882"/>
          <cell r="G1882"/>
          <cell r="H1882"/>
          <cell r="I1882"/>
          <cell r="J1882"/>
          <cell r="K1882"/>
          <cell r="L1882" t="str">
            <v/>
          </cell>
          <cell r="M1882"/>
        </row>
        <row r="1883">
          <cell r="C1883"/>
          <cell r="D1883"/>
          <cell r="E1883"/>
          <cell r="F1883"/>
          <cell r="G1883"/>
          <cell r="H1883"/>
          <cell r="I1883"/>
          <cell r="J1883"/>
          <cell r="K1883"/>
          <cell r="L1883" t="str">
            <v/>
          </cell>
          <cell r="M1883"/>
        </row>
        <row r="1884">
          <cell r="C1884"/>
          <cell r="D1884"/>
          <cell r="E1884"/>
          <cell r="F1884"/>
          <cell r="G1884"/>
          <cell r="H1884"/>
          <cell r="I1884"/>
          <cell r="J1884"/>
          <cell r="K1884"/>
          <cell r="L1884" t="str">
            <v/>
          </cell>
          <cell r="M1884"/>
        </row>
        <row r="1885">
          <cell r="C1885"/>
          <cell r="D1885"/>
          <cell r="E1885"/>
          <cell r="F1885"/>
          <cell r="G1885"/>
          <cell r="H1885"/>
          <cell r="I1885"/>
          <cell r="J1885"/>
          <cell r="K1885"/>
          <cell r="L1885" t="str">
            <v/>
          </cell>
          <cell r="M1885"/>
        </row>
        <row r="1886">
          <cell r="C1886"/>
          <cell r="D1886"/>
          <cell r="E1886"/>
          <cell r="F1886"/>
          <cell r="G1886"/>
          <cell r="H1886"/>
          <cell r="I1886"/>
          <cell r="J1886"/>
          <cell r="K1886"/>
          <cell r="L1886" t="str">
            <v/>
          </cell>
          <cell r="M1886"/>
        </row>
        <row r="1887">
          <cell r="C1887"/>
          <cell r="D1887"/>
          <cell r="E1887"/>
          <cell r="F1887"/>
          <cell r="G1887"/>
          <cell r="H1887"/>
          <cell r="I1887"/>
          <cell r="J1887"/>
          <cell r="K1887"/>
          <cell r="L1887" t="str">
            <v/>
          </cell>
          <cell r="M1887"/>
        </row>
        <row r="1888">
          <cell r="C1888"/>
          <cell r="D1888"/>
          <cell r="E1888"/>
          <cell r="F1888"/>
          <cell r="G1888"/>
          <cell r="H1888"/>
          <cell r="I1888"/>
          <cell r="J1888"/>
          <cell r="K1888"/>
          <cell r="L1888" t="str">
            <v/>
          </cell>
          <cell r="M1888"/>
        </row>
        <row r="1889">
          <cell r="C1889"/>
          <cell r="D1889"/>
          <cell r="E1889"/>
          <cell r="F1889"/>
          <cell r="G1889"/>
          <cell r="H1889"/>
          <cell r="I1889"/>
          <cell r="J1889"/>
          <cell r="K1889"/>
          <cell r="L1889" t="str">
            <v/>
          </cell>
          <cell r="M1889"/>
        </row>
        <row r="1890">
          <cell r="C1890"/>
          <cell r="D1890"/>
          <cell r="E1890"/>
          <cell r="F1890"/>
          <cell r="G1890"/>
          <cell r="H1890"/>
          <cell r="I1890"/>
          <cell r="J1890"/>
          <cell r="K1890"/>
          <cell r="L1890" t="str">
            <v/>
          </cell>
          <cell r="M1890"/>
        </row>
        <row r="1891">
          <cell r="C1891"/>
          <cell r="D1891"/>
          <cell r="E1891"/>
          <cell r="F1891"/>
          <cell r="G1891"/>
          <cell r="H1891"/>
          <cell r="I1891"/>
          <cell r="J1891"/>
          <cell r="K1891"/>
          <cell r="L1891" t="str">
            <v/>
          </cell>
          <cell r="M1891"/>
        </row>
        <row r="1892">
          <cell r="C1892"/>
          <cell r="D1892"/>
          <cell r="E1892"/>
          <cell r="F1892"/>
          <cell r="G1892"/>
          <cell r="H1892"/>
          <cell r="I1892"/>
          <cell r="J1892"/>
          <cell r="K1892"/>
          <cell r="L1892" t="str">
            <v/>
          </cell>
          <cell r="M1892"/>
        </row>
        <row r="1893">
          <cell r="C1893"/>
          <cell r="D1893"/>
          <cell r="E1893"/>
          <cell r="F1893"/>
          <cell r="G1893"/>
          <cell r="H1893"/>
          <cell r="I1893"/>
          <cell r="J1893"/>
          <cell r="K1893"/>
          <cell r="L1893" t="str">
            <v/>
          </cell>
          <cell r="M1893"/>
        </row>
        <row r="1894">
          <cell r="C1894"/>
          <cell r="D1894"/>
          <cell r="E1894"/>
          <cell r="F1894"/>
          <cell r="G1894"/>
          <cell r="H1894"/>
          <cell r="I1894"/>
          <cell r="J1894"/>
          <cell r="K1894"/>
          <cell r="L1894" t="str">
            <v/>
          </cell>
          <cell r="M1894"/>
        </row>
        <row r="1895">
          <cell r="C1895"/>
          <cell r="D1895"/>
          <cell r="E1895"/>
          <cell r="F1895"/>
          <cell r="G1895"/>
          <cell r="H1895"/>
          <cell r="I1895"/>
          <cell r="J1895"/>
          <cell r="K1895"/>
          <cell r="L1895" t="str">
            <v/>
          </cell>
          <cell r="M1895"/>
        </row>
        <row r="1896">
          <cell r="C1896"/>
          <cell r="D1896"/>
          <cell r="E1896"/>
          <cell r="F1896"/>
          <cell r="G1896"/>
          <cell r="H1896"/>
          <cell r="I1896"/>
          <cell r="J1896"/>
          <cell r="K1896"/>
          <cell r="L1896" t="str">
            <v/>
          </cell>
          <cell r="M1896"/>
        </row>
        <row r="1897">
          <cell r="C1897"/>
          <cell r="D1897"/>
          <cell r="E1897"/>
          <cell r="F1897"/>
          <cell r="G1897"/>
          <cell r="H1897"/>
          <cell r="I1897"/>
          <cell r="J1897"/>
          <cell r="K1897"/>
          <cell r="L1897" t="str">
            <v/>
          </cell>
          <cell r="M1897"/>
        </row>
        <row r="1898">
          <cell r="C1898"/>
          <cell r="D1898"/>
          <cell r="E1898"/>
          <cell r="F1898"/>
          <cell r="G1898"/>
          <cell r="H1898"/>
          <cell r="I1898"/>
          <cell r="J1898"/>
          <cell r="K1898"/>
          <cell r="L1898" t="str">
            <v/>
          </cell>
          <cell r="M1898"/>
        </row>
        <row r="1899">
          <cell r="C1899"/>
          <cell r="D1899"/>
          <cell r="E1899"/>
          <cell r="F1899"/>
          <cell r="G1899"/>
          <cell r="H1899"/>
          <cell r="I1899"/>
          <cell r="J1899"/>
          <cell r="K1899"/>
          <cell r="L1899" t="str">
            <v/>
          </cell>
          <cell r="M1899"/>
        </row>
        <row r="1900">
          <cell r="C1900"/>
          <cell r="D1900"/>
          <cell r="E1900"/>
          <cell r="F1900"/>
          <cell r="G1900"/>
          <cell r="H1900"/>
          <cell r="I1900"/>
          <cell r="J1900"/>
          <cell r="K1900"/>
          <cell r="L1900" t="str">
            <v/>
          </cell>
          <cell r="M1900"/>
        </row>
        <row r="1901">
          <cell r="C1901"/>
          <cell r="D1901"/>
          <cell r="E1901"/>
          <cell r="F1901"/>
          <cell r="G1901"/>
          <cell r="H1901"/>
          <cell r="I1901"/>
          <cell r="J1901"/>
          <cell r="K1901"/>
          <cell r="L1901" t="str">
            <v/>
          </cell>
          <cell r="M1901"/>
        </row>
        <row r="1902">
          <cell r="C1902"/>
          <cell r="D1902"/>
          <cell r="E1902"/>
          <cell r="F1902"/>
          <cell r="G1902"/>
          <cell r="H1902"/>
          <cell r="I1902"/>
          <cell r="J1902"/>
          <cell r="K1902"/>
          <cell r="L1902" t="str">
            <v/>
          </cell>
          <cell r="M1902"/>
        </row>
        <row r="1903">
          <cell r="C1903"/>
          <cell r="D1903"/>
          <cell r="E1903"/>
          <cell r="F1903"/>
          <cell r="G1903"/>
          <cell r="H1903"/>
          <cell r="I1903"/>
          <cell r="J1903"/>
          <cell r="K1903"/>
          <cell r="L1903" t="str">
            <v/>
          </cell>
          <cell r="M1903"/>
        </row>
        <row r="1904">
          <cell r="C1904"/>
          <cell r="D1904"/>
          <cell r="E1904"/>
          <cell r="F1904"/>
          <cell r="G1904"/>
          <cell r="H1904"/>
          <cell r="I1904"/>
          <cell r="J1904"/>
          <cell r="K1904"/>
          <cell r="L1904" t="str">
            <v/>
          </cell>
          <cell r="M1904"/>
        </row>
        <row r="1905">
          <cell r="C1905"/>
          <cell r="D1905"/>
          <cell r="E1905"/>
          <cell r="F1905"/>
          <cell r="G1905"/>
          <cell r="H1905"/>
          <cell r="I1905"/>
          <cell r="J1905"/>
          <cell r="K1905"/>
          <cell r="L1905" t="str">
            <v/>
          </cell>
          <cell r="M1905"/>
        </row>
        <row r="1906">
          <cell r="C1906"/>
          <cell r="D1906"/>
          <cell r="E1906"/>
          <cell r="F1906"/>
          <cell r="G1906"/>
          <cell r="H1906"/>
          <cell r="I1906"/>
          <cell r="J1906"/>
          <cell r="K1906"/>
          <cell r="L1906" t="str">
            <v/>
          </cell>
          <cell r="M1906"/>
        </row>
        <row r="1907">
          <cell r="C1907"/>
          <cell r="D1907"/>
          <cell r="E1907"/>
          <cell r="F1907"/>
          <cell r="G1907"/>
          <cell r="H1907"/>
          <cell r="I1907"/>
          <cell r="J1907"/>
          <cell r="K1907"/>
          <cell r="L1907" t="str">
            <v/>
          </cell>
          <cell r="M1907"/>
        </row>
        <row r="1908">
          <cell r="C1908"/>
          <cell r="D1908"/>
          <cell r="E1908"/>
          <cell r="F1908"/>
          <cell r="G1908"/>
          <cell r="H1908"/>
          <cell r="I1908"/>
          <cell r="J1908"/>
          <cell r="K1908"/>
          <cell r="L1908" t="str">
            <v/>
          </cell>
          <cell r="M1908"/>
        </row>
        <row r="1909">
          <cell r="C1909"/>
          <cell r="D1909"/>
          <cell r="E1909"/>
          <cell r="F1909"/>
          <cell r="G1909"/>
          <cell r="H1909"/>
          <cell r="I1909"/>
          <cell r="J1909"/>
          <cell r="K1909"/>
          <cell r="L1909" t="str">
            <v/>
          </cell>
          <cell r="M1909"/>
        </row>
        <row r="1910">
          <cell r="C1910"/>
          <cell r="D1910"/>
          <cell r="E1910"/>
          <cell r="F1910"/>
          <cell r="G1910"/>
          <cell r="H1910"/>
          <cell r="I1910"/>
          <cell r="J1910"/>
          <cell r="K1910"/>
          <cell r="L1910" t="str">
            <v/>
          </cell>
          <cell r="M1910"/>
        </row>
        <row r="1911">
          <cell r="C1911"/>
          <cell r="D1911"/>
          <cell r="E1911"/>
          <cell r="F1911"/>
          <cell r="G1911"/>
          <cell r="H1911"/>
          <cell r="I1911"/>
          <cell r="J1911"/>
          <cell r="K1911"/>
          <cell r="L1911" t="str">
            <v/>
          </cell>
          <cell r="M1911"/>
        </row>
        <row r="1912">
          <cell r="C1912"/>
          <cell r="D1912"/>
          <cell r="E1912"/>
          <cell r="F1912"/>
          <cell r="G1912"/>
          <cell r="H1912"/>
          <cell r="I1912"/>
          <cell r="J1912"/>
          <cell r="K1912"/>
          <cell r="L1912" t="str">
            <v/>
          </cell>
          <cell r="M1912"/>
        </row>
        <row r="1913">
          <cell r="C1913"/>
          <cell r="D1913"/>
          <cell r="E1913"/>
          <cell r="F1913"/>
          <cell r="G1913"/>
          <cell r="H1913"/>
          <cell r="I1913"/>
          <cell r="J1913"/>
          <cell r="K1913"/>
          <cell r="L1913" t="str">
            <v/>
          </cell>
          <cell r="M1913"/>
        </row>
        <row r="1914">
          <cell r="C1914"/>
          <cell r="D1914"/>
          <cell r="E1914"/>
          <cell r="F1914"/>
          <cell r="G1914"/>
          <cell r="H1914"/>
          <cell r="I1914"/>
          <cell r="J1914"/>
          <cell r="K1914"/>
          <cell r="L1914" t="str">
            <v/>
          </cell>
          <cell r="M1914"/>
        </row>
        <row r="1915">
          <cell r="C1915"/>
          <cell r="D1915"/>
          <cell r="E1915"/>
          <cell r="F1915"/>
          <cell r="G1915"/>
          <cell r="H1915"/>
          <cell r="I1915"/>
          <cell r="J1915"/>
          <cell r="K1915"/>
          <cell r="L1915" t="str">
            <v/>
          </cell>
          <cell r="M1915"/>
        </row>
        <row r="1916">
          <cell r="C1916"/>
          <cell r="D1916"/>
          <cell r="E1916"/>
          <cell r="F1916"/>
          <cell r="G1916"/>
          <cell r="H1916"/>
          <cell r="I1916"/>
          <cell r="J1916"/>
          <cell r="K1916"/>
          <cell r="L1916" t="str">
            <v/>
          </cell>
          <cell r="M1916"/>
        </row>
        <row r="1917">
          <cell r="C1917"/>
          <cell r="D1917"/>
          <cell r="E1917"/>
          <cell r="F1917"/>
          <cell r="G1917"/>
          <cell r="H1917"/>
          <cell r="I1917"/>
          <cell r="J1917"/>
          <cell r="K1917"/>
          <cell r="L1917" t="str">
            <v/>
          </cell>
          <cell r="M1917"/>
        </row>
        <row r="1918">
          <cell r="C1918"/>
          <cell r="D1918"/>
          <cell r="E1918"/>
          <cell r="F1918"/>
          <cell r="G1918"/>
          <cell r="H1918"/>
          <cell r="I1918"/>
          <cell r="J1918"/>
          <cell r="K1918"/>
          <cell r="L1918" t="str">
            <v/>
          </cell>
          <cell r="M1918"/>
        </row>
        <row r="1919">
          <cell r="C1919"/>
          <cell r="D1919"/>
          <cell r="E1919"/>
          <cell r="F1919"/>
          <cell r="G1919"/>
          <cell r="H1919"/>
          <cell r="I1919"/>
          <cell r="J1919"/>
          <cell r="K1919"/>
          <cell r="L1919" t="str">
            <v/>
          </cell>
          <cell r="M1919"/>
        </row>
        <row r="1920">
          <cell r="C1920"/>
          <cell r="D1920"/>
          <cell r="E1920"/>
          <cell r="F1920"/>
          <cell r="G1920"/>
          <cell r="H1920"/>
          <cell r="I1920"/>
          <cell r="J1920"/>
          <cell r="K1920"/>
          <cell r="L1920" t="str">
            <v/>
          </cell>
          <cell r="M1920"/>
        </row>
        <row r="1921">
          <cell r="C1921"/>
          <cell r="D1921"/>
          <cell r="E1921"/>
          <cell r="F1921"/>
          <cell r="G1921"/>
          <cell r="H1921"/>
          <cell r="I1921"/>
          <cell r="J1921"/>
          <cell r="K1921"/>
          <cell r="L1921" t="str">
            <v/>
          </cell>
          <cell r="M1921"/>
        </row>
        <row r="1922">
          <cell r="C1922"/>
          <cell r="D1922"/>
          <cell r="E1922"/>
          <cell r="F1922"/>
          <cell r="G1922"/>
          <cell r="H1922"/>
          <cell r="I1922"/>
          <cell r="J1922"/>
          <cell r="K1922"/>
          <cell r="L1922" t="str">
            <v/>
          </cell>
          <cell r="M1922"/>
        </row>
        <row r="1923">
          <cell r="C1923"/>
          <cell r="D1923"/>
          <cell r="E1923"/>
          <cell r="F1923"/>
          <cell r="G1923"/>
          <cell r="H1923"/>
          <cell r="I1923"/>
          <cell r="J1923"/>
          <cell r="K1923"/>
          <cell r="L1923" t="str">
            <v/>
          </cell>
          <cell r="M1923"/>
        </row>
        <row r="1924">
          <cell r="C1924"/>
          <cell r="D1924"/>
          <cell r="E1924"/>
          <cell r="F1924"/>
          <cell r="G1924"/>
          <cell r="H1924"/>
          <cell r="I1924"/>
          <cell r="J1924"/>
          <cell r="K1924"/>
          <cell r="L1924" t="str">
            <v/>
          </cell>
          <cell r="M1924"/>
        </row>
        <row r="1925">
          <cell r="C1925"/>
          <cell r="D1925"/>
          <cell r="E1925"/>
          <cell r="F1925"/>
          <cell r="G1925"/>
          <cell r="H1925"/>
          <cell r="I1925"/>
          <cell r="J1925"/>
          <cell r="K1925"/>
          <cell r="L1925" t="str">
            <v/>
          </cell>
          <cell r="M1925"/>
        </row>
        <row r="1926">
          <cell r="C1926"/>
          <cell r="D1926"/>
          <cell r="E1926"/>
          <cell r="F1926"/>
          <cell r="G1926"/>
          <cell r="H1926"/>
          <cell r="I1926"/>
          <cell r="J1926"/>
          <cell r="K1926"/>
          <cell r="L1926" t="str">
            <v/>
          </cell>
          <cell r="M1926"/>
        </row>
        <row r="1927">
          <cell r="C1927"/>
          <cell r="D1927"/>
          <cell r="E1927"/>
          <cell r="F1927"/>
          <cell r="G1927"/>
          <cell r="H1927"/>
          <cell r="I1927"/>
          <cell r="J1927"/>
          <cell r="K1927"/>
          <cell r="L1927" t="str">
            <v/>
          </cell>
          <cell r="M1927"/>
        </row>
        <row r="1928">
          <cell r="C1928"/>
          <cell r="D1928"/>
          <cell r="E1928"/>
          <cell r="F1928"/>
          <cell r="G1928"/>
          <cell r="H1928"/>
          <cell r="I1928"/>
          <cell r="J1928"/>
          <cell r="K1928"/>
          <cell r="L1928" t="str">
            <v/>
          </cell>
          <cell r="M1928"/>
        </row>
        <row r="1929">
          <cell r="C1929"/>
          <cell r="D1929"/>
          <cell r="E1929"/>
          <cell r="F1929"/>
          <cell r="G1929"/>
          <cell r="H1929"/>
          <cell r="I1929"/>
          <cell r="J1929"/>
          <cell r="K1929"/>
          <cell r="L1929" t="str">
            <v/>
          </cell>
          <cell r="M1929"/>
        </row>
        <row r="1930">
          <cell r="C1930"/>
          <cell r="D1930"/>
          <cell r="E1930"/>
          <cell r="F1930"/>
          <cell r="G1930"/>
          <cell r="H1930"/>
          <cell r="I1930"/>
          <cell r="J1930"/>
          <cell r="K1930"/>
          <cell r="L1930" t="str">
            <v/>
          </cell>
          <cell r="M1930"/>
        </row>
        <row r="1931">
          <cell r="C1931"/>
          <cell r="D1931"/>
          <cell r="E1931"/>
          <cell r="F1931"/>
          <cell r="G1931"/>
          <cell r="H1931"/>
          <cell r="I1931"/>
          <cell r="J1931"/>
          <cell r="K1931"/>
          <cell r="L1931" t="str">
            <v/>
          </cell>
          <cell r="M1931"/>
        </row>
        <row r="1932">
          <cell r="C1932"/>
          <cell r="D1932"/>
          <cell r="E1932"/>
          <cell r="F1932"/>
          <cell r="G1932"/>
          <cell r="H1932"/>
          <cell r="I1932"/>
          <cell r="J1932"/>
          <cell r="K1932"/>
          <cell r="L1932" t="str">
            <v/>
          </cell>
          <cell r="M1932"/>
        </row>
        <row r="1933">
          <cell r="C1933"/>
          <cell r="D1933"/>
          <cell r="E1933"/>
          <cell r="F1933"/>
          <cell r="G1933"/>
          <cell r="H1933"/>
          <cell r="I1933"/>
          <cell r="J1933"/>
          <cell r="K1933"/>
          <cell r="L1933" t="str">
            <v/>
          </cell>
          <cell r="M1933"/>
        </row>
        <row r="1934">
          <cell r="C1934"/>
          <cell r="D1934"/>
          <cell r="E1934"/>
          <cell r="F1934"/>
          <cell r="G1934"/>
          <cell r="H1934"/>
          <cell r="I1934"/>
          <cell r="J1934"/>
          <cell r="K1934"/>
          <cell r="L1934" t="str">
            <v/>
          </cell>
          <cell r="M1934"/>
        </row>
        <row r="1935">
          <cell r="C1935"/>
          <cell r="D1935"/>
          <cell r="E1935"/>
          <cell r="F1935"/>
          <cell r="G1935"/>
          <cell r="H1935"/>
          <cell r="I1935"/>
          <cell r="J1935"/>
          <cell r="K1935"/>
          <cell r="L1935" t="str">
            <v/>
          </cell>
          <cell r="M1935"/>
        </row>
        <row r="1936">
          <cell r="C1936"/>
          <cell r="D1936"/>
          <cell r="E1936"/>
          <cell r="F1936"/>
          <cell r="G1936"/>
          <cell r="H1936"/>
          <cell r="I1936"/>
          <cell r="J1936"/>
          <cell r="K1936"/>
          <cell r="L1936" t="str">
            <v/>
          </cell>
          <cell r="M1936"/>
        </row>
        <row r="1937">
          <cell r="C1937"/>
          <cell r="D1937"/>
          <cell r="E1937"/>
          <cell r="F1937"/>
          <cell r="G1937"/>
          <cell r="H1937"/>
          <cell r="I1937"/>
          <cell r="J1937"/>
          <cell r="K1937"/>
          <cell r="L1937" t="str">
            <v/>
          </cell>
          <cell r="M1937"/>
        </row>
        <row r="1938">
          <cell r="C1938"/>
          <cell r="D1938"/>
          <cell r="E1938"/>
          <cell r="F1938"/>
          <cell r="G1938"/>
          <cell r="H1938"/>
          <cell r="I1938"/>
          <cell r="J1938"/>
          <cell r="K1938"/>
          <cell r="L1938" t="str">
            <v/>
          </cell>
          <cell r="M1938"/>
        </row>
        <row r="1939">
          <cell r="C1939"/>
          <cell r="D1939"/>
          <cell r="E1939"/>
          <cell r="F1939"/>
          <cell r="G1939"/>
          <cell r="H1939"/>
          <cell r="I1939"/>
          <cell r="J1939"/>
          <cell r="K1939"/>
          <cell r="L1939" t="str">
            <v/>
          </cell>
          <cell r="M1939"/>
        </row>
        <row r="1940">
          <cell r="C1940"/>
          <cell r="D1940"/>
          <cell r="E1940"/>
          <cell r="F1940"/>
          <cell r="G1940"/>
          <cell r="H1940"/>
          <cell r="I1940"/>
          <cell r="J1940"/>
          <cell r="K1940"/>
          <cell r="L1940" t="str">
            <v/>
          </cell>
          <cell r="M1940"/>
        </row>
        <row r="1941">
          <cell r="C1941"/>
          <cell r="D1941"/>
          <cell r="E1941"/>
          <cell r="F1941"/>
          <cell r="G1941"/>
          <cell r="H1941"/>
          <cell r="I1941"/>
          <cell r="J1941"/>
          <cell r="K1941"/>
          <cell r="L1941" t="str">
            <v/>
          </cell>
          <cell r="M1941"/>
        </row>
        <row r="1942">
          <cell r="C1942"/>
          <cell r="D1942"/>
          <cell r="E1942"/>
          <cell r="F1942"/>
          <cell r="G1942"/>
          <cell r="H1942"/>
          <cell r="I1942"/>
          <cell r="J1942"/>
          <cell r="K1942"/>
          <cell r="L1942" t="str">
            <v/>
          </cell>
          <cell r="M1942"/>
        </row>
        <row r="1943">
          <cell r="C1943"/>
          <cell r="D1943"/>
          <cell r="E1943"/>
          <cell r="F1943"/>
          <cell r="G1943"/>
          <cell r="H1943"/>
          <cell r="I1943"/>
          <cell r="J1943"/>
          <cell r="K1943"/>
          <cell r="L1943" t="str">
            <v/>
          </cell>
          <cell r="M1943"/>
        </row>
        <row r="1944">
          <cell r="C1944"/>
          <cell r="D1944"/>
          <cell r="E1944"/>
          <cell r="F1944"/>
          <cell r="G1944"/>
          <cell r="H1944"/>
          <cell r="I1944"/>
          <cell r="J1944"/>
          <cell r="K1944"/>
          <cell r="L1944" t="str">
            <v/>
          </cell>
          <cell r="M1944"/>
        </row>
        <row r="1945">
          <cell r="C1945"/>
          <cell r="D1945"/>
          <cell r="E1945"/>
          <cell r="F1945"/>
          <cell r="G1945"/>
          <cell r="H1945"/>
          <cell r="I1945"/>
          <cell r="J1945"/>
          <cell r="K1945"/>
          <cell r="L1945" t="str">
            <v/>
          </cell>
          <cell r="M1945"/>
        </row>
        <row r="1946">
          <cell r="C1946"/>
          <cell r="D1946"/>
          <cell r="E1946"/>
          <cell r="F1946"/>
          <cell r="G1946"/>
          <cell r="H1946"/>
          <cell r="I1946"/>
          <cell r="J1946"/>
          <cell r="K1946"/>
          <cell r="L1946" t="str">
            <v/>
          </cell>
          <cell r="M1946"/>
        </row>
        <row r="1947">
          <cell r="C1947"/>
          <cell r="D1947"/>
          <cell r="E1947"/>
          <cell r="F1947"/>
          <cell r="G1947"/>
          <cell r="H1947"/>
          <cell r="I1947"/>
          <cell r="J1947"/>
          <cell r="K1947"/>
          <cell r="L1947" t="str">
            <v/>
          </cell>
          <cell r="M1947"/>
        </row>
        <row r="1948">
          <cell r="C1948"/>
          <cell r="D1948"/>
          <cell r="E1948"/>
          <cell r="F1948"/>
          <cell r="G1948"/>
          <cell r="H1948"/>
          <cell r="I1948"/>
          <cell r="J1948"/>
          <cell r="K1948"/>
          <cell r="L1948" t="str">
            <v/>
          </cell>
          <cell r="M1948"/>
        </row>
        <row r="1949">
          <cell r="C1949"/>
          <cell r="D1949"/>
          <cell r="E1949"/>
          <cell r="F1949"/>
          <cell r="G1949"/>
          <cell r="H1949"/>
          <cell r="I1949"/>
          <cell r="J1949"/>
          <cell r="K1949"/>
          <cell r="L1949" t="str">
            <v/>
          </cell>
          <cell r="M1949"/>
        </row>
        <row r="1950">
          <cell r="C1950"/>
          <cell r="D1950"/>
          <cell r="E1950"/>
          <cell r="F1950"/>
          <cell r="G1950"/>
          <cell r="H1950"/>
          <cell r="I1950"/>
          <cell r="J1950"/>
          <cell r="K1950"/>
          <cell r="L1950" t="str">
            <v/>
          </cell>
          <cell r="M1950"/>
        </row>
        <row r="1951">
          <cell r="C1951"/>
          <cell r="D1951"/>
          <cell r="E1951"/>
          <cell r="F1951"/>
          <cell r="G1951"/>
          <cell r="H1951"/>
          <cell r="I1951"/>
          <cell r="J1951"/>
          <cell r="K1951"/>
          <cell r="L1951" t="str">
            <v/>
          </cell>
          <cell r="M1951"/>
        </row>
        <row r="1952">
          <cell r="C1952"/>
          <cell r="D1952"/>
          <cell r="E1952"/>
          <cell r="F1952"/>
          <cell r="G1952"/>
          <cell r="H1952"/>
          <cell r="I1952"/>
          <cell r="J1952"/>
          <cell r="K1952"/>
          <cell r="L1952" t="str">
            <v/>
          </cell>
          <cell r="M1952"/>
        </row>
        <row r="1953">
          <cell r="C1953"/>
          <cell r="D1953"/>
          <cell r="E1953"/>
          <cell r="F1953"/>
          <cell r="G1953"/>
          <cell r="H1953"/>
          <cell r="I1953"/>
          <cell r="J1953"/>
          <cell r="K1953"/>
          <cell r="L1953" t="str">
            <v/>
          </cell>
          <cell r="M1953"/>
        </row>
        <row r="1954">
          <cell r="C1954"/>
          <cell r="D1954"/>
          <cell r="E1954"/>
          <cell r="F1954"/>
          <cell r="G1954"/>
          <cell r="H1954"/>
          <cell r="I1954"/>
          <cell r="J1954"/>
          <cell r="K1954"/>
          <cell r="L1954" t="str">
            <v/>
          </cell>
          <cell r="M1954"/>
        </row>
        <row r="1955">
          <cell r="C1955"/>
          <cell r="D1955"/>
          <cell r="E1955"/>
          <cell r="F1955"/>
          <cell r="G1955"/>
          <cell r="H1955"/>
          <cell r="I1955"/>
          <cell r="J1955"/>
          <cell r="K1955"/>
          <cell r="L1955" t="str">
            <v/>
          </cell>
          <cell r="M1955"/>
        </row>
        <row r="1956">
          <cell r="C1956"/>
          <cell r="D1956"/>
          <cell r="E1956"/>
          <cell r="F1956"/>
          <cell r="G1956"/>
          <cell r="H1956"/>
          <cell r="I1956"/>
          <cell r="J1956"/>
          <cell r="K1956"/>
          <cell r="L1956" t="str">
            <v/>
          </cell>
          <cell r="M1956"/>
        </row>
        <row r="1957">
          <cell r="C1957"/>
          <cell r="D1957"/>
          <cell r="E1957"/>
          <cell r="F1957"/>
          <cell r="G1957"/>
          <cell r="H1957"/>
          <cell r="I1957"/>
          <cell r="J1957"/>
          <cell r="K1957"/>
          <cell r="L1957" t="str">
            <v/>
          </cell>
          <cell r="M1957"/>
        </row>
        <row r="1958">
          <cell r="C1958"/>
          <cell r="D1958"/>
          <cell r="E1958"/>
          <cell r="F1958"/>
          <cell r="G1958"/>
          <cell r="H1958"/>
          <cell r="I1958"/>
          <cell r="J1958"/>
          <cell r="K1958"/>
          <cell r="L1958" t="str">
            <v/>
          </cell>
          <cell r="M1958"/>
        </row>
        <row r="1959">
          <cell r="C1959"/>
          <cell r="D1959"/>
          <cell r="E1959"/>
          <cell r="F1959"/>
          <cell r="G1959"/>
          <cell r="H1959"/>
          <cell r="I1959"/>
          <cell r="J1959"/>
          <cell r="K1959"/>
          <cell r="L1959" t="str">
            <v/>
          </cell>
          <cell r="M1959"/>
        </row>
        <row r="1960">
          <cell r="C1960"/>
          <cell r="D1960"/>
          <cell r="E1960"/>
          <cell r="F1960"/>
          <cell r="G1960"/>
          <cell r="H1960"/>
          <cell r="I1960"/>
          <cell r="J1960"/>
          <cell r="K1960"/>
          <cell r="L1960" t="str">
            <v/>
          </cell>
          <cell r="M1960"/>
        </row>
        <row r="1961">
          <cell r="C1961"/>
          <cell r="D1961"/>
          <cell r="E1961"/>
          <cell r="F1961"/>
          <cell r="G1961"/>
          <cell r="H1961"/>
          <cell r="I1961"/>
          <cell r="J1961"/>
          <cell r="K1961"/>
          <cell r="L1961" t="str">
            <v/>
          </cell>
          <cell r="M1961"/>
        </row>
        <row r="1962">
          <cell r="C1962"/>
          <cell r="D1962"/>
          <cell r="E1962"/>
          <cell r="F1962"/>
          <cell r="G1962"/>
          <cell r="H1962"/>
          <cell r="I1962"/>
          <cell r="J1962"/>
          <cell r="K1962"/>
          <cell r="L1962" t="str">
            <v/>
          </cell>
          <cell r="M1962"/>
        </row>
        <row r="1963">
          <cell r="C1963"/>
          <cell r="D1963"/>
          <cell r="E1963"/>
          <cell r="F1963"/>
          <cell r="G1963"/>
          <cell r="H1963"/>
          <cell r="I1963"/>
          <cell r="J1963"/>
          <cell r="K1963"/>
          <cell r="L1963" t="str">
            <v/>
          </cell>
          <cell r="M1963"/>
        </row>
        <row r="1964">
          <cell r="C1964"/>
          <cell r="D1964"/>
          <cell r="E1964"/>
          <cell r="F1964"/>
          <cell r="G1964"/>
          <cell r="H1964"/>
          <cell r="I1964"/>
          <cell r="J1964"/>
          <cell r="K1964"/>
          <cell r="L1964" t="str">
            <v/>
          </cell>
          <cell r="M1964"/>
        </row>
        <row r="1965">
          <cell r="C1965"/>
          <cell r="D1965"/>
          <cell r="E1965"/>
          <cell r="F1965"/>
          <cell r="G1965"/>
          <cell r="H1965"/>
          <cell r="I1965"/>
          <cell r="J1965"/>
          <cell r="K1965"/>
          <cell r="L1965" t="str">
            <v/>
          </cell>
          <cell r="M1965"/>
        </row>
        <row r="1966">
          <cell r="C1966"/>
          <cell r="D1966"/>
          <cell r="E1966"/>
          <cell r="F1966"/>
          <cell r="G1966"/>
          <cell r="H1966"/>
          <cell r="I1966"/>
          <cell r="J1966"/>
          <cell r="K1966"/>
          <cell r="L1966" t="str">
            <v/>
          </cell>
          <cell r="M1966"/>
        </row>
        <row r="1967">
          <cell r="C1967"/>
          <cell r="D1967"/>
          <cell r="E1967"/>
          <cell r="F1967"/>
          <cell r="G1967"/>
          <cell r="H1967"/>
          <cell r="I1967"/>
          <cell r="J1967"/>
          <cell r="K1967"/>
          <cell r="L1967" t="str">
            <v/>
          </cell>
          <cell r="M1967"/>
        </row>
        <row r="1968">
          <cell r="C1968"/>
          <cell r="D1968"/>
          <cell r="E1968"/>
          <cell r="F1968"/>
          <cell r="G1968"/>
          <cell r="H1968"/>
          <cell r="I1968"/>
          <cell r="J1968"/>
          <cell r="K1968"/>
          <cell r="L1968" t="str">
            <v/>
          </cell>
          <cell r="M1968"/>
        </row>
        <row r="1969">
          <cell r="C1969"/>
          <cell r="D1969"/>
          <cell r="E1969"/>
          <cell r="F1969"/>
          <cell r="G1969"/>
          <cell r="H1969"/>
          <cell r="I1969"/>
          <cell r="J1969"/>
          <cell r="K1969"/>
          <cell r="L1969" t="str">
            <v/>
          </cell>
          <cell r="M1969"/>
        </row>
        <row r="1970">
          <cell r="C1970"/>
          <cell r="D1970"/>
          <cell r="E1970"/>
          <cell r="F1970"/>
          <cell r="G1970"/>
          <cell r="H1970"/>
          <cell r="I1970"/>
          <cell r="J1970"/>
          <cell r="K1970"/>
          <cell r="L1970" t="str">
            <v/>
          </cell>
          <cell r="M1970"/>
        </row>
        <row r="1971">
          <cell r="C1971"/>
          <cell r="D1971"/>
          <cell r="E1971"/>
          <cell r="F1971"/>
          <cell r="G1971"/>
          <cell r="H1971"/>
          <cell r="I1971"/>
          <cell r="J1971"/>
          <cell r="K1971"/>
          <cell r="L1971" t="str">
            <v/>
          </cell>
          <cell r="M1971"/>
        </row>
        <row r="1972">
          <cell r="C1972"/>
          <cell r="D1972"/>
          <cell r="E1972"/>
          <cell r="F1972"/>
          <cell r="G1972"/>
          <cell r="H1972"/>
          <cell r="I1972"/>
          <cell r="J1972"/>
          <cell r="K1972"/>
          <cell r="L1972" t="str">
            <v/>
          </cell>
          <cell r="M1972"/>
        </row>
        <row r="1973">
          <cell r="C1973"/>
          <cell r="D1973"/>
          <cell r="E1973"/>
          <cell r="F1973"/>
          <cell r="G1973"/>
          <cell r="H1973"/>
          <cell r="I1973"/>
          <cell r="J1973"/>
          <cell r="K1973"/>
          <cell r="L1973" t="str">
            <v/>
          </cell>
          <cell r="M1973"/>
        </row>
        <row r="1974">
          <cell r="C1974"/>
          <cell r="D1974"/>
          <cell r="E1974"/>
          <cell r="F1974"/>
          <cell r="G1974"/>
          <cell r="H1974"/>
          <cell r="I1974"/>
          <cell r="J1974"/>
          <cell r="K1974"/>
          <cell r="L1974" t="str">
            <v/>
          </cell>
          <cell r="M1974"/>
        </row>
        <row r="1975">
          <cell r="C1975"/>
          <cell r="D1975"/>
          <cell r="E1975"/>
          <cell r="F1975"/>
          <cell r="G1975"/>
          <cell r="H1975"/>
          <cell r="I1975"/>
          <cell r="J1975"/>
          <cell r="K1975"/>
          <cell r="L1975" t="str">
            <v/>
          </cell>
          <cell r="M1975"/>
        </row>
        <row r="1976">
          <cell r="C1976"/>
          <cell r="D1976"/>
          <cell r="E1976"/>
          <cell r="F1976"/>
          <cell r="G1976"/>
          <cell r="H1976"/>
          <cell r="I1976"/>
          <cell r="J1976"/>
          <cell r="K1976"/>
          <cell r="L1976" t="str">
            <v/>
          </cell>
          <cell r="M1976"/>
        </row>
        <row r="1977">
          <cell r="C1977"/>
          <cell r="D1977"/>
          <cell r="E1977"/>
          <cell r="F1977"/>
          <cell r="G1977"/>
          <cell r="H1977"/>
          <cell r="I1977"/>
          <cell r="J1977"/>
          <cell r="K1977"/>
          <cell r="L1977" t="str">
            <v/>
          </cell>
          <cell r="M1977"/>
        </row>
        <row r="1978">
          <cell r="C1978"/>
          <cell r="D1978"/>
          <cell r="E1978"/>
          <cell r="F1978"/>
          <cell r="G1978"/>
          <cell r="H1978"/>
          <cell r="I1978"/>
          <cell r="J1978"/>
          <cell r="K1978"/>
          <cell r="L1978" t="str">
            <v/>
          </cell>
          <cell r="M1978"/>
        </row>
        <row r="1979">
          <cell r="C1979"/>
          <cell r="D1979"/>
          <cell r="E1979"/>
          <cell r="F1979"/>
          <cell r="G1979"/>
          <cell r="H1979"/>
          <cell r="I1979"/>
          <cell r="J1979"/>
          <cell r="K1979"/>
          <cell r="L1979" t="str">
            <v/>
          </cell>
          <cell r="M1979"/>
        </row>
        <row r="1980">
          <cell r="C1980"/>
          <cell r="D1980"/>
          <cell r="E1980"/>
          <cell r="F1980"/>
          <cell r="G1980"/>
          <cell r="H1980"/>
          <cell r="I1980"/>
          <cell r="J1980"/>
          <cell r="K1980"/>
          <cell r="L1980" t="str">
            <v/>
          </cell>
          <cell r="M1980"/>
        </row>
        <row r="1981">
          <cell r="C1981"/>
          <cell r="D1981"/>
          <cell r="E1981"/>
          <cell r="F1981"/>
          <cell r="G1981"/>
          <cell r="H1981"/>
          <cell r="I1981"/>
          <cell r="J1981"/>
          <cell r="K1981"/>
          <cell r="L1981" t="str">
            <v/>
          </cell>
          <cell r="M1981"/>
        </row>
        <row r="1982">
          <cell r="C1982"/>
          <cell r="D1982"/>
          <cell r="E1982"/>
          <cell r="F1982"/>
          <cell r="G1982"/>
          <cell r="H1982"/>
          <cell r="I1982"/>
          <cell r="J1982"/>
          <cell r="K1982"/>
          <cell r="L1982" t="str">
            <v/>
          </cell>
          <cell r="M1982"/>
        </row>
        <row r="1983">
          <cell r="C1983"/>
          <cell r="D1983"/>
          <cell r="E1983"/>
          <cell r="F1983"/>
          <cell r="G1983"/>
          <cell r="H1983"/>
          <cell r="I1983"/>
          <cell r="J1983"/>
          <cell r="K1983"/>
          <cell r="L1983" t="str">
            <v/>
          </cell>
          <cell r="M1983"/>
        </row>
        <row r="1984">
          <cell r="C1984"/>
          <cell r="D1984"/>
          <cell r="E1984"/>
          <cell r="F1984"/>
          <cell r="G1984"/>
          <cell r="H1984"/>
          <cell r="I1984"/>
          <cell r="J1984"/>
          <cell r="K1984"/>
          <cell r="L1984" t="str">
            <v/>
          </cell>
          <cell r="M1984"/>
        </row>
        <row r="1985">
          <cell r="C1985"/>
          <cell r="D1985"/>
          <cell r="E1985"/>
          <cell r="F1985"/>
          <cell r="G1985"/>
          <cell r="H1985"/>
          <cell r="I1985"/>
          <cell r="J1985"/>
          <cell r="K1985"/>
          <cell r="L1985" t="str">
            <v/>
          </cell>
          <cell r="M1985"/>
        </row>
        <row r="1986">
          <cell r="C1986"/>
          <cell r="D1986"/>
          <cell r="E1986"/>
          <cell r="F1986"/>
          <cell r="G1986"/>
          <cell r="H1986"/>
          <cell r="I1986"/>
          <cell r="J1986"/>
          <cell r="K1986"/>
          <cell r="L1986" t="str">
            <v/>
          </cell>
          <cell r="M1986"/>
        </row>
        <row r="1987">
          <cell r="C1987"/>
          <cell r="D1987"/>
          <cell r="E1987"/>
          <cell r="F1987"/>
          <cell r="G1987"/>
          <cell r="H1987"/>
          <cell r="I1987"/>
          <cell r="J1987"/>
          <cell r="K1987"/>
          <cell r="L1987" t="str">
            <v/>
          </cell>
          <cell r="M1987"/>
        </row>
        <row r="1988">
          <cell r="C1988"/>
          <cell r="D1988"/>
          <cell r="E1988"/>
          <cell r="F1988"/>
          <cell r="G1988"/>
          <cell r="H1988"/>
          <cell r="I1988"/>
          <cell r="J1988"/>
          <cell r="K1988"/>
          <cell r="L1988" t="str">
            <v/>
          </cell>
          <cell r="M1988"/>
        </row>
        <row r="1989">
          <cell r="C1989"/>
          <cell r="D1989"/>
          <cell r="E1989"/>
          <cell r="F1989"/>
          <cell r="G1989"/>
          <cell r="H1989"/>
          <cell r="I1989"/>
          <cell r="J1989"/>
          <cell r="K1989"/>
          <cell r="L1989" t="str">
            <v/>
          </cell>
          <cell r="M1989"/>
        </row>
        <row r="1990">
          <cell r="C1990"/>
          <cell r="D1990"/>
          <cell r="E1990"/>
          <cell r="F1990"/>
          <cell r="G1990"/>
          <cell r="H1990"/>
          <cell r="I1990"/>
          <cell r="J1990"/>
          <cell r="K1990"/>
          <cell r="L1990" t="str">
            <v/>
          </cell>
          <cell r="M1990"/>
        </row>
        <row r="1991">
          <cell r="C1991"/>
          <cell r="D1991"/>
          <cell r="E1991"/>
          <cell r="F1991"/>
          <cell r="G1991"/>
          <cell r="H1991"/>
          <cell r="I1991"/>
          <cell r="J1991"/>
          <cell r="K1991"/>
          <cell r="L1991" t="str">
            <v/>
          </cell>
          <cell r="M1991"/>
        </row>
        <row r="1992">
          <cell r="C1992"/>
          <cell r="D1992"/>
          <cell r="E1992"/>
          <cell r="F1992"/>
          <cell r="G1992"/>
          <cell r="H1992"/>
          <cell r="I1992"/>
          <cell r="J1992"/>
          <cell r="K1992"/>
          <cell r="L1992" t="str">
            <v/>
          </cell>
          <cell r="M1992"/>
        </row>
        <row r="1993">
          <cell r="C1993"/>
          <cell r="D1993"/>
          <cell r="E1993"/>
          <cell r="F1993"/>
          <cell r="G1993"/>
          <cell r="H1993"/>
          <cell r="I1993"/>
          <cell r="J1993"/>
          <cell r="K1993"/>
          <cell r="L1993" t="str">
            <v/>
          </cell>
          <cell r="M1993"/>
        </row>
        <row r="1994">
          <cell r="C1994"/>
          <cell r="D1994"/>
          <cell r="E1994"/>
          <cell r="F1994"/>
          <cell r="G1994"/>
          <cell r="H1994"/>
          <cell r="I1994"/>
          <cell r="J1994"/>
          <cell r="K1994"/>
          <cell r="L1994" t="str">
            <v/>
          </cell>
          <cell r="M1994"/>
        </row>
        <row r="1995">
          <cell r="C1995"/>
          <cell r="D1995"/>
          <cell r="E1995"/>
          <cell r="F1995"/>
          <cell r="G1995"/>
          <cell r="H1995"/>
          <cell r="I1995"/>
          <cell r="J1995"/>
          <cell r="K1995"/>
          <cell r="L1995" t="str">
            <v/>
          </cell>
          <cell r="M1995"/>
        </row>
        <row r="1996">
          <cell r="C1996"/>
          <cell r="D1996"/>
          <cell r="E1996"/>
          <cell r="F1996"/>
          <cell r="G1996"/>
          <cell r="H1996"/>
          <cell r="I1996"/>
          <cell r="J1996"/>
          <cell r="K1996"/>
          <cell r="L1996" t="str">
            <v/>
          </cell>
          <cell r="M1996"/>
        </row>
        <row r="1997">
          <cell r="C1997"/>
          <cell r="D1997"/>
          <cell r="E1997"/>
          <cell r="F1997"/>
          <cell r="G1997"/>
          <cell r="H1997"/>
          <cell r="I1997"/>
          <cell r="J1997"/>
          <cell r="K1997"/>
          <cell r="L1997" t="str">
            <v/>
          </cell>
          <cell r="M1997"/>
        </row>
        <row r="1998">
          <cell r="C1998"/>
          <cell r="D1998"/>
          <cell r="E1998"/>
          <cell r="F1998"/>
          <cell r="G1998"/>
          <cell r="H1998"/>
          <cell r="I1998"/>
          <cell r="J1998"/>
          <cell r="K1998"/>
          <cell r="L1998" t="str">
            <v/>
          </cell>
          <cell r="M1998"/>
        </row>
        <row r="1999">
          <cell r="C1999"/>
          <cell r="D1999"/>
          <cell r="E1999"/>
          <cell r="F1999"/>
          <cell r="G1999"/>
          <cell r="H1999"/>
          <cell r="I1999"/>
          <cell r="J1999"/>
          <cell r="K1999"/>
          <cell r="L1999" t="str">
            <v/>
          </cell>
          <cell r="M1999"/>
        </row>
        <row r="2000">
          <cell r="C2000"/>
          <cell r="D2000"/>
          <cell r="E2000"/>
          <cell r="F2000"/>
          <cell r="G2000"/>
          <cell r="H2000"/>
          <cell r="I2000"/>
          <cell r="J2000"/>
          <cell r="K2000"/>
          <cell r="L2000" t="str">
            <v/>
          </cell>
          <cell r="M2000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 1"/>
      <sheetName val="List2"/>
      <sheetName val="List1"/>
      <sheetName val="List3"/>
    </sheetNames>
    <sheetDataSet>
      <sheetData sheetId="0">
        <row r="2">
          <cell r="A2" t="str">
            <v>BIMB-BUZ2-0160-T</v>
          </cell>
          <cell r="D2" t="str">
            <v>VELIKA MONTAŽA</v>
          </cell>
          <cell r="F2" t="str">
            <v>DA</v>
          </cell>
          <cell r="I2" t="str">
            <v>DELNO IZDANO</v>
          </cell>
        </row>
        <row r="3">
          <cell r="A3" t="str">
            <v>BIMB-BUZ2-0170-T</v>
          </cell>
          <cell r="D3" t="str">
            <v>VELIKA MONTAŽA</v>
          </cell>
          <cell r="F3" t="str">
            <v>DA</v>
          </cell>
          <cell r="I3" t="str">
            <v>DELNO IZDANO</v>
          </cell>
        </row>
        <row r="4">
          <cell r="A4" t="str">
            <v>BIMB-BUZ2-0030-T</v>
          </cell>
          <cell r="D4" t="str">
            <v>VELIKA MONTAŽA</v>
          </cell>
          <cell r="F4" t="str">
            <v>DA</v>
          </cell>
          <cell r="I4" t="str">
            <v>DELNO IZDANO</v>
          </cell>
        </row>
        <row r="5">
          <cell r="A5" t="str">
            <v>BIMB-BUZ2-0050-T</v>
          </cell>
          <cell r="D5" t="str">
            <v>M_D_STR (Širok)</v>
          </cell>
          <cell r="F5" t="str">
            <v>DA</v>
          </cell>
          <cell r="H5"/>
          <cell r="I5" t="str">
            <v>DELNO IZDANO</v>
          </cell>
        </row>
        <row r="6">
          <cell r="A6" t="str">
            <v>BIMB-BUZ2-0140</v>
          </cell>
          <cell r="D6" t="str">
            <v>M_D_STR (Širok)</v>
          </cell>
          <cell r="F6" t="str">
            <v>DA</v>
          </cell>
          <cell r="I6" t="str">
            <v>IZDANO V MONTAŽO</v>
          </cell>
        </row>
        <row r="7">
          <cell r="A7" t="str">
            <v>BIMB-BUZ2-0150</v>
          </cell>
          <cell r="D7" t="str">
            <v>M_D_STR (Širok)</v>
          </cell>
          <cell r="F7" t="str">
            <v>DA</v>
          </cell>
          <cell r="I7" t="str">
            <v>IZDANO V MONTAŽO</v>
          </cell>
        </row>
        <row r="8">
          <cell r="A8" t="str">
            <v>BIMB-BUZ-0200</v>
          </cell>
          <cell r="D8" t="str">
            <v>NOVA HALA</v>
          </cell>
          <cell r="F8" t="str">
            <v>DA</v>
          </cell>
          <cell r="I8" t="str">
            <v>IZDANO V MONTAŽO</v>
          </cell>
        </row>
        <row r="9">
          <cell r="A9" t="str">
            <v>BIMB-BUZ-0300</v>
          </cell>
          <cell r="D9" t="str">
            <v>VELIKA MONTAŽA</v>
          </cell>
          <cell r="F9" t="str">
            <v>DA</v>
          </cell>
          <cell r="I9" t="str">
            <v>IZDANO V MONTAŽO</v>
          </cell>
        </row>
        <row r="10">
          <cell r="A10" t="str">
            <v>BIMB-PITES-0030</v>
          </cell>
          <cell r="D10" t="str">
            <v>M_D_STR (Širok)</v>
          </cell>
          <cell r="F10" t="str">
            <v>DA</v>
          </cell>
          <cell r="I10" t="str">
            <v>DELNO IZDANO</v>
          </cell>
        </row>
        <row r="11">
          <cell r="A11" t="str">
            <v>BIMB-PITES-0090</v>
          </cell>
          <cell r="D11" t="str">
            <v>VELIKA MONTAŽA</v>
          </cell>
          <cell r="F11" t="str">
            <v>DA</v>
          </cell>
          <cell r="I11" t="str">
            <v>DELNO IZDANO</v>
          </cell>
        </row>
        <row r="12">
          <cell r="A12" t="str">
            <v>BIMB-PITES-0100</v>
          </cell>
          <cell r="D12" t="str">
            <v>M_D_STR (Širok)</v>
          </cell>
          <cell r="F12" t="str">
            <v>DA</v>
          </cell>
          <cell r="I12" t="str">
            <v>DELNO IZDANO</v>
          </cell>
        </row>
        <row r="13">
          <cell r="A13" t="str">
            <v>BIMB-PITES-0110</v>
          </cell>
          <cell r="D13" t="str">
            <v>M_D_STR (Širok)</v>
          </cell>
          <cell r="F13" t="str">
            <v>DA</v>
          </cell>
          <cell r="I13" t="str">
            <v>DELNO IZDANO</v>
          </cell>
        </row>
        <row r="14">
          <cell r="A14" t="str">
            <v>BIMB-PITES-0120</v>
          </cell>
          <cell r="D14" t="str">
            <v>M_D_STR (Širok)</v>
          </cell>
          <cell r="F14" t="str">
            <v>DA</v>
          </cell>
          <cell r="I14" t="str">
            <v>DELNO IZDANO</v>
          </cell>
        </row>
        <row r="15">
          <cell r="A15" t="str">
            <v>BIMB-PITES-0130</v>
          </cell>
          <cell r="D15" t="str">
            <v>M_D_STR (Širok)</v>
          </cell>
          <cell r="F15" t="str">
            <v>DA</v>
          </cell>
          <cell r="I15" t="str">
            <v>IZDANO V MONTAŽO</v>
          </cell>
        </row>
        <row r="16">
          <cell r="A16" t="str">
            <v>SOČA</v>
          </cell>
          <cell r="D16" t="str">
            <v>M_D_STR (Širok)</v>
          </cell>
          <cell r="F16" t="str">
            <v>DA</v>
          </cell>
          <cell r="I16" t="str">
            <v>DELNO IZDANO</v>
          </cell>
        </row>
        <row r="17">
          <cell r="A17" t="str">
            <v>UNO-00120</v>
          </cell>
          <cell r="D17" t="str">
            <v>VELIKA MONTAŽA</v>
          </cell>
          <cell r="F17" t="str">
            <v>DA</v>
          </cell>
          <cell r="I17" t="str">
            <v>IZDANO V MONTAŽO</v>
          </cell>
        </row>
        <row r="18">
          <cell r="A18" t="str">
            <v>UNO-00150</v>
          </cell>
          <cell r="D18" t="str">
            <v>VELIKA MONTAŽA</v>
          </cell>
          <cell r="F18" t="str">
            <v>DA</v>
          </cell>
          <cell r="I18" t="str">
            <v>IZDANO V MONTAŽO</v>
          </cell>
        </row>
        <row r="19">
          <cell r="A19" t="str">
            <v>UNO-00151</v>
          </cell>
          <cell r="D19" t="str">
            <v>VELIKA MONTAŽA</v>
          </cell>
          <cell r="F19" t="str">
            <v>DA</v>
          </cell>
          <cell r="I19" t="str">
            <v>IZDANO V MONTAŽO</v>
          </cell>
        </row>
        <row r="20">
          <cell r="A20" t="str">
            <v>UNO-00260</v>
          </cell>
          <cell r="D20" t="str">
            <v>NOVA HALA</v>
          </cell>
          <cell r="F20" t="str">
            <v>DA</v>
          </cell>
          <cell r="I20" t="str">
            <v>IZDANO V MONTAŽO</v>
          </cell>
        </row>
        <row r="21">
          <cell r="A21" t="str">
            <v>LIT-L2-00010</v>
          </cell>
          <cell r="D21" t="str">
            <v>VELIKA MONTAŽA</v>
          </cell>
          <cell r="F21" t="str">
            <v>DA</v>
          </cell>
          <cell r="I21" t="str">
            <v>DELNO IZDANO</v>
          </cell>
        </row>
        <row r="22">
          <cell r="A22" t="str">
            <v>BIMB-PITES-0040</v>
          </cell>
          <cell r="D22" t="str">
            <v>VELIKA MONTAŽA</v>
          </cell>
          <cell r="F22" t="str">
            <v>DA</v>
          </cell>
          <cell r="I22" t="str">
            <v>IZDANO V MONTAŽO</v>
          </cell>
        </row>
        <row r="23">
          <cell r="A23" t="str">
            <v>BIMB-PITES-0060</v>
          </cell>
          <cell r="D23" t="str">
            <v>VELIKA MONTAŽA</v>
          </cell>
          <cell r="F23" t="str">
            <v>DA</v>
          </cell>
          <cell r="I23" t="str">
            <v>DELNO IZDANO</v>
          </cell>
        </row>
        <row r="24">
          <cell r="A24" t="str">
            <v>BIMB-PITES-0070</v>
          </cell>
          <cell r="D24" t="str">
            <v>VELIKA MONTAŽA</v>
          </cell>
          <cell r="F24" t="str">
            <v>DA</v>
          </cell>
          <cell r="I24" t="str">
            <v>DELNO IZDANO</v>
          </cell>
        </row>
        <row r="25">
          <cell r="A25" t="str">
            <v>BIMB-PITES-0080</v>
          </cell>
          <cell r="D25" t="str">
            <v>VELIKA MONTAŽA</v>
          </cell>
          <cell r="F25" t="str">
            <v>DA</v>
          </cell>
          <cell r="I25" t="str">
            <v>DELNO IZDANO</v>
          </cell>
        </row>
        <row r="26">
          <cell r="A26" t="str">
            <v>BIMB-PITES-0110</v>
          </cell>
          <cell r="D26" t="str">
            <v>VELIKA MONTAŽA</v>
          </cell>
          <cell r="F26" t="str">
            <v>DA</v>
          </cell>
          <cell r="I26" t="str">
            <v>DELNO IZDANO</v>
          </cell>
        </row>
        <row r="27">
          <cell r="A27" t="str">
            <v>BIMB-PITES-0130</v>
          </cell>
          <cell r="D27" t="str">
            <v>VELIKA MONTAŽA</v>
          </cell>
          <cell r="F27" t="str">
            <v>DA</v>
          </cell>
          <cell r="I27" t="str">
            <v>IZDANO V MONTAŽO</v>
          </cell>
        </row>
        <row r="28">
          <cell r="A28" t="str">
            <v>BIMB-PITES-0140</v>
          </cell>
          <cell r="D28" t="str">
            <v>VELIKA MONTAŽA</v>
          </cell>
          <cell r="F28" t="str">
            <v>DA</v>
          </cell>
          <cell r="I28" t="str">
            <v>DELNO IZDANO</v>
          </cell>
        </row>
        <row r="29">
          <cell r="A29" t="str">
            <v>BIMB-PITES-0050</v>
          </cell>
          <cell r="D29" t="str">
            <v>M_D_STR (Širok)</v>
          </cell>
          <cell r="F29" t="str">
            <v>DA</v>
          </cell>
          <cell r="I29" t="str">
            <v>IZDANO V MONTAŽO</v>
          </cell>
        </row>
        <row r="30">
          <cell r="A30" t="str">
            <v>BIMB-BUZ2-0040-T</v>
          </cell>
          <cell r="D30" t="str">
            <v>VELIKA MONTAŽA</v>
          </cell>
          <cell r="F30" t="str">
            <v>DA</v>
          </cell>
          <cell r="I30" t="str">
            <v>DELNO IZDANO</v>
          </cell>
        </row>
        <row r="31">
          <cell r="A31" t="str">
            <v>BIMB-BUZ2-0060-T</v>
          </cell>
          <cell r="D31" t="str">
            <v>VELIKA MONTAŽA</v>
          </cell>
          <cell r="F31" t="str">
            <v>DA</v>
          </cell>
          <cell r="I31" t="str">
            <v>DELNO IZDANO</v>
          </cell>
        </row>
        <row r="32">
          <cell r="A32" t="str">
            <v>BIMB-BUZ2-0080-T</v>
          </cell>
          <cell r="D32" t="str">
            <v>VELIKA MONTAŽA</v>
          </cell>
          <cell r="F32" t="str">
            <v>DA</v>
          </cell>
          <cell r="I32" t="str">
            <v>DELNO IZDANO</v>
          </cell>
        </row>
        <row r="33">
          <cell r="A33" t="str">
            <v>BIMB-BUZ2-0130-T</v>
          </cell>
          <cell r="D33" t="str">
            <v>M_D_STR (Širok)</v>
          </cell>
          <cell r="F33" t="str">
            <v>DA</v>
          </cell>
          <cell r="I33" t="str">
            <v>DELNO IZDANO</v>
          </cell>
        </row>
        <row r="34">
          <cell r="A34" t="str">
            <v>BIMB-BUZ2-0070-T</v>
          </cell>
          <cell r="D34" t="str">
            <v>M_D_STR (Širok)</v>
          </cell>
          <cell r="F34" t="str">
            <v>DA</v>
          </cell>
          <cell r="I34" t="str">
            <v>DELNO IZDANO</v>
          </cell>
        </row>
        <row r="35">
          <cell r="A35" t="str">
            <v>DARN-3</v>
          </cell>
          <cell r="D35" t="str">
            <v>VELIKA MONTAŽA</v>
          </cell>
          <cell r="F35" t="str">
            <v>DA</v>
          </cell>
          <cell r="I35" t="str">
            <v>NI V TEKU</v>
          </cell>
        </row>
        <row r="36">
          <cell r="A36" t="str">
            <v>DARN-1</v>
          </cell>
          <cell r="D36" t="str">
            <v>VELIKA MONTAŽA</v>
          </cell>
          <cell r="F36" t="str">
            <v>DA</v>
          </cell>
          <cell r="I36" t="str">
            <v>NI V TEKU</v>
          </cell>
        </row>
        <row r="37">
          <cell r="A37" t="str">
            <v>KRAS 2 TECHNOPEK</v>
          </cell>
          <cell r="F37"/>
          <cell r="I37" t="str">
            <v>NI V TEKU</v>
          </cell>
        </row>
        <row r="38">
          <cell r="A38" t="str">
            <v>KRAS 1 TECHNOPEK</v>
          </cell>
          <cell r="F38"/>
          <cell r="I38" t="str">
            <v>NI V TEKU</v>
          </cell>
        </row>
        <row r="39">
          <cell r="A39"/>
          <cell r="F39"/>
          <cell r="I39"/>
        </row>
        <row r="40">
          <cell r="A40"/>
          <cell r="D40"/>
          <cell r="F40"/>
          <cell r="I40"/>
        </row>
        <row r="41">
          <cell r="A41"/>
          <cell r="F41"/>
          <cell r="I41"/>
        </row>
        <row r="42">
          <cell r="A42"/>
          <cell r="F42"/>
          <cell r="I42"/>
        </row>
        <row r="43">
          <cell r="A43"/>
          <cell r="F43"/>
          <cell r="I43"/>
        </row>
        <row r="44">
          <cell r="A44"/>
          <cell r="F44"/>
          <cell r="I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</row>
        <row r="46">
          <cell r="A46"/>
          <cell r="B46"/>
          <cell r="C46"/>
          <cell r="D46"/>
          <cell r="E46"/>
          <cell r="F46"/>
          <cell r="I46"/>
        </row>
        <row r="47">
          <cell r="A47"/>
          <cell r="F47"/>
          <cell r="I47"/>
        </row>
        <row r="48">
          <cell r="A48"/>
          <cell r="D48"/>
          <cell r="F48"/>
          <cell r="I48"/>
        </row>
        <row r="49">
          <cell r="A49"/>
          <cell r="D49"/>
          <cell r="F49"/>
          <cell r="I49"/>
        </row>
        <row r="50">
          <cell r="A50"/>
          <cell r="F50"/>
          <cell r="I50"/>
        </row>
        <row r="51">
          <cell r="A51"/>
          <cell r="F51"/>
          <cell r="I51"/>
        </row>
        <row r="52">
          <cell r="A52"/>
          <cell r="F52"/>
          <cell r="I52"/>
        </row>
        <row r="53">
          <cell r="A53"/>
          <cell r="F53"/>
          <cell r="I53"/>
        </row>
        <row r="54">
          <cell r="A54"/>
          <cell r="F54"/>
          <cell r="I54"/>
        </row>
        <row r="55">
          <cell r="A55"/>
          <cell r="F55"/>
          <cell r="I55"/>
        </row>
        <row r="56">
          <cell r="A56"/>
          <cell r="F56"/>
          <cell r="I56"/>
        </row>
        <row r="57">
          <cell r="A57"/>
          <cell r="F57"/>
          <cell r="I57"/>
        </row>
        <row r="58">
          <cell r="A58"/>
          <cell r="F58"/>
          <cell r="I58"/>
        </row>
        <row r="59">
          <cell r="A59"/>
          <cell r="F59"/>
          <cell r="I59"/>
        </row>
        <row r="60">
          <cell r="A60"/>
          <cell r="F60"/>
          <cell r="I60"/>
        </row>
        <row r="61">
          <cell r="A61"/>
          <cell r="F61"/>
          <cell r="I61"/>
        </row>
        <row r="62">
          <cell r="A62"/>
          <cell r="F62"/>
          <cell r="I62"/>
        </row>
        <row r="63">
          <cell r="A63"/>
          <cell r="F63"/>
          <cell r="I63"/>
        </row>
        <row r="64">
          <cell r="A64"/>
          <cell r="F64"/>
          <cell r="I64"/>
        </row>
        <row r="65">
          <cell r="A65"/>
          <cell r="F65"/>
          <cell r="I65"/>
        </row>
        <row r="66">
          <cell r="A66"/>
          <cell r="F66"/>
          <cell r="I66"/>
        </row>
        <row r="67">
          <cell r="A67"/>
          <cell r="F67"/>
          <cell r="I67"/>
        </row>
        <row r="68">
          <cell r="A68"/>
          <cell r="F68"/>
          <cell r="I68"/>
        </row>
        <row r="69">
          <cell r="A69"/>
          <cell r="F69"/>
          <cell r="I69"/>
        </row>
        <row r="70">
          <cell r="A70"/>
          <cell r="F70"/>
          <cell r="I70"/>
        </row>
        <row r="71">
          <cell r="A71"/>
          <cell r="F71"/>
          <cell r="I71"/>
        </row>
        <row r="72">
          <cell r="A72"/>
          <cell r="F72"/>
          <cell r="I72"/>
        </row>
        <row r="73">
          <cell r="A73"/>
          <cell r="F73"/>
          <cell r="I73"/>
        </row>
        <row r="74">
          <cell r="A74"/>
          <cell r="F74"/>
          <cell r="I74"/>
        </row>
        <row r="75">
          <cell r="A75"/>
          <cell r="F75"/>
          <cell r="I75"/>
        </row>
        <row r="76">
          <cell r="A76"/>
          <cell r="F76"/>
          <cell r="I76"/>
        </row>
        <row r="77">
          <cell r="F77"/>
          <cell r="I77"/>
        </row>
        <row r="78">
          <cell r="A78"/>
          <cell r="B78"/>
          <cell r="C78"/>
          <cell r="D78"/>
          <cell r="E78"/>
          <cell r="F78"/>
          <cell r="I78"/>
        </row>
        <row r="79">
          <cell r="A79"/>
          <cell r="B79"/>
          <cell r="C79"/>
          <cell r="D79"/>
          <cell r="E79"/>
          <cell r="F79"/>
          <cell r="I79"/>
        </row>
        <row r="80">
          <cell r="A80"/>
          <cell r="B80"/>
          <cell r="C80"/>
          <cell r="D80"/>
          <cell r="E80"/>
          <cell r="F80"/>
          <cell r="I80"/>
        </row>
        <row r="81">
          <cell r="A81"/>
          <cell r="B81"/>
          <cell r="C81"/>
          <cell r="D81"/>
          <cell r="E81"/>
          <cell r="F81"/>
          <cell r="I81"/>
        </row>
        <row r="82">
          <cell r="A82"/>
          <cell r="B82"/>
          <cell r="C82"/>
          <cell r="D82"/>
          <cell r="E82"/>
          <cell r="F82"/>
          <cell r="I82"/>
        </row>
        <row r="83">
          <cell r="F83"/>
          <cell r="I83"/>
        </row>
        <row r="84">
          <cell r="A84"/>
          <cell r="F84"/>
          <cell r="I84"/>
        </row>
        <row r="85">
          <cell r="F85"/>
          <cell r="I85"/>
        </row>
        <row r="86">
          <cell r="A86"/>
          <cell r="F86"/>
          <cell r="I86"/>
        </row>
        <row r="87">
          <cell r="A87"/>
          <cell r="F87"/>
          <cell r="I87"/>
        </row>
        <row r="88">
          <cell r="A88"/>
          <cell r="F88"/>
          <cell r="I88"/>
        </row>
        <row r="89">
          <cell r="F89"/>
          <cell r="I89"/>
        </row>
        <row r="90">
          <cell r="A90"/>
          <cell r="F90"/>
          <cell r="I90"/>
        </row>
        <row r="91">
          <cell r="A91"/>
          <cell r="F91"/>
          <cell r="I91"/>
        </row>
        <row r="92">
          <cell r="F92"/>
          <cell r="I92"/>
        </row>
        <row r="93">
          <cell r="A93"/>
          <cell r="F93"/>
          <cell r="I93"/>
        </row>
        <row r="94">
          <cell r="A94"/>
          <cell r="F94"/>
          <cell r="I94"/>
        </row>
        <row r="95">
          <cell r="F95"/>
          <cell r="I95"/>
        </row>
        <row r="96">
          <cell r="A96"/>
          <cell r="F96"/>
          <cell r="I96"/>
        </row>
        <row r="97">
          <cell r="F97"/>
          <cell r="I97"/>
        </row>
        <row r="98">
          <cell r="F98"/>
          <cell r="I98"/>
        </row>
        <row r="99">
          <cell r="F99"/>
          <cell r="I99"/>
        </row>
        <row r="100">
          <cell r="F100"/>
          <cell r="I100"/>
        </row>
        <row r="101">
          <cell r="F101"/>
          <cell r="I101"/>
        </row>
        <row r="102">
          <cell r="F102"/>
          <cell r="I102"/>
        </row>
        <row r="103">
          <cell r="F103"/>
          <cell r="I103"/>
        </row>
        <row r="104">
          <cell r="F104"/>
          <cell r="I104"/>
        </row>
        <row r="105">
          <cell r="F105"/>
          <cell r="I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</row>
        <row r="107">
          <cell r="F107"/>
          <cell r="I107"/>
        </row>
        <row r="108">
          <cell r="F108"/>
          <cell r="I108"/>
        </row>
        <row r="109">
          <cell r="F109"/>
          <cell r="I109"/>
        </row>
        <row r="110">
          <cell r="F110"/>
          <cell r="I110"/>
        </row>
        <row r="111">
          <cell r="F111"/>
          <cell r="I111"/>
        </row>
        <row r="112">
          <cell r="F112"/>
          <cell r="I112"/>
        </row>
        <row r="113">
          <cell r="F113"/>
          <cell r="I113"/>
        </row>
        <row r="114">
          <cell r="A114"/>
          <cell r="F114"/>
          <cell r="I114"/>
        </row>
        <row r="115">
          <cell r="A115"/>
          <cell r="F115"/>
          <cell r="I115"/>
        </row>
        <row r="116">
          <cell r="A116"/>
          <cell r="F116"/>
          <cell r="I116"/>
        </row>
        <row r="117">
          <cell r="A117"/>
          <cell r="F117"/>
          <cell r="I117"/>
        </row>
        <row r="118">
          <cell r="A118"/>
          <cell r="F118"/>
          <cell r="I118"/>
        </row>
        <row r="119">
          <cell r="F119"/>
          <cell r="I119"/>
        </row>
        <row r="120">
          <cell r="A120"/>
          <cell r="F120"/>
          <cell r="I120"/>
        </row>
        <row r="121">
          <cell r="A121"/>
          <cell r="F121"/>
          <cell r="I121"/>
        </row>
        <row r="122">
          <cell r="A122"/>
          <cell r="F122"/>
          <cell r="I122"/>
        </row>
        <row r="123">
          <cell r="A123"/>
          <cell r="B123"/>
          <cell r="C123"/>
          <cell r="D123"/>
          <cell r="E123"/>
          <cell r="F123"/>
          <cell r="I123"/>
        </row>
        <row r="124">
          <cell r="A124"/>
          <cell r="F124"/>
          <cell r="I124"/>
        </row>
        <row r="125">
          <cell r="A125"/>
          <cell r="F125"/>
          <cell r="I125"/>
        </row>
        <row r="126">
          <cell r="A126"/>
          <cell r="F126"/>
          <cell r="I126"/>
        </row>
        <row r="127">
          <cell r="A127"/>
          <cell r="F127"/>
          <cell r="I127"/>
        </row>
        <row r="128">
          <cell r="A128"/>
          <cell r="F128"/>
          <cell r="I128"/>
        </row>
        <row r="129">
          <cell r="A129"/>
          <cell r="F129"/>
          <cell r="I129"/>
        </row>
        <row r="130">
          <cell r="A130"/>
          <cell r="F130"/>
          <cell r="I130"/>
        </row>
        <row r="131">
          <cell r="A131"/>
          <cell r="F131"/>
          <cell r="I131"/>
        </row>
        <row r="132">
          <cell r="A132"/>
          <cell r="F132"/>
          <cell r="I132"/>
        </row>
        <row r="133">
          <cell r="A133"/>
          <cell r="F133"/>
          <cell r="I133"/>
        </row>
        <row r="134">
          <cell r="A134"/>
          <cell r="F134"/>
          <cell r="I134"/>
        </row>
        <row r="135">
          <cell r="A135"/>
          <cell r="F135"/>
          <cell r="I135"/>
        </row>
        <row r="136">
          <cell r="A136"/>
          <cell r="F136"/>
          <cell r="I136"/>
        </row>
        <row r="137">
          <cell r="A137"/>
          <cell r="F137"/>
          <cell r="I137"/>
        </row>
        <row r="138">
          <cell r="A138"/>
          <cell r="F138"/>
          <cell r="I138"/>
        </row>
        <row r="139">
          <cell r="A139"/>
          <cell r="F139"/>
          <cell r="I139"/>
        </row>
        <row r="140">
          <cell r="A140"/>
          <cell r="F140"/>
          <cell r="I140"/>
        </row>
        <row r="141">
          <cell r="A141"/>
          <cell r="F141"/>
          <cell r="I141"/>
        </row>
        <row r="142">
          <cell r="A142"/>
          <cell r="F142"/>
          <cell r="I142"/>
        </row>
        <row r="143">
          <cell r="A143"/>
          <cell r="F143"/>
          <cell r="I143"/>
        </row>
        <row r="144">
          <cell r="A144"/>
          <cell r="F144"/>
          <cell r="I144"/>
        </row>
        <row r="145">
          <cell r="A145"/>
          <cell r="F145"/>
          <cell r="I145"/>
        </row>
        <row r="146">
          <cell r="A146"/>
          <cell r="F146"/>
          <cell r="I146"/>
        </row>
        <row r="147">
          <cell r="A147"/>
          <cell r="B147"/>
          <cell r="C147"/>
          <cell r="D147"/>
          <cell r="E147"/>
          <cell r="F147"/>
          <cell r="I147"/>
        </row>
        <row r="148">
          <cell r="A148"/>
          <cell r="F148"/>
          <cell r="I148"/>
        </row>
        <row r="149">
          <cell r="A149"/>
          <cell r="F149"/>
          <cell r="I149"/>
        </row>
        <row r="150">
          <cell r="A150"/>
          <cell r="B150"/>
          <cell r="C150"/>
          <cell r="D150"/>
          <cell r="E150"/>
          <cell r="F150"/>
          <cell r="I150"/>
        </row>
        <row r="151">
          <cell r="A151"/>
          <cell r="F151"/>
          <cell r="I151"/>
        </row>
        <row r="152">
          <cell r="A152"/>
          <cell r="F152"/>
          <cell r="I152"/>
        </row>
        <row r="153">
          <cell r="A153"/>
          <cell r="F153"/>
          <cell r="I153"/>
        </row>
        <row r="154">
          <cell r="A154"/>
          <cell r="F154"/>
          <cell r="I154"/>
        </row>
        <row r="155">
          <cell r="A155"/>
          <cell r="F155"/>
          <cell r="I155"/>
        </row>
        <row r="156">
          <cell r="A156"/>
          <cell r="B156"/>
          <cell r="C156"/>
          <cell r="D156"/>
          <cell r="E156"/>
          <cell r="F156"/>
          <cell r="I156"/>
        </row>
        <row r="157">
          <cell r="A157"/>
          <cell r="F157"/>
          <cell r="I157"/>
        </row>
        <row r="158">
          <cell r="A158"/>
          <cell r="F158"/>
          <cell r="I158"/>
        </row>
        <row r="159">
          <cell r="A159"/>
          <cell r="F159"/>
          <cell r="I159"/>
        </row>
        <row r="160">
          <cell r="A160"/>
          <cell r="F160"/>
          <cell r="I160"/>
        </row>
        <row r="161">
          <cell r="F161"/>
          <cell r="I161"/>
        </row>
        <row r="162">
          <cell r="F162"/>
          <cell r="I162"/>
        </row>
        <row r="163">
          <cell r="F163"/>
          <cell r="I163"/>
        </row>
        <row r="164">
          <cell r="F164"/>
          <cell r="I164"/>
        </row>
        <row r="165">
          <cell r="F165"/>
          <cell r="I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</row>
        <row r="173">
          <cell r="A173"/>
          <cell r="B173"/>
          <cell r="C173"/>
          <cell r="D173"/>
          <cell r="E173"/>
          <cell r="F173"/>
          <cell r="I173"/>
        </row>
        <row r="174">
          <cell r="A174"/>
          <cell r="B174"/>
          <cell r="C174"/>
          <cell r="D174"/>
          <cell r="E174"/>
          <cell r="F174"/>
          <cell r="I174"/>
        </row>
        <row r="175">
          <cell r="A175"/>
          <cell r="B175"/>
          <cell r="C175"/>
          <cell r="D175"/>
          <cell r="E175"/>
          <cell r="F175"/>
          <cell r="I175"/>
        </row>
        <row r="176">
          <cell r="A176"/>
          <cell r="B176"/>
          <cell r="C176"/>
          <cell r="D176"/>
          <cell r="E176"/>
          <cell r="F176"/>
          <cell r="I176"/>
        </row>
        <row r="177">
          <cell r="A177"/>
          <cell r="B177"/>
          <cell r="C177"/>
          <cell r="D177"/>
          <cell r="E177"/>
          <cell r="F177"/>
          <cell r="I177"/>
        </row>
        <row r="178">
          <cell r="A178"/>
          <cell r="B178"/>
          <cell r="C178"/>
          <cell r="D178"/>
          <cell r="E178"/>
          <cell r="F178"/>
          <cell r="I178"/>
        </row>
        <row r="179">
          <cell r="A179"/>
          <cell r="B179"/>
          <cell r="C179"/>
          <cell r="D179"/>
          <cell r="E179"/>
          <cell r="F179"/>
          <cell r="I179"/>
        </row>
        <row r="180">
          <cell r="A180"/>
          <cell r="B180"/>
          <cell r="C180"/>
          <cell r="D180"/>
          <cell r="E180"/>
          <cell r="F180"/>
          <cell r="I180"/>
        </row>
        <row r="181">
          <cell r="A181"/>
          <cell r="B181"/>
          <cell r="C181"/>
          <cell r="D181"/>
          <cell r="E181"/>
          <cell r="F181"/>
          <cell r="I181"/>
        </row>
        <row r="182">
          <cell r="A182"/>
          <cell r="B182"/>
          <cell r="C182"/>
          <cell r="D182"/>
          <cell r="E182"/>
          <cell r="F182"/>
          <cell r="I182"/>
        </row>
        <row r="183">
          <cell r="A183"/>
          <cell r="B183"/>
          <cell r="C183"/>
          <cell r="D183"/>
          <cell r="E183"/>
          <cell r="F183"/>
          <cell r="I183"/>
        </row>
        <row r="184">
          <cell r="A184"/>
          <cell r="B184"/>
          <cell r="C184"/>
          <cell r="D184"/>
          <cell r="E184"/>
          <cell r="F184"/>
          <cell r="I184"/>
        </row>
        <row r="185">
          <cell r="A185"/>
          <cell r="B185"/>
          <cell r="C185"/>
          <cell r="D185"/>
          <cell r="E185"/>
          <cell r="F185"/>
          <cell r="I185"/>
        </row>
        <row r="186">
          <cell r="A186"/>
          <cell r="B186"/>
          <cell r="C186"/>
          <cell r="D186"/>
          <cell r="E186"/>
          <cell r="F186"/>
          <cell r="I186"/>
        </row>
        <row r="187">
          <cell r="A187"/>
          <cell r="B187"/>
          <cell r="C187"/>
          <cell r="D187"/>
          <cell r="E187"/>
          <cell r="F187"/>
          <cell r="I187"/>
        </row>
        <row r="188">
          <cell r="A188"/>
          <cell r="B188"/>
          <cell r="C188"/>
          <cell r="D188"/>
          <cell r="E188"/>
          <cell r="F188"/>
          <cell r="I188"/>
        </row>
        <row r="189">
          <cell r="A189"/>
          <cell r="B189"/>
          <cell r="C189"/>
          <cell r="D189"/>
          <cell r="E189"/>
          <cell r="F189"/>
          <cell r="I189"/>
        </row>
        <row r="190">
          <cell r="A190"/>
          <cell r="B190"/>
          <cell r="C190"/>
          <cell r="D190"/>
          <cell r="E190"/>
          <cell r="F190"/>
          <cell r="I190"/>
        </row>
        <row r="191">
          <cell r="A191"/>
          <cell r="B191"/>
          <cell r="C191"/>
          <cell r="D191"/>
          <cell r="E191"/>
          <cell r="F191"/>
          <cell r="I191"/>
        </row>
        <row r="192">
          <cell r="F192"/>
          <cell r="I192"/>
        </row>
        <row r="193">
          <cell r="F193"/>
          <cell r="I193"/>
        </row>
        <row r="194">
          <cell r="F194"/>
          <cell r="I194"/>
        </row>
        <row r="195">
          <cell r="F195"/>
          <cell r="I195"/>
        </row>
        <row r="196">
          <cell r="F196"/>
          <cell r="I196"/>
        </row>
        <row r="197">
          <cell r="F197"/>
          <cell r="I197"/>
        </row>
        <row r="198">
          <cell r="F198"/>
          <cell r="I198"/>
        </row>
        <row r="199">
          <cell r="A199"/>
          <cell r="B199"/>
          <cell r="C199"/>
          <cell r="D199"/>
          <cell r="E199"/>
          <cell r="F199"/>
          <cell r="I199"/>
        </row>
        <row r="200">
          <cell r="A200"/>
          <cell r="B200"/>
          <cell r="C200"/>
          <cell r="D200"/>
          <cell r="E200"/>
          <cell r="F200"/>
          <cell r="I200"/>
        </row>
        <row r="201">
          <cell r="A201"/>
          <cell r="B201"/>
          <cell r="C201"/>
          <cell r="D201"/>
          <cell r="E201"/>
          <cell r="F201"/>
          <cell r="I201"/>
        </row>
        <row r="202">
          <cell r="A202"/>
          <cell r="B202"/>
          <cell r="C202"/>
          <cell r="D202"/>
          <cell r="E202"/>
          <cell r="F202"/>
          <cell r="I202"/>
        </row>
        <row r="203">
          <cell r="A203"/>
          <cell r="B203"/>
          <cell r="C203"/>
          <cell r="D203"/>
          <cell r="E203"/>
          <cell r="F203"/>
          <cell r="I203"/>
        </row>
        <row r="204">
          <cell r="A204"/>
          <cell r="B204"/>
          <cell r="C204"/>
          <cell r="D204"/>
          <cell r="E204"/>
          <cell r="F204"/>
          <cell r="I204"/>
        </row>
        <row r="205">
          <cell r="A205"/>
          <cell r="B205"/>
          <cell r="C205"/>
          <cell r="D205"/>
          <cell r="E205"/>
          <cell r="F205"/>
          <cell r="I205"/>
        </row>
        <row r="206">
          <cell r="A206"/>
          <cell r="B206"/>
          <cell r="C206"/>
          <cell r="D206"/>
          <cell r="E206"/>
          <cell r="F206"/>
          <cell r="I206"/>
        </row>
        <row r="207">
          <cell r="A207"/>
          <cell r="B207"/>
          <cell r="C207"/>
          <cell r="D207"/>
          <cell r="E207"/>
          <cell r="F207"/>
          <cell r="I207"/>
        </row>
        <row r="208">
          <cell r="A208"/>
          <cell r="B208"/>
          <cell r="C208"/>
          <cell r="D208"/>
          <cell r="E208"/>
          <cell r="F208"/>
          <cell r="I208"/>
        </row>
        <row r="209">
          <cell r="A209"/>
          <cell r="B209"/>
          <cell r="C209"/>
          <cell r="D209"/>
          <cell r="E209"/>
          <cell r="F209"/>
          <cell r="I209"/>
        </row>
        <row r="210">
          <cell r="A210"/>
          <cell r="B210"/>
          <cell r="C210"/>
          <cell r="D210"/>
          <cell r="E210"/>
          <cell r="F210"/>
          <cell r="I210"/>
        </row>
        <row r="211">
          <cell r="A211"/>
          <cell r="B211"/>
          <cell r="C211"/>
          <cell r="D211"/>
          <cell r="E211"/>
          <cell r="F211"/>
          <cell r="I211"/>
        </row>
        <row r="212">
          <cell r="A212"/>
          <cell r="B212"/>
          <cell r="C212"/>
          <cell r="D212"/>
          <cell r="E212"/>
          <cell r="F212"/>
          <cell r="G212"/>
          <cell r="H212"/>
          <cell r="I212"/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</row>
        <row r="214">
          <cell r="A214"/>
          <cell r="B214"/>
          <cell r="C214"/>
          <cell r="D214"/>
          <cell r="E214"/>
          <cell r="F214"/>
          <cell r="G214"/>
          <cell r="H214"/>
          <cell r="I214"/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</row>
        <row r="217">
          <cell r="A217"/>
          <cell r="B217"/>
          <cell r="C217"/>
          <cell r="D217"/>
          <cell r="E217"/>
          <cell r="F217"/>
          <cell r="G217"/>
          <cell r="H217"/>
          <cell r="I217"/>
        </row>
        <row r="218">
          <cell r="A218"/>
          <cell r="B218"/>
          <cell r="C218"/>
          <cell r="D218"/>
          <cell r="E218"/>
          <cell r="F218"/>
          <cell r="G218"/>
          <cell r="H218"/>
          <cell r="I218"/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</row>
        <row r="221">
          <cell r="A221"/>
          <cell r="B221"/>
          <cell r="C221"/>
          <cell r="D221"/>
          <cell r="E221"/>
          <cell r="F221"/>
          <cell r="G221"/>
          <cell r="H221"/>
          <cell r="I221"/>
        </row>
        <row r="222">
          <cell r="A222"/>
          <cell r="B222"/>
          <cell r="C222"/>
          <cell r="D222"/>
          <cell r="E222"/>
          <cell r="F222"/>
          <cell r="I222"/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</row>
        <row r="224">
          <cell r="A224"/>
          <cell r="D224"/>
          <cell r="F224"/>
          <cell r="I224"/>
        </row>
        <row r="225">
          <cell r="A225"/>
          <cell r="B225"/>
          <cell r="C225"/>
          <cell r="D225"/>
          <cell r="E225"/>
          <cell r="F225"/>
          <cell r="G225"/>
          <cell r="H225"/>
          <cell r="I225"/>
        </row>
        <row r="226">
          <cell r="A226"/>
          <cell r="B226"/>
          <cell r="C226"/>
          <cell r="D226"/>
          <cell r="E226"/>
          <cell r="F226"/>
          <cell r="I226"/>
        </row>
        <row r="227">
          <cell r="A227"/>
          <cell r="B227"/>
          <cell r="C227"/>
          <cell r="D227"/>
          <cell r="E227"/>
          <cell r="F227"/>
          <cell r="I227"/>
        </row>
        <row r="228">
          <cell r="A228"/>
          <cell r="B228"/>
          <cell r="C228"/>
          <cell r="D228"/>
          <cell r="E228"/>
          <cell r="F228"/>
          <cell r="I228"/>
        </row>
        <row r="229">
          <cell r="A229"/>
          <cell r="B229"/>
          <cell r="C229"/>
          <cell r="D229"/>
          <cell r="E229"/>
          <cell r="F229"/>
          <cell r="I229"/>
        </row>
        <row r="230">
          <cell r="A230"/>
          <cell r="B230"/>
          <cell r="C230"/>
          <cell r="D230"/>
          <cell r="E230"/>
          <cell r="F230"/>
          <cell r="I230"/>
        </row>
        <row r="231">
          <cell r="A231"/>
          <cell r="B231"/>
          <cell r="C231"/>
          <cell r="D231"/>
          <cell r="E231"/>
          <cell r="F231"/>
          <cell r="I231"/>
        </row>
        <row r="232">
          <cell r="A232"/>
          <cell r="B232"/>
          <cell r="C232"/>
          <cell r="D232"/>
          <cell r="E232"/>
          <cell r="F232"/>
          <cell r="I232"/>
        </row>
        <row r="233">
          <cell r="A233"/>
          <cell r="B233"/>
          <cell r="C233"/>
          <cell r="D233"/>
          <cell r="E233"/>
          <cell r="F233"/>
          <cell r="I233"/>
        </row>
        <row r="234">
          <cell r="A234"/>
          <cell r="B234"/>
          <cell r="C234"/>
          <cell r="D234"/>
          <cell r="E234"/>
          <cell r="F234"/>
          <cell r="I234"/>
        </row>
        <row r="235">
          <cell r="A235"/>
          <cell r="D235"/>
          <cell r="F235"/>
          <cell r="I235"/>
        </row>
        <row r="236">
          <cell r="A236"/>
          <cell r="D236"/>
          <cell r="F236"/>
          <cell r="I236"/>
        </row>
        <row r="237">
          <cell r="A237"/>
          <cell r="D237"/>
          <cell r="F237"/>
          <cell r="I237"/>
        </row>
        <row r="238">
          <cell r="A238"/>
          <cell r="B238"/>
          <cell r="C238"/>
          <cell r="D238"/>
          <cell r="E238"/>
          <cell r="F238"/>
          <cell r="I238"/>
        </row>
        <row r="239">
          <cell r="A239"/>
          <cell r="D239"/>
          <cell r="F239"/>
          <cell r="I239"/>
        </row>
        <row r="240">
          <cell r="A240"/>
          <cell r="D240"/>
          <cell r="F240"/>
          <cell r="I240"/>
        </row>
        <row r="241">
          <cell r="A241"/>
          <cell r="D241"/>
          <cell r="F241"/>
          <cell r="I241"/>
        </row>
        <row r="242">
          <cell r="A242"/>
          <cell r="D242"/>
          <cell r="F242"/>
          <cell r="I242"/>
        </row>
        <row r="243">
          <cell r="A243"/>
          <cell r="D243"/>
          <cell r="F243"/>
          <cell r="I243"/>
        </row>
        <row r="244">
          <cell r="A244"/>
          <cell r="D244"/>
          <cell r="F244"/>
          <cell r="I244"/>
        </row>
        <row r="245">
          <cell r="A245"/>
          <cell r="F245"/>
          <cell r="I245"/>
        </row>
        <row r="246">
          <cell r="A246"/>
          <cell r="F246"/>
          <cell r="I246"/>
        </row>
        <row r="247">
          <cell r="A247"/>
          <cell r="F247"/>
          <cell r="I247"/>
        </row>
        <row r="248">
          <cell r="A248"/>
          <cell r="F248"/>
          <cell r="I248"/>
        </row>
        <row r="249">
          <cell r="A249"/>
          <cell r="F249"/>
          <cell r="I249"/>
        </row>
        <row r="250">
          <cell r="A250"/>
          <cell r="F250"/>
          <cell r="I250"/>
        </row>
        <row r="251">
          <cell r="A251"/>
          <cell r="F251"/>
          <cell r="I251"/>
        </row>
        <row r="252">
          <cell r="A252"/>
          <cell r="F252"/>
          <cell r="I252"/>
        </row>
        <row r="253">
          <cell r="F253"/>
          <cell r="I253"/>
        </row>
        <row r="254">
          <cell r="A254"/>
          <cell r="F254"/>
          <cell r="I254"/>
        </row>
        <row r="255">
          <cell r="A255"/>
          <cell r="B255"/>
          <cell r="C255"/>
          <cell r="D255"/>
          <cell r="E255"/>
          <cell r="F255"/>
          <cell r="I255"/>
        </row>
        <row r="256">
          <cell r="A256"/>
          <cell r="F256"/>
          <cell r="I256"/>
        </row>
        <row r="257">
          <cell r="F257"/>
          <cell r="I257"/>
        </row>
        <row r="258">
          <cell r="F258"/>
          <cell r="I258"/>
        </row>
        <row r="259">
          <cell r="F259"/>
          <cell r="I259"/>
        </row>
        <row r="260">
          <cell r="A260"/>
          <cell r="B260"/>
          <cell r="C260"/>
          <cell r="D260"/>
          <cell r="E260"/>
          <cell r="F260"/>
          <cell r="I260"/>
        </row>
        <row r="261">
          <cell r="F261"/>
          <cell r="I261"/>
        </row>
        <row r="262">
          <cell r="A262"/>
          <cell r="B262"/>
          <cell r="C262"/>
          <cell r="D262"/>
          <cell r="E262"/>
          <cell r="F262"/>
          <cell r="I262"/>
        </row>
        <row r="263">
          <cell r="F263"/>
          <cell r="I263"/>
        </row>
        <row r="264">
          <cell r="A264"/>
          <cell r="B264"/>
          <cell r="C264"/>
          <cell r="D264"/>
          <cell r="E264"/>
          <cell r="F264"/>
          <cell r="I264"/>
        </row>
        <row r="265">
          <cell r="A265"/>
          <cell r="F265"/>
          <cell r="I265"/>
        </row>
        <row r="266">
          <cell r="A266"/>
          <cell r="B266"/>
          <cell r="C266"/>
          <cell r="D266"/>
          <cell r="E266"/>
          <cell r="F266"/>
          <cell r="I266"/>
        </row>
        <row r="267">
          <cell r="A267"/>
          <cell r="F267"/>
          <cell r="I267"/>
        </row>
        <row r="268">
          <cell r="A268"/>
          <cell r="F268"/>
          <cell r="I268"/>
        </row>
        <row r="269">
          <cell r="A269"/>
          <cell r="F269"/>
          <cell r="I269"/>
        </row>
        <row r="270">
          <cell r="A270"/>
          <cell r="B270"/>
          <cell r="C270"/>
          <cell r="D270"/>
          <cell r="E270"/>
          <cell r="F270"/>
          <cell r="I270"/>
        </row>
        <row r="271">
          <cell r="A271"/>
          <cell r="B271"/>
          <cell r="C271"/>
          <cell r="D271"/>
          <cell r="E271"/>
          <cell r="F271"/>
          <cell r="I271"/>
        </row>
        <row r="272">
          <cell r="A272"/>
          <cell r="B272"/>
          <cell r="C272"/>
          <cell r="D272"/>
          <cell r="E272"/>
          <cell r="F272"/>
          <cell r="I272"/>
        </row>
        <row r="273">
          <cell r="A273"/>
          <cell r="B273"/>
          <cell r="C273"/>
          <cell r="D273"/>
          <cell r="E273"/>
          <cell r="F273"/>
          <cell r="I273"/>
        </row>
        <row r="274">
          <cell r="A274"/>
          <cell r="B274"/>
          <cell r="C274"/>
          <cell r="D274"/>
          <cell r="E274"/>
          <cell r="F274"/>
          <cell r="I274"/>
        </row>
        <row r="275">
          <cell r="A275"/>
          <cell r="B275"/>
          <cell r="C275"/>
          <cell r="D275"/>
          <cell r="E275"/>
          <cell r="F275"/>
          <cell r="I275"/>
        </row>
        <row r="276">
          <cell r="A276"/>
          <cell r="B276"/>
          <cell r="C276"/>
          <cell r="D276"/>
          <cell r="E276"/>
          <cell r="F276"/>
          <cell r="I276"/>
        </row>
        <row r="277">
          <cell r="A277"/>
          <cell r="B277"/>
          <cell r="C277"/>
          <cell r="D277"/>
          <cell r="E277"/>
          <cell r="F277"/>
          <cell r="I277"/>
        </row>
        <row r="278">
          <cell r="A278"/>
          <cell r="B278"/>
          <cell r="C278"/>
          <cell r="D278"/>
          <cell r="E278"/>
          <cell r="F278"/>
          <cell r="I278"/>
        </row>
        <row r="279">
          <cell r="A279"/>
          <cell r="B279"/>
          <cell r="C279"/>
          <cell r="D279"/>
          <cell r="E279"/>
          <cell r="F279"/>
          <cell r="I279"/>
        </row>
        <row r="280">
          <cell r="A280"/>
          <cell r="B280"/>
          <cell r="C280"/>
          <cell r="D280"/>
          <cell r="E280"/>
          <cell r="F280"/>
          <cell r="I280"/>
        </row>
        <row r="281">
          <cell r="A281"/>
          <cell r="B281"/>
          <cell r="C281"/>
          <cell r="D281"/>
          <cell r="E281"/>
          <cell r="F281"/>
          <cell r="I281"/>
        </row>
        <row r="282">
          <cell r="D282"/>
          <cell r="F282"/>
          <cell r="I282"/>
        </row>
        <row r="283">
          <cell r="D283"/>
          <cell r="F283"/>
          <cell r="I283"/>
        </row>
        <row r="284">
          <cell r="D284"/>
          <cell r="F284"/>
          <cell r="I284"/>
        </row>
        <row r="285">
          <cell r="D285"/>
          <cell r="F285"/>
          <cell r="I285"/>
        </row>
        <row r="286">
          <cell r="A286"/>
          <cell r="F286"/>
          <cell r="I286"/>
        </row>
        <row r="287">
          <cell r="A287"/>
          <cell r="F287"/>
          <cell r="I287"/>
        </row>
        <row r="288">
          <cell r="A288"/>
          <cell r="B288"/>
          <cell r="C288"/>
          <cell r="D288"/>
          <cell r="E288"/>
          <cell r="F288"/>
          <cell r="I288"/>
        </row>
        <row r="289">
          <cell r="A289"/>
          <cell r="F289"/>
          <cell r="I289"/>
        </row>
        <row r="290">
          <cell r="A290"/>
          <cell r="F290"/>
          <cell r="I290"/>
        </row>
        <row r="291">
          <cell r="A291"/>
          <cell r="B291"/>
          <cell r="C291"/>
          <cell r="D291"/>
          <cell r="E291"/>
          <cell r="F291"/>
          <cell r="I291"/>
        </row>
        <row r="292">
          <cell r="A292"/>
          <cell r="B292"/>
          <cell r="C292"/>
          <cell r="D292"/>
          <cell r="E292"/>
          <cell r="F292"/>
          <cell r="G292"/>
          <cell r="H292"/>
          <cell r="I292"/>
        </row>
        <row r="293">
          <cell r="A293"/>
          <cell r="B293"/>
          <cell r="C293"/>
          <cell r="D293"/>
          <cell r="E293"/>
          <cell r="F293"/>
          <cell r="G293"/>
          <cell r="H293"/>
          <cell r="I293"/>
        </row>
        <row r="294">
          <cell r="A294"/>
          <cell r="F294"/>
          <cell r="I294"/>
        </row>
        <row r="295">
          <cell r="A295"/>
          <cell r="D295"/>
          <cell r="F295"/>
          <cell r="I295"/>
        </row>
        <row r="296">
          <cell r="A296"/>
          <cell r="F296"/>
          <cell r="I296"/>
        </row>
        <row r="297">
          <cell r="A297"/>
          <cell r="F297"/>
        </row>
        <row r="298">
          <cell r="A298"/>
          <cell r="B298"/>
          <cell r="C298"/>
          <cell r="D298"/>
          <cell r="E298"/>
          <cell r="F298"/>
          <cell r="G298"/>
          <cell r="H298"/>
          <cell r="I298"/>
        </row>
        <row r="299">
          <cell r="A299"/>
          <cell r="F299"/>
          <cell r="I299"/>
        </row>
        <row r="300">
          <cell r="A300"/>
          <cell r="B300"/>
          <cell r="C300"/>
          <cell r="D300"/>
          <cell r="E300"/>
          <cell r="F300"/>
          <cell r="G300"/>
          <cell r="H300"/>
          <cell r="I300"/>
        </row>
        <row r="301">
          <cell r="A301"/>
          <cell r="F301"/>
          <cell r="I301"/>
        </row>
        <row r="302">
          <cell r="A302"/>
          <cell r="B302"/>
          <cell r="C302"/>
          <cell r="D302"/>
          <cell r="E302"/>
          <cell r="F302"/>
          <cell r="I302"/>
        </row>
        <row r="303">
          <cell r="A303"/>
          <cell r="F303"/>
          <cell r="I303"/>
        </row>
        <row r="304">
          <cell r="A304"/>
          <cell r="B304"/>
          <cell r="C304"/>
          <cell r="D304"/>
          <cell r="E304"/>
          <cell r="F304"/>
          <cell r="I304"/>
        </row>
        <row r="305">
          <cell r="A305"/>
          <cell r="F305"/>
          <cell r="I305"/>
        </row>
        <row r="306">
          <cell r="A306"/>
          <cell r="F306"/>
          <cell r="I306"/>
        </row>
        <row r="307">
          <cell r="A307"/>
          <cell r="F307"/>
          <cell r="I307"/>
        </row>
        <row r="308">
          <cell r="A308"/>
          <cell r="F308"/>
          <cell r="I308"/>
        </row>
        <row r="309">
          <cell r="A309"/>
          <cell r="F309"/>
          <cell r="I309"/>
        </row>
        <row r="310">
          <cell r="A310"/>
          <cell r="B310"/>
          <cell r="C310"/>
          <cell r="D310"/>
          <cell r="E310"/>
          <cell r="F310"/>
          <cell r="I310"/>
        </row>
        <row r="311">
          <cell r="A311"/>
          <cell r="F311"/>
          <cell r="I311"/>
        </row>
        <row r="312">
          <cell r="A312"/>
          <cell r="B312"/>
          <cell r="C312"/>
          <cell r="D312"/>
          <cell r="E312"/>
          <cell r="F312"/>
          <cell r="I312"/>
        </row>
        <row r="313">
          <cell r="A313"/>
          <cell r="F313"/>
          <cell r="I313"/>
        </row>
        <row r="314">
          <cell r="A314"/>
          <cell r="F314"/>
          <cell r="I314"/>
        </row>
        <row r="315">
          <cell r="A315"/>
          <cell r="F315"/>
          <cell r="I315"/>
        </row>
        <row r="316">
          <cell r="A316"/>
          <cell r="F316"/>
          <cell r="I316"/>
        </row>
        <row r="317">
          <cell r="A317"/>
          <cell r="F317"/>
          <cell r="I317"/>
        </row>
        <row r="318">
          <cell r="A318"/>
          <cell r="F318"/>
          <cell r="I318"/>
        </row>
        <row r="319">
          <cell r="A319"/>
          <cell r="F319"/>
          <cell r="I319"/>
        </row>
        <row r="320">
          <cell r="A320"/>
          <cell r="F320"/>
          <cell r="I320"/>
        </row>
        <row r="321">
          <cell r="A321"/>
          <cell r="B321"/>
          <cell r="C321"/>
          <cell r="D321"/>
          <cell r="E321"/>
          <cell r="F321"/>
          <cell r="I321"/>
        </row>
        <row r="322">
          <cell r="A322"/>
          <cell r="F322"/>
          <cell r="I322"/>
        </row>
        <row r="323">
          <cell r="A323"/>
          <cell r="B323"/>
          <cell r="C323"/>
          <cell r="D323"/>
          <cell r="E323"/>
          <cell r="F323"/>
          <cell r="I323"/>
        </row>
        <row r="324">
          <cell r="A324"/>
          <cell r="F324"/>
          <cell r="I324"/>
        </row>
        <row r="325">
          <cell r="A325"/>
          <cell r="F325"/>
          <cell r="I325"/>
        </row>
        <row r="326">
          <cell r="A326"/>
          <cell r="F326"/>
          <cell r="I326"/>
        </row>
        <row r="327">
          <cell r="F327"/>
          <cell r="I327"/>
        </row>
        <row r="328">
          <cell r="A328"/>
          <cell r="F328"/>
          <cell r="I328"/>
        </row>
        <row r="329">
          <cell r="A329"/>
          <cell r="F329"/>
          <cell r="I329"/>
        </row>
        <row r="330">
          <cell r="A330"/>
          <cell r="F330"/>
          <cell r="I330"/>
        </row>
        <row r="331">
          <cell r="A331"/>
          <cell r="F331"/>
          <cell r="I331"/>
        </row>
        <row r="332">
          <cell r="F332"/>
          <cell r="I332"/>
        </row>
        <row r="333">
          <cell r="A333"/>
          <cell r="F333"/>
          <cell r="I333"/>
        </row>
        <row r="334">
          <cell r="A334"/>
          <cell r="F334"/>
          <cell r="I334"/>
        </row>
        <row r="335">
          <cell r="A335"/>
          <cell r="F335"/>
          <cell r="I335"/>
        </row>
        <row r="336">
          <cell r="A336"/>
          <cell r="B336"/>
          <cell r="C336"/>
          <cell r="D336"/>
          <cell r="E336"/>
          <cell r="F336"/>
          <cell r="I336"/>
        </row>
        <row r="337">
          <cell r="A337"/>
          <cell r="B337"/>
          <cell r="C337"/>
          <cell r="D337"/>
          <cell r="E337"/>
          <cell r="F337"/>
          <cell r="I337"/>
        </row>
        <row r="338">
          <cell r="A338"/>
          <cell r="F338"/>
          <cell r="I338"/>
        </row>
        <row r="339">
          <cell r="A339"/>
          <cell r="F339"/>
          <cell r="I339"/>
        </row>
        <row r="340">
          <cell r="A340"/>
          <cell r="F340"/>
          <cell r="I340"/>
        </row>
        <row r="341">
          <cell r="A341"/>
          <cell r="F341"/>
          <cell r="I341"/>
        </row>
        <row r="342">
          <cell r="A342"/>
          <cell r="F342"/>
          <cell r="I342"/>
        </row>
        <row r="343">
          <cell r="A343"/>
          <cell r="B343"/>
          <cell r="C343"/>
          <cell r="D343"/>
          <cell r="E343"/>
          <cell r="F343"/>
          <cell r="I343"/>
        </row>
        <row r="344">
          <cell r="A344"/>
          <cell r="B344"/>
          <cell r="C344"/>
          <cell r="D344"/>
          <cell r="E344"/>
          <cell r="F344"/>
          <cell r="I344"/>
        </row>
        <row r="345">
          <cell r="A345"/>
          <cell r="B345"/>
          <cell r="C345"/>
          <cell r="D345"/>
          <cell r="E345"/>
          <cell r="F345"/>
          <cell r="I345"/>
        </row>
        <row r="346">
          <cell r="A346"/>
          <cell r="F346"/>
          <cell r="I346"/>
        </row>
        <row r="347">
          <cell r="A347"/>
          <cell r="B347"/>
          <cell r="C347"/>
          <cell r="D347"/>
          <cell r="E347"/>
          <cell r="F347"/>
          <cell r="I347"/>
        </row>
        <row r="348">
          <cell r="A348"/>
          <cell r="D348"/>
          <cell r="F348"/>
          <cell r="I348"/>
        </row>
        <row r="349">
          <cell r="A349"/>
          <cell r="F349"/>
          <cell r="I349"/>
        </row>
        <row r="350">
          <cell r="A350"/>
          <cell r="F350"/>
          <cell r="I350"/>
        </row>
        <row r="351">
          <cell r="F351"/>
          <cell r="I351"/>
        </row>
        <row r="352">
          <cell r="F352"/>
          <cell r="I352"/>
        </row>
        <row r="353">
          <cell r="A353"/>
          <cell r="F353"/>
          <cell r="I353"/>
        </row>
        <row r="354">
          <cell r="A354"/>
          <cell r="B354"/>
          <cell r="C354"/>
          <cell r="D354"/>
          <cell r="E354"/>
          <cell r="F354"/>
          <cell r="I354"/>
        </row>
        <row r="355">
          <cell r="A355"/>
          <cell r="F355"/>
          <cell r="I355"/>
        </row>
        <row r="356">
          <cell r="A356"/>
          <cell r="F356"/>
          <cell r="I356"/>
        </row>
        <row r="357">
          <cell r="I357"/>
        </row>
        <row r="358">
          <cell r="I358"/>
        </row>
        <row r="359">
          <cell r="I359"/>
        </row>
        <row r="360">
          <cell r="I360"/>
        </row>
        <row r="361">
          <cell r="I361"/>
        </row>
        <row r="362">
          <cell r="I362"/>
        </row>
        <row r="363">
          <cell r="I363"/>
        </row>
        <row r="364">
          <cell r="I364"/>
        </row>
        <row r="365">
          <cell r="I365"/>
        </row>
        <row r="366">
          <cell r="I366"/>
        </row>
        <row r="367">
          <cell r="I367"/>
        </row>
        <row r="368">
          <cell r="I368"/>
        </row>
        <row r="369">
          <cell r="I369"/>
        </row>
        <row r="370">
          <cell r="I370"/>
        </row>
        <row r="371">
          <cell r="I371"/>
        </row>
        <row r="372">
          <cell r="I372"/>
        </row>
        <row r="373">
          <cell r="I373"/>
        </row>
        <row r="374">
          <cell r="I374"/>
        </row>
        <row r="375">
          <cell r="I375"/>
        </row>
        <row r="376">
          <cell r="I376"/>
        </row>
        <row r="377">
          <cell r="I377"/>
        </row>
        <row r="378">
          <cell r="I378"/>
        </row>
        <row r="379">
          <cell r="I379"/>
        </row>
        <row r="380">
          <cell r="I380"/>
        </row>
        <row r="381">
          <cell r="I381"/>
        </row>
        <row r="382">
          <cell r="I382"/>
        </row>
        <row r="383">
          <cell r="I383"/>
        </row>
        <row r="384">
          <cell r="I384"/>
        </row>
        <row r="385">
          <cell r="I385"/>
        </row>
        <row r="386">
          <cell r="I386"/>
        </row>
        <row r="387">
          <cell r="I387"/>
        </row>
        <row r="388">
          <cell r="I388"/>
        </row>
        <row r="389">
          <cell r="I389"/>
        </row>
        <row r="390">
          <cell r="I390"/>
        </row>
        <row r="391">
          <cell r="I391"/>
        </row>
        <row r="392">
          <cell r="I392"/>
        </row>
        <row r="393">
          <cell r="I393"/>
        </row>
        <row r="394">
          <cell r="I394"/>
        </row>
        <row r="395">
          <cell r="I395"/>
        </row>
        <row r="396">
          <cell r="I396"/>
        </row>
        <row r="397">
          <cell r="I397"/>
        </row>
        <row r="398">
          <cell r="I398"/>
        </row>
        <row r="399">
          <cell r="I399"/>
        </row>
        <row r="400">
          <cell r="I400"/>
        </row>
        <row r="401">
          <cell r="I401"/>
        </row>
        <row r="402">
          <cell r="I402"/>
        </row>
        <row r="403">
          <cell r="I403"/>
        </row>
        <row r="404">
          <cell r="I404"/>
        </row>
        <row r="405">
          <cell r="I405"/>
        </row>
        <row r="406">
          <cell r="I406"/>
        </row>
        <row r="407">
          <cell r="I407"/>
        </row>
        <row r="408">
          <cell r="I408"/>
        </row>
        <row r="409">
          <cell r="I409"/>
        </row>
        <row r="410">
          <cell r="I410"/>
        </row>
        <row r="411">
          <cell r="I411"/>
        </row>
        <row r="412">
          <cell r="I412"/>
        </row>
        <row r="413">
          <cell r="I413"/>
        </row>
        <row r="414">
          <cell r="I414"/>
        </row>
        <row r="415">
          <cell r="I415"/>
        </row>
        <row r="416">
          <cell r="I416"/>
        </row>
        <row r="417">
          <cell r="I417"/>
        </row>
        <row r="418">
          <cell r="I418"/>
        </row>
        <row r="419">
          <cell r="I419"/>
        </row>
        <row r="420">
          <cell r="I420"/>
        </row>
        <row r="421">
          <cell r="I421"/>
        </row>
        <row r="422">
          <cell r="I422"/>
        </row>
        <row r="423">
          <cell r="I423"/>
        </row>
        <row r="424">
          <cell r="I424"/>
        </row>
        <row r="425">
          <cell r="I425"/>
        </row>
        <row r="426">
          <cell r="I426"/>
        </row>
        <row r="427">
          <cell r="I427"/>
        </row>
        <row r="428">
          <cell r="I428"/>
        </row>
        <row r="429">
          <cell r="I429"/>
        </row>
        <row r="430">
          <cell r="I430"/>
        </row>
        <row r="431">
          <cell r="I431"/>
        </row>
        <row r="432">
          <cell r="I432"/>
        </row>
        <row r="433">
          <cell r="I433"/>
        </row>
        <row r="434">
          <cell r="I434"/>
        </row>
        <row r="435">
          <cell r="I435"/>
        </row>
        <row r="436">
          <cell r="I436"/>
        </row>
        <row r="437">
          <cell r="I437"/>
        </row>
        <row r="438">
          <cell r="I438"/>
        </row>
        <row r="439">
          <cell r="I439"/>
        </row>
        <row r="440">
          <cell r="I440"/>
        </row>
        <row r="441">
          <cell r="I441"/>
        </row>
        <row r="442">
          <cell r="I442"/>
        </row>
        <row r="443">
          <cell r="I443"/>
        </row>
        <row r="444">
          <cell r="I444"/>
        </row>
        <row r="445">
          <cell r="I445"/>
        </row>
        <row r="446">
          <cell r="I446"/>
        </row>
        <row r="447">
          <cell r="I447"/>
        </row>
        <row r="448">
          <cell r="I448"/>
        </row>
        <row r="449">
          <cell r="I449"/>
        </row>
        <row r="450">
          <cell r="I450"/>
        </row>
        <row r="451">
          <cell r="I451"/>
        </row>
        <row r="452">
          <cell r="I452"/>
        </row>
        <row r="453">
          <cell r="I453"/>
        </row>
        <row r="454">
          <cell r="I454"/>
        </row>
        <row r="455">
          <cell r="I455"/>
        </row>
        <row r="456">
          <cell r="I456"/>
        </row>
        <row r="457">
          <cell r="I457"/>
        </row>
        <row r="458">
          <cell r="I458"/>
        </row>
        <row r="459">
          <cell r="I459"/>
        </row>
        <row r="460">
          <cell r="I460"/>
        </row>
        <row r="461">
          <cell r="I461"/>
        </row>
        <row r="462">
          <cell r="I462"/>
        </row>
        <row r="463">
          <cell r="I463"/>
        </row>
        <row r="464">
          <cell r="I464"/>
        </row>
        <row r="465">
          <cell r="I465"/>
        </row>
        <row r="466">
          <cell r="I466"/>
        </row>
        <row r="467">
          <cell r="I467"/>
        </row>
        <row r="468">
          <cell r="I468"/>
        </row>
        <row r="469">
          <cell r="I469"/>
        </row>
        <row r="470">
          <cell r="I470"/>
        </row>
        <row r="471">
          <cell r="I471"/>
        </row>
        <row r="472">
          <cell r="I472"/>
        </row>
        <row r="473">
          <cell r="I473"/>
        </row>
        <row r="474">
          <cell r="I474"/>
        </row>
        <row r="475">
          <cell r="I475"/>
        </row>
        <row r="476">
          <cell r="I476"/>
        </row>
        <row r="477">
          <cell r="I477"/>
        </row>
        <row r="478">
          <cell r="I478"/>
        </row>
        <row r="479">
          <cell r="I479"/>
        </row>
        <row r="480">
          <cell r="I480"/>
        </row>
        <row r="481">
          <cell r="I481"/>
        </row>
        <row r="482">
          <cell r="I482"/>
        </row>
        <row r="483">
          <cell r="I483"/>
        </row>
        <row r="484">
          <cell r="I484"/>
        </row>
        <row r="485">
          <cell r="I485"/>
        </row>
        <row r="486">
          <cell r="I486"/>
        </row>
        <row r="487">
          <cell r="I487"/>
        </row>
        <row r="488">
          <cell r="I488"/>
        </row>
        <row r="489">
          <cell r="I489"/>
        </row>
        <row r="490">
          <cell r="I490"/>
        </row>
        <row r="491">
          <cell r="I491"/>
        </row>
        <row r="492">
          <cell r="I492"/>
        </row>
        <row r="493">
          <cell r="I493"/>
        </row>
        <row r="494">
          <cell r="I494"/>
        </row>
        <row r="495">
          <cell r="I495"/>
        </row>
        <row r="496">
          <cell r="I496"/>
        </row>
        <row r="497">
          <cell r="I497"/>
        </row>
        <row r="498">
          <cell r="I498"/>
        </row>
        <row r="499">
          <cell r="I499"/>
        </row>
        <row r="500">
          <cell r="I500"/>
        </row>
        <row r="501">
          <cell r="I501"/>
        </row>
        <row r="502">
          <cell r="I502"/>
        </row>
        <row r="503">
          <cell r="I503"/>
        </row>
        <row r="504">
          <cell r="I504"/>
        </row>
        <row r="505">
          <cell r="I505"/>
        </row>
        <row r="506">
          <cell r="I506"/>
        </row>
        <row r="507">
          <cell r="I507"/>
        </row>
        <row r="508">
          <cell r="I508"/>
        </row>
        <row r="509">
          <cell r="I509"/>
        </row>
        <row r="510">
          <cell r="I510"/>
        </row>
        <row r="511">
          <cell r="I511"/>
        </row>
        <row r="512">
          <cell r="I512"/>
        </row>
        <row r="513">
          <cell r="I513"/>
        </row>
        <row r="514">
          <cell r="I514"/>
        </row>
        <row r="515">
          <cell r="I515"/>
        </row>
        <row r="516">
          <cell r="I516"/>
        </row>
        <row r="517">
          <cell r="I517"/>
        </row>
        <row r="518">
          <cell r="I518"/>
        </row>
        <row r="519">
          <cell r="I519"/>
        </row>
        <row r="520">
          <cell r="I520"/>
        </row>
        <row r="521">
          <cell r="I521"/>
        </row>
        <row r="522">
          <cell r="I522"/>
        </row>
        <row r="523">
          <cell r="I523"/>
        </row>
        <row r="524">
          <cell r="I524"/>
        </row>
        <row r="525">
          <cell r="I525"/>
        </row>
        <row r="526">
          <cell r="I526"/>
        </row>
        <row r="527">
          <cell r="I527"/>
        </row>
        <row r="528">
          <cell r="I528"/>
        </row>
        <row r="529">
          <cell r="I529"/>
        </row>
        <row r="530">
          <cell r="I530"/>
        </row>
        <row r="531">
          <cell r="I531"/>
        </row>
        <row r="532">
          <cell r="I532"/>
        </row>
        <row r="533">
          <cell r="I533"/>
        </row>
        <row r="534">
          <cell r="I534"/>
        </row>
        <row r="535">
          <cell r="I535"/>
        </row>
        <row r="536">
          <cell r="I536"/>
        </row>
        <row r="537">
          <cell r="I537"/>
        </row>
        <row r="538">
          <cell r="I538"/>
        </row>
        <row r="539">
          <cell r="I539"/>
        </row>
        <row r="540">
          <cell r="I540"/>
        </row>
        <row r="541">
          <cell r="I541"/>
        </row>
        <row r="542">
          <cell r="I542"/>
        </row>
        <row r="543">
          <cell r="I543"/>
        </row>
        <row r="544">
          <cell r="I544"/>
        </row>
        <row r="545">
          <cell r="I545"/>
        </row>
        <row r="546">
          <cell r="I546"/>
        </row>
        <row r="547">
          <cell r="I547"/>
        </row>
        <row r="548">
          <cell r="I548"/>
        </row>
        <row r="549">
          <cell r="I549"/>
        </row>
        <row r="550">
          <cell r="I550"/>
        </row>
        <row r="551">
          <cell r="I551"/>
        </row>
        <row r="552">
          <cell r="I552"/>
        </row>
        <row r="553">
          <cell r="I553"/>
        </row>
        <row r="554">
          <cell r="I554"/>
        </row>
        <row r="555">
          <cell r="I555"/>
        </row>
        <row r="556">
          <cell r="I556"/>
        </row>
        <row r="557">
          <cell r="I557"/>
        </row>
        <row r="558">
          <cell r="I558"/>
        </row>
        <row r="559">
          <cell r="I559"/>
        </row>
        <row r="560">
          <cell r="I560"/>
        </row>
        <row r="561">
          <cell r="I561"/>
        </row>
        <row r="562">
          <cell r="I562"/>
        </row>
        <row r="563">
          <cell r="I563"/>
        </row>
        <row r="564">
          <cell r="I564"/>
        </row>
        <row r="565">
          <cell r="I565"/>
        </row>
        <row r="566">
          <cell r="I566"/>
        </row>
        <row r="567">
          <cell r="I567"/>
        </row>
        <row r="568">
          <cell r="I568"/>
        </row>
        <row r="569">
          <cell r="I569"/>
        </row>
        <row r="570">
          <cell r="I570"/>
        </row>
        <row r="571">
          <cell r="I571"/>
        </row>
        <row r="572">
          <cell r="I572"/>
        </row>
        <row r="573">
          <cell r="I573"/>
        </row>
        <row r="574">
          <cell r="I574"/>
        </row>
        <row r="575">
          <cell r="I575"/>
        </row>
        <row r="576">
          <cell r="I576"/>
        </row>
        <row r="577">
          <cell r="I577"/>
        </row>
        <row r="578">
          <cell r="I578"/>
        </row>
        <row r="579">
          <cell r="I579"/>
        </row>
        <row r="580">
          <cell r="I580"/>
        </row>
        <row r="581">
          <cell r="I581"/>
        </row>
        <row r="582">
          <cell r="I582"/>
        </row>
        <row r="583">
          <cell r="I583"/>
        </row>
        <row r="584">
          <cell r="I584"/>
        </row>
        <row r="585">
          <cell r="I585"/>
        </row>
        <row r="586">
          <cell r="I586"/>
        </row>
        <row r="587">
          <cell r="I587"/>
        </row>
        <row r="588">
          <cell r="I588"/>
        </row>
        <row r="589">
          <cell r="I589"/>
        </row>
        <row r="590">
          <cell r="I590"/>
        </row>
        <row r="591">
          <cell r="I591"/>
        </row>
        <row r="592">
          <cell r="I592"/>
        </row>
        <row r="593">
          <cell r="I593"/>
        </row>
        <row r="594">
          <cell r="I594"/>
        </row>
        <row r="595">
          <cell r="I595"/>
        </row>
        <row r="596">
          <cell r="I596"/>
        </row>
        <row r="597">
          <cell r="I597"/>
        </row>
        <row r="598">
          <cell r="I598"/>
        </row>
        <row r="599">
          <cell r="I599"/>
        </row>
        <row r="600">
          <cell r="I600"/>
        </row>
        <row r="601">
          <cell r="I601"/>
        </row>
        <row r="602">
          <cell r="I602"/>
        </row>
        <row r="603">
          <cell r="I603"/>
        </row>
        <row r="604">
          <cell r="I604"/>
        </row>
        <row r="605">
          <cell r="I605"/>
        </row>
        <row r="606">
          <cell r="I606"/>
        </row>
        <row r="607">
          <cell r="I607"/>
        </row>
        <row r="608">
          <cell r="I608"/>
        </row>
        <row r="609">
          <cell r="I609"/>
        </row>
        <row r="610">
          <cell r="I610"/>
        </row>
        <row r="611">
          <cell r="I611"/>
        </row>
        <row r="612">
          <cell r="I612"/>
        </row>
        <row r="613">
          <cell r="I613"/>
        </row>
        <row r="614">
          <cell r="I614"/>
        </row>
        <row r="615">
          <cell r="I615"/>
        </row>
        <row r="616">
          <cell r="I616"/>
        </row>
        <row r="617">
          <cell r="I617"/>
        </row>
        <row r="618">
          <cell r="I618"/>
        </row>
        <row r="619">
          <cell r="I619"/>
        </row>
        <row r="620">
          <cell r="I620"/>
        </row>
        <row r="621">
          <cell r="I621"/>
        </row>
        <row r="622">
          <cell r="I622"/>
        </row>
        <row r="623">
          <cell r="I623"/>
        </row>
        <row r="624">
          <cell r="I624"/>
        </row>
        <row r="625">
          <cell r="I625"/>
        </row>
        <row r="626">
          <cell r="I626"/>
        </row>
        <row r="627">
          <cell r="I627"/>
        </row>
        <row r="628">
          <cell r="I628"/>
        </row>
        <row r="629">
          <cell r="I629"/>
        </row>
        <row r="630">
          <cell r="I630"/>
        </row>
        <row r="631">
          <cell r="I631"/>
        </row>
        <row r="632">
          <cell r="I632"/>
        </row>
        <row r="633">
          <cell r="I633"/>
        </row>
        <row r="634">
          <cell r="I634"/>
        </row>
        <row r="635">
          <cell r="I635"/>
        </row>
        <row r="636">
          <cell r="I636"/>
        </row>
        <row r="637">
          <cell r="I637"/>
        </row>
        <row r="638">
          <cell r="I638"/>
        </row>
        <row r="639">
          <cell r="I639"/>
        </row>
        <row r="640">
          <cell r="I640"/>
        </row>
        <row r="641">
          <cell r="I641"/>
        </row>
        <row r="642">
          <cell r="I642"/>
        </row>
        <row r="643">
          <cell r="I643"/>
        </row>
        <row r="644">
          <cell r="I644"/>
        </row>
        <row r="645">
          <cell r="I645"/>
        </row>
        <row r="646">
          <cell r="I646"/>
        </row>
        <row r="647">
          <cell r="I647"/>
        </row>
        <row r="648">
          <cell r="I648"/>
        </row>
        <row r="649">
          <cell r="I649"/>
        </row>
        <row r="650">
          <cell r="I650"/>
        </row>
        <row r="651">
          <cell r="I651"/>
        </row>
        <row r="652">
          <cell r="I652"/>
        </row>
        <row r="653">
          <cell r="I653"/>
        </row>
        <row r="654">
          <cell r="I654"/>
        </row>
        <row r="655">
          <cell r="I655"/>
        </row>
        <row r="656">
          <cell r="I656"/>
        </row>
        <row r="657">
          <cell r="I657"/>
        </row>
        <row r="658">
          <cell r="I658"/>
        </row>
        <row r="659">
          <cell r="I659"/>
        </row>
        <row r="660">
          <cell r="I660"/>
        </row>
        <row r="661">
          <cell r="I661"/>
        </row>
        <row r="662">
          <cell r="I662"/>
        </row>
        <row r="663">
          <cell r="I663"/>
        </row>
        <row r="664">
          <cell r="I664"/>
        </row>
        <row r="665">
          <cell r="I665"/>
        </row>
        <row r="666">
          <cell r="I666"/>
        </row>
        <row r="667">
          <cell r="I667"/>
        </row>
        <row r="668">
          <cell r="I668"/>
        </row>
        <row r="669">
          <cell r="I669"/>
        </row>
        <row r="670">
          <cell r="I670"/>
        </row>
        <row r="671">
          <cell r="I671"/>
        </row>
        <row r="672">
          <cell r="I672"/>
        </row>
        <row r="673">
          <cell r="I673"/>
        </row>
        <row r="674">
          <cell r="I674"/>
        </row>
        <row r="675">
          <cell r="I675"/>
        </row>
        <row r="676">
          <cell r="I676"/>
        </row>
        <row r="677">
          <cell r="I677"/>
        </row>
        <row r="678">
          <cell r="I678"/>
        </row>
        <row r="679">
          <cell r="I679"/>
        </row>
        <row r="680">
          <cell r="I680"/>
        </row>
        <row r="681">
          <cell r="I681"/>
        </row>
        <row r="682">
          <cell r="I682"/>
        </row>
        <row r="683">
          <cell r="I683"/>
        </row>
        <row r="684">
          <cell r="I684"/>
        </row>
        <row r="685">
          <cell r="I685"/>
        </row>
        <row r="686">
          <cell r="I686"/>
        </row>
        <row r="687">
          <cell r="I687"/>
        </row>
        <row r="688">
          <cell r="I688"/>
        </row>
        <row r="689">
          <cell r="I689"/>
        </row>
        <row r="690">
          <cell r="I690"/>
        </row>
        <row r="691">
          <cell r="I691"/>
        </row>
        <row r="692">
          <cell r="I692"/>
        </row>
        <row r="693">
          <cell r="I693"/>
        </row>
        <row r="694">
          <cell r="I694"/>
        </row>
        <row r="695">
          <cell r="I695"/>
        </row>
        <row r="696">
          <cell r="I696"/>
        </row>
        <row r="697">
          <cell r="I697"/>
        </row>
        <row r="698">
          <cell r="I698"/>
        </row>
        <row r="699">
          <cell r="I699"/>
        </row>
        <row r="700">
          <cell r="I700"/>
        </row>
        <row r="701">
          <cell r="I701"/>
        </row>
        <row r="702">
          <cell r="I702"/>
        </row>
        <row r="703">
          <cell r="I703"/>
        </row>
        <row r="704">
          <cell r="I704"/>
        </row>
        <row r="705">
          <cell r="I705"/>
        </row>
        <row r="706">
          <cell r="I706"/>
        </row>
        <row r="707">
          <cell r="I707"/>
        </row>
        <row r="708">
          <cell r="I708"/>
        </row>
        <row r="709">
          <cell r="I709"/>
        </row>
        <row r="710">
          <cell r="I710"/>
        </row>
        <row r="711">
          <cell r="I711"/>
        </row>
        <row r="712">
          <cell r="I712"/>
        </row>
        <row r="713">
          <cell r="I713"/>
        </row>
        <row r="714">
          <cell r="I714"/>
        </row>
        <row r="715">
          <cell r="I715"/>
        </row>
        <row r="716">
          <cell r="I716"/>
        </row>
        <row r="717">
          <cell r="I717"/>
        </row>
        <row r="718">
          <cell r="I718"/>
        </row>
        <row r="719">
          <cell r="I719"/>
        </row>
        <row r="720">
          <cell r="I720"/>
        </row>
        <row r="721">
          <cell r="I721"/>
        </row>
        <row r="722">
          <cell r="I722"/>
        </row>
        <row r="723">
          <cell r="I723"/>
        </row>
        <row r="724">
          <cell r="I724"/>
        </row>
        <row r="725">
          <cell r="I725"/>
        </row>
      </sheetData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ha Mivšek" id="{B4E9C723-28FF-4445-9E49-B8FBF097320F}" userId="S::miha.mivsek@gostolgroup.eu::43ebbe6b-a4de-4b15-be94-b5111f32037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6E3AC1-76DA-4B74-A384-83432B356E98}" name="Table3" displayName="Table3" ref="A2:AN1702" totalsRowCount="1" headerRowDxfId="100" dataDxfId="98" headerRowBorderDxfId="99" tableBorderDxfId="97">
  <autoFilter ref="A2:AN1701" xr:uid="{F96E3AC1-76DA-4B74-A384-83432B356E98}">
    <filterColumn colId="1">
      <colorFilter dxfId="96"/>
    </filterColumn>
    <filterColumn colId="7">
      <filters>
        <filter val="01.09."/>
        <filter val="01.10."/>
        <filter val="03.09."/>
        <filter val="03.10."/>
        <filter val="04.09."/>
        <filter val="04.09./x"/>
        <filter val="07.10."/>
        <filter val="10.09."/>
        <filter val="10.10."/>
        <filter val="10.10. / 27.10."/>
        <filter val="11.08./x"/>
        <filter val="11.09."/>
        <filter val="13.10."/>
        <filter val="14.10."/>
        <filter val="15.10."/>
        <filter val="16.09."/>
        <filter val="18.09."/>
        <filter val="19.09."/>
        <filter val="20.08."/>
        <filter val="21.05."/>
        <filter val="21.10."/>
        <filter val="22.09."/>
        <filter val="22.10."/>
        <filter val="23.05./x"/>
        <filter val="23.09."/>
        <filter val="24.09."/>
        <filter val="24.10."/>
        <filter val="25.09."/>
        <filter val="27.06."/>
        <filter val="27.10."/>
        <filter val="28.08."/>
        <filter val="28.10."/>
        <filter val="29.09."/>
        <filter val="x"/>
      </filters>
    </filterColumn>
    <filterColumn colId="8">
      <customFilters>
        <customFilter operator="notEqual" val=" "/>
      </customFilters>
    </filterColumn>
    <filterColumn colId="38">
      <filters blank="1"/>
    </filterColumn>
  </autoFilter>
  <tableColumns count="40">
    <tableColumn id="1" xr3:uid="{D5E63B16-A2B0-45C1-95D7-A5CE6A837D53}" name="Opis projekta" dataDxfId="95" totalsRowDxfId="94"/>
    <tableColumn id="2" xr3:uid="{0BD365F1-61E0-4FB2-BE42-B2F2E6F65420}" name="Št. projekta" dataDxfId="93" totalsRowDxfId="92"/>
    <tableColumn id="3" xr3:uid="{8596CCCC-F449-4888-84CA-3574AA223134}" name="Naziv stroja" dataDxfId="91" totalsRowDxfId="90"/>
    <tableColumn id="4" xr3:uid="{47AE32DD-01A0-4521-B76D-C13FC9AAA1FD}" name="Št. projektne naloge" dataDxfId="89" totalsRowDxfId="88"/>
    <tableColumn id="39" xr3:uid="{28B35D6E-7B89-4D6A-994A-E7BAFAAF0A80}" name="Gosoft / Vez" dataDxfId="87" totalsRowDxfId="86">
      <calculatedColumnFormula>RIGHT(D3,5)</calculatedColumnFormula>
    </tableColumn>
    <tableColumn id="5" xr3:uid="{38B1546C-EB87-4868-B21C-062D75350A17}" name="Alternativni strošek" totalsRowFunction="sum" dataDxfId="85" totalsRowDxfId="84"/>
    <tableColumn id="31" xr3:uid="{6809F393-3CCA-4150-8907-A1432B6FF3C9}" name="datum dokumentacije" dataDxfId="83" totalsRowDxfId="82"/>
    <tableColumn id="19" xr3:uid="{A743BE99-D505-4705-9948-88EA87C22BAE}" name="Izpisani izdajni seznami" dataDxfId="81" totalsRowDxfId="80"/>
    <tableColumn id="6" xr3:uid="{BFA357E3-9DC8-47E3-B873-C9E56FF65D8F}" name="KT /  za v montažo" dataDxfId="79" totalsRowDxfId="78"/>
    <tableColumn id="7" xr3:uid="{788E5107-C43C-4AF8-9E3E-A2D8F095382E}" name="elementi/ NAB" dataDxfId="77" totalsRowDxfId="76"/>
    <tableColumn id="8" xr3:uid="{2693720B-1582-4E64-9389-C17268C25DEE}" name="elementi/ KOOP" dataDxfId="75" totalsRowDxfId="74"/>
    <tableColumn id="9" xr3:uid="{A5BC78A9-A586-4F77-99ED-F80E60073152}" name="elementi/ 60+32" totalsRowFunction="sum" totalsRowDxfId="73"/>
    <tableColumn id="10" xr3:uid="{52B4DA77-6D7D-46B2-B029-3A8183F415D8}" name="elementi/ 33+34" totalsRowFunction="sum" totalsRowDxfId="72"/>
    <tableColumn id="11" xr3:uid="{0B85BE0F-9648-4824-A67B-0E491E014247}" name="ID stroja" dataDxfId="71" totalsRowDxfId="70"/>
    <tableColumn id="12" xr3:uid="{7BBBFE25-E20D-4B73-B7F6-1867D27BE3B4}" name="Serijska št. stroja" dataDxfId="69" totalsRowDxfId="68"/>
    <tableColumn id="13" xr3:uid="{09061EED-9128-4635-AB64-E4B6A9DC5037}" name="Količina" dataDxfId="67" totalsRowDxfId="66"/>
    <tableColumn id="14" xr3:uid="{50ADFE37-205B-48E2-9359-BBDCC20FA8E1}" name="Izpisana dokumentacija2" totalsRowFunction="sum" dataDxfId="65" totalsRowDxfId="64"/>
    <tableColumn id="15" xr3:uid="{D44229FA-B886-4F2F-817B-6F6033A08934}" name="Montažne ure" totalsRowFunction="sum" totalsRowDxfId="63"/>
    <tableColumn id="16" xr3:uid="{4D729CE4-D241-44B5-8BF2-9C169276D75F}" name="Montažna skupina" dataDxfId="62" totalsRowDxfId="61"/>
    <tableColumn id="17" xr3:uid="{CC402E8D-FD2A-4962-804C-9F9D9A2CDFD6}" name="PLANIRAN Končni datum" dataDxfId="60" totalsRowDxfId="59"/>
    <tableColumn id="18" xr3:uid="{5F7A7029-4403-4BFE-A734-DB2C5EFC5880}" name="vijaki naročeni / v skladišče" dataDxfId="58" totalsRowDxfId="57"/>
    <tableColumn id="34" xr3:uid="{D790317E-8C79-49FE-B13F-10F329AAEF01}" name="Izpisan _x000a_seznam_x000a_DA/NE" dataDxfId="56" totalsRowDxfId="55"/>
    <tableColumn id="38" xr3:uid="{C973EA1E-BCEE-4B5F-856D-66180439F0FB}" name="STATUS IZDAJE" dataDxfId="54" totalsRowDxfId="53"/>
    <tableColumn id="20" xr3:uid="{6E77AD54-774A-42E9-9B64-B96331A9A548}" name="Datum = izdan ves material" dataDxfId="52" totalsRowDxfId="51"/>
    <tableColumn id="32" xr3:uid="{821C0056-63C7-46EB-89C9-345007333962}" name="faktor %" dataDxfId="50" totalsRowDxfId="49">
      <calculatedColumnFormula>SUM(Table3[[#This Row],[cca 
25%]:[cca 100%]])</calculatedColumnFormula>
    </tableColumn>
    <tableColumn id="30" xr3:uid="{E2D9FBD7-D223-4436-9E52-AAA29C5D77C4}" name="PREOSTANEK UR montaža" totalsRowFunction="sum" totalsRowDxfId="48">
      <calculatedColumnFormula>Table3[[#This Row],[Montažne ure]]*(1-Table3[[#This Row],[faktor %]])</calculatedColumnFormula>
    </tableColumn>
    <tableColumn id="21" xr3:uid="{D5A9FA36-D997-4385-85E5-6586B4D58A88}" name="cca _x000a_25%" dataDxfId="47" totalsRowDxfId="46"/>
    <tableColumn id="22" xr3:uid="{9C1C1E3B-47B3-4C96-BE0F-16030D06B291}" name="cca _x000a_50%" dataDxfId="45" totalsRowDxfId="44"/>
    <tableColumn id="23" xr3:uid="{ECA0D04D-B06E-4C25-9EA9-C6A24B9856F9}" name="cca_x000a_75%" dataDxfId="43" totalsRowDxfId="42"/>
    <tableColumn id="24" xr3:uid="{73286298-7076-46BD-B18C-123130F0A98C}" name="cca 100%" dataDxfId="41" totalsRowDxfId="40"/>
    <tableColumn id="25" xr3:uid="{D28FFC2D-8A6D-40EB-AFC8-02DCE6FD3C83}" name="Datum za elektrifikacijo" dataDxfId="39" totalsRowDxfId="38"/>
    <tableColumn id="36" xr3:uid="{0BAA4920-1AD4-41B5-B6DE-349885EABFE3}" name="Ure tehnologije elektrifikacije" totalsRowFunction="sum" dataDxfId="37" totalsRowDxfId="36"/>
    <tableColumn id="26" xr3:uid="{02E3159D-D990-439B-8217-2848E141A073}" name="elektrika / KONČANO_x000a_DATUM" dataDxfId="35" totalsRowDxfId="34"/>
    <tableColumn id="40" xr3:uid="{917BAA10-5060-4CAB-92AA-483B2969CB02}" name="ELEKTRIKA KONČANA _x000a_DA/NE" dataDxfId="33" totalsRowDxfId="32"/>
    <tableColumn id="27" xr3:uid="{9C018DF3-74D8-49DB-8DFD-750C51E89AC7}" name="Potrjen rok končanja / embalirano" dataDxfId="31" totalsRowDxfId="30"/>
    <tableColumn id="28" xr3:uid="{D3260DF7-3252-438E-9C6F-1C2D817C37AB}" name="montažne Nh zaključene" dataDxfId="29" totalsRowDxfId="28"/>
    <tableColumn id="29" xr3:uid="{8E12BB8D-E591-469E-AF99-778439519E16}" name="Datum končne kontrole" dataDxfId="27" totalsRowDxfId="26"/>
    <tableColumn id="37" xr3:uid="{036396B3-8484-4376-9F78-00EDCB2439D6}" name="STATUS _x000a_KONTROLE" dataDxfId="25" totalsRowDxfId="24"/>
    <tableColumn id="35" xr3:uid="{566F9CE8-7F9F-4EBB-8322-FEFE9D8EDFAA}" name="embalirano" dataDxfId="23" totalsRowDxfId="22"/>
    <tableColumn id="33" xr3:uid="{4376320D-6D1C-48CC-BB5A-09BDEA984ED9}" name="PROGNOZA DO 30.6." dataDxfId="21" totalsRow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sistemov Office 2013–2022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D215" dT="2023-07-10T04:52:14.12" personId="{B4E9C723-28FF-4445-9E49-B8FBF097320F}" id="{229F1747-4405-46DA-BFBF-26A9E17036F6}">
    <text xml:space="preserve">Manjka gonilo - 18.07.2023 dobava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6612-B487-4269-A685-3960CEA8EED8}">
  <dimension ref="A1:AO1709"/>
  <sheetViews>
    <sheetView tabSelected="1" zoomScale="90" zoomScaleNormal="90" workbookViewId="0">
      <pane xSplit="4" ySplit="2" topLeftCell="H1414" activePane="bottomRight" state="frozen"/>
      <selection pane="topRight" activeCell="E1" sqref="E1"/>
      <selection pane="bottomLeft" activeCell="A3" sqref="A3"/>
      <selection pane="bottomRight" activeCell="K1550" sqref="K1550"/>
    </sheetView>
  </sheetViews>
  <sheetFormatPr defaultRowHeight="14.4" x14ac:dyDescent="0.3"/>
  <cols>
    <col min="1" max="1" width="19.109375" customWidth="1"/>
    <col min="2" max="2" width="12.6640625" customWidth="1"/>
    <col min="3" max="3" width="33.44140625" customWidth="1"/>
    <col min="4" max="4" width="26.5546875" customWidth="1"/>
    <col min="5" max="5" width="22.33203125" hidden="1" customWidth="1"/>
    <col min="6" max="6" width="17.77734375" hidden="1" customWidth="1"/>
    <col min="7" max="7" width="16.109375" hidden="1" customWidth="1"/>
    <col min="8" max="8" width="12.6640625" customWidth="1"/>
    <col min="9" max="9" width="13.109375" customWidth="1"/>
    <col min="10" max="10" width="11.5546875" customWidth="1"/>
    <col min="11" max="11" width="10.109375" customWidth="1"/>
    <col min="12" max="12" width="10.88671875" customWidth="1"/>
    <col min="13" max="13" width="11.44140625" customWidth="1"/>
    <col min="14" max="14" width="16.6640625" customWidth="1"/>
    <col min="15" max="15" width="14.33203125" customWidth="1"/>
    <col min="16" max="16" width="9.6640625" customWidth="1"/>
    <col min="17" max="17" width="8.88671875" hidden="1" customWidth="1"/>
    <col min="18" max="18" width="10.33203125" customWidth="1"/>
    <col min="19" max="19" width="14.44140625" customWidth="1"/>
    <col min="20" max="20" width="13.5546875" customWidth="1"/>
    <col min="21" max="21" width="8.88671875" customWidth="1"/>
    <col min="22" max="22" width="8.88671875" hidden="1" customWidth="1"/>
    <col min="23" max="23" width="10.88671875" customWidth="1"/>
    <col min="24" max="24" width="14.109375" hidden="1" customWidth="1"/>
    <col min="25" max="25" width="12.6640625" style="298" hidden="1" customWidth="1"/>
    <col min="26" max="26" width="15.109375" style="353" customWidth="1"/>
    <col min="27" max="27" width="10" customWidth="1"/>
    <col min="28" max="28" width="9" customWidth="1"/>
    <col min="29" max="30" width="9.6640625" customWidth="1"/>
    <col min="31" max="31" width="18.5546875" customWidth="1"/>
    <col min="32" max="32" width="13.33203125" hidden="1" customWidth="1"/>
    <col min="33" max="33" width="10.5546875" hidden="1" customWidth="1"/>
    <col min="34" max="34" width="11.6640625" style="298" customWidth="1"/>
    <col min="35" max="35" width="14.33203125" customWidth="1"/>
    <col min="36" max="36" width="10.33203125" hidden="1" customWidth="1"/>
    <col min="37" max="37" width="12.5546875" hidden="1" customWidth="1"/>
    <col min="38" max="38" width="10.44140625" style="298" customWidth="1"/>
    <col min="39" max="39" width="11.109375" style="298" customWidth="1"/>
    <col min="40" max="41" width="14.6640625" hidden="1" customWidth="1"/>
    <col min="42" max="42" width="16.5546875" customWidth="1"/>
    <col min="43" max="43" width="22.88671875" bestFit="1" customWidth="1"/>
  </cols>
  <sheetData>
    <row r="1" spans="1:40" ht="45" customHeight="1" x14ac:dyDescent="0.3">
      <c r="A1" s="636" t="s">
        <v>3430</v>
      </c>
      <c r="B1" s="637"/>
      <c r="C1" s="638"/>
      <c r="D1" s="593" t="s">
        <v>897</v>
      </c>
      <c r="E1" s="35"/>
      <c r="F1" s="35"/>
      <c r="G1" s="398" t="s">
        <v>388</v>
      </c>
      <c r="H1" s="83" t="s">
        <v>0</v>
      </c>
      <c r="I1" s="36" t="s">
        <v>0</v>
      </c>
      <c r="J1" s="36" t="s">
        <v>2963</v>
      </c>
      <c r="K1" s="36" t="s">
        <v>2963</v>
      </c>
      <c r="L1" s="639" t="s">
        <v>2214</v>
      </c>
      <c r="M1" s="640"/>
      <c r="N1" s="1"/>
      <c r="O1" s="2"/>
      <c r="P1" s="1"/>
      <c r="Q1" s="2"/>
      <c r="R1" s="2">
        <v>8</v>
      </c>
      <c r="S1" s="577" t="s">
        <v>0</v>
      </c>
      <c r="T1" s="576" t="s">
        <v>388</v>
      </c>
      <c r="U1" s="37"/>
      <c r="V1" s="641" t="s">
        <v>775</v>
      </c>
      <c r="W1" s="642"/>
      <c r="X1" s="643"/>
      <c r="Y1" s="83"/>
      <c r="Z1" s="605" t="s">
        <v>3312</v>
      </c>
      <c r="AA1" s="633" t="s">
        <v>1</v>
      </c>
      <c r="AB1" s="634"/>
      <c r="AC1" s="634"/>
      <c r="AD1" s="635"/>
      <c r="AE1" s="441" t="s">
        <v>3312</v>
      </c>
      <c r="AF1" s="530" t="s">
        <v>2544</v>
      </c>
      <c r="AG1" s="644" t="s">
        <v>783</v>
      </c>
      <c r="AH1" s="642"/>
      <c r="AI1" s="575" t="s">
        <v>3437</v>
      </c>
      <c r="AJ1" s="38" t="s">
        <v>2</v>
      </c>
      <c r="AK1" s="644" t="s">
        <v>780</v>
      </c>
      <c r="AL1" s="642"/>
      <c r="AM1" s="574" t="s">
        <v>2964</v>
      </c>
      <c r="AN1" t="s">
        <v>515</v>
      </c>
    </row>
    <row r="2" spans="1:40" ht="57.6" x14ac:dyDescent="0.3">
      <c r="A2" s="39" t="s">
        <v>46</v>
      </c>
      <c r="B2" s="40" t="s">
        <v>47</v>
      </c>
      <c r="C2" s="41" t="s">
        <v>48</v>
      </c>
      <c r="D2" s="39" t="s">
        <v>49</v>
      </c>
      <c r="E2" s="519" t="s">
        <v>2496</v>
      </c>
      <c r="F2" s="602" t="s">
        <v>3300</v>
      </c>
      <c r="G2" s="399" t="s">
        <v>1678</v>
      </c>
      <c r="H2" s="63" t="s">
        <v>14</v>
      </c>
      <c r="I2" s="43" t="s">
        <v>50</v>
      </c>
      <c r="J2" s="42" t="s">
        <v>3</v>
      </c>
      <c r="K2" s="42" t="s">
        <v>4</v>
      </c>
      <c r="L2" s="42" t="s">
        <v>5</v>
      </c>
      <c r="M2" s="42" t="s">
        <v>6</v>
      </c>
      <c r="N2" s="39" t="s">
        <v>7</v>
      </c>
      <c r="O2" s="41" t="s">
        <v>8</v>
      </c>
      <c r="P2" s="39" t="s">
        <v>9</v>
      </c>
      <c r="Q2" s="63" t="s">
        <v>707</v>
      </c>
      <c r="R2" s="63" t="s">
        <v>10</v>
      </c>
      <c r="S2" s="44" t="s">
        <v>11</v>
      </c>
      <c r="T2" s="45" t="s">
        <v>12</v>
      </c>
      <c r="U2" s="63" t="s">
        <v>13</v>
      </c>
      <c r="V2" s="286" t="s">
        <v>774</v>
      </c>
      <c r="W2" s="286" t="s">
        <v>773</v>
      </c>
      <c r="X2" s="295" t="s">
        <v>15</v>
      </c>
      <c r="Y2" s="65" t="s">
        <v>382</v>
      </c>
      <c r="Z2" s="418" t="s">
        <v>2137</v>
      </c>
      <c r="AA2" s="67" t="s">
        <v>356</v>
      </c>
      <c r="AB2" s="67" t="s">
        <v>355</v>
      </c>
      <c r="AC2" s="67" t="s">
        <v>354</v>
      </c>
      <c r="AD2" s="67" t="s">
        <v>353</v>
      </c>
      <c r="AE2" s="66" t="s">
        <v>16</v>
      </c>
      <c r="AF2" s="66" t="s">
        <v>2543</v>
      </c>
      <c r="AG2" s="295" t="s">
        <v>781</v>
      </c>
      <c r="AH2" s="286" t="s">
        <v>782</v>
      </c>
      <c r="AI2" s="359" t="s">
        <v>1256</v>
      </c>
      <c r="AJ2" s="64" t="s">
        <v>17</v>
      </c>
      <c r="AK2" s="295" t="s">
        <v>18</v>
      </c>
      <c r="AL2" s="286" t="s">
        <v>779</v>
      </c>
      <c r="AM2" s="153" t="s">
        <v>551</v>
      </c>
      <c r="AN2" s="109" t="s">
        <v>516</v>
      </c>
    </row>
    <row r="3" spans="1:40" ht="21" hidden="1" customHeight="1" x14ac:dyDescent="0.35">
      <c r="A3" s="122" t="s">
        <v>110</v>
      </c>
      <c r="B3" s="8" t="s">
        <v>111</v>
      </c>
      <c r="C3" s="266" t="s">
        <v>109</v>
      </c>
      <c r="D3" s="267" t="s">
        <v>118</v>
      </c>
      <c r="E3" s="267" t="str">
        <f t="shared" ref="E3:E66" si="0">RIGHT(D3,5)</f>
        <v>00170</v>
      </c>
      <c r="F3" s="8"/>
      <c r="G3" s="8"/>
      <c r="H3" s="31" t="s">
        <v>396</v>
      </c>
      <c r="I3" s="26">
        <v>16</v>
      </c>
      <c r="J3" s="9"/>
      <c r="K3" s="9"/>
      <c r="L3" s="82">
        <v>0</v>
      </c>
      <c r="M3" s="9">
        <v>0</v>
      </c>
      <c r="N3" s="16">
        <v>440850006</v>
      </c>
      <c r="O3" s="2">
        <v>15240</v>
      </c>
      <c r="P3" s="167">
        <v>1</v>
      </c>
      <c r="Q3" s="10"/>
      <c r="R3" s="28">
        <v>37</v>
      </c>
      <c r="S3" s="29" t="s">
        <v>23</v>
      </c>
      <c r="T3" s="46" t="s">
        <v>375</v>
      </c>
      <c r="U3" s="29"/>
      <c r="V3" s="31" t="s">
        <v>2128</v>
      </c>
      <c r="W3" s="7" t="s">
        <v>2128</v>
      </c>
      <c r="X3" s="296" t="s">
        <v>2128</v>
      </c>
      <c r="Y3" s="7" t="s">
        <v>2128</v>
      </c>
      <c r="Z3" s="351" t="e">
        <f>Table3[[#This Row],[Montažne ure]]*(1-Table3[[#This Row],[faktor %]])</f>
        <v>#VALUE!</v>
      </c>
      <c r="AA3" s="84">
        <v>0.25</v>
      </c>
      <c r="AB3" s="84">
        <v>0.25</v>
      </c>
      <c r="AC3" s="84">
        <v>0.25</v>
      </c>
      <c r="AD3" s="84">
        <v>0.25</v>
      </c>
      <c r="AE3" s="73" t="s">
        <v>32</v>
      </c>
      <c r="AF3" s="73"/>
      <c r="AG3" s="296" t="s">
        <v>2128</v>
      </c>
      <c r="AH3" s="296" t="s">
        <v>2128</v>
      </c>
      <c r="AI3" s="90" t="s">
        <v>375</v>
      </c>
      <c r="AJ3" s="10"/>
      <c r="AK3" s="296" t="s">
        <v>2128</v>
      </c>
      <c r="AL3" s="296" t="s">
        <v>2128</v>
      </c>
      <c r="AM3" s="154" t="s">
        <v>357</v>
      </c>
      <c r="AN3" s="7" t="s">
        <v>357</v>
      </c>
    </row>
    <row r="4" spans="1:40" ht="21" hidden="1" customHeight="1" x14ac:dyDescent="0.35">
      <c r="A4" s="122" t="s">
        <v>110</v>
      </c>
      <c r="B4" s="8" t="s">
        <v>111</v>
      </c>
      <c r="C4" s="266" t="s">
        <v>119</v>
      </c>
      <c r="D4" s="267" t="s">
        <v>120</v>
      </c>
      <c r="E4" s="267" t="str">
        <f t="shared" si="0"/>
        <v>00180</v>
      </c>
      <c r="F4" s="8"/>
      <c r="G4" s="8"/>
      <c r="H4" s="31" t="s">
        <v>396</v>
      </c>
      <c r="I4" s="26">
        <v>16</v>
      </c>
      <c r="J4" s="9"/>
      <c r="K4" s="9"/>
      <c r="L4" s="82">
        <v>0</v>
      </c>
      <c r="M4" s="9">
        <v>0</v>
      </c>
      <c r="N4" s="2">
        <v>447797</v>
      </c>
      <c r="O4" s="2">
        <v>15241</v>
      </c>
      <c r="P4" s="167">
        <v>1</v>
      </c>
      <c r="Q4" s="10"/>
      <c r="R4" s="28">
        <v>8</v>
      </c>
      <c r="S4" s="29" t="s">
        <v>23</v>
      </c>
      <c r="T4" s="46" t="s">
        <v>375</v>
      </c>
      <c r="U4" s="29"/>
      <c r="V4" s="31" t="s">
        <v>2128</v>
      </c>
      <c r="W4" s="7" t="s">
        <v>2128</v>
      </c>
      <c r="X4" s="296" t="s">
        <v>2128</v>
      </c>
      <c r="Y4" s="10">
        <f>SUM(Table3[[#This Row],[cca 
25%]:[cca 100%]])</f>
        <v>1</v>
      </c>
      <c r="Z4" s="351">
        <f>Table3[[#This Row],[Montažne ure]]*(1-Table3[[#This Row],[faktor %]])</f>
        <v>0</v>
      </c>
      <c r="AA4" s="84">
        <v>0.25</v>
      </c>
      <c r="AB4" s="84">
        <v>0.25</v>
      </c>
      <c r="AC4" s="84">
        <v>0.25</v>
      </c>
      <c r="AD4" s="84">
        <v>0.25</v>
      </c>
      <c r="AE4" s="73" t="s">
        <v>32</v>
      </c>
      <c r="AF4" s="73"/>
      <c r="AG4" s="296" t="s">
        <v>2128</v>
      </c>
      <c r="AH4" s="296" t="s">
        <v>2128</v>
      </c>
      <c r="AI4" s="90" t="s">
        <v>375</v>
      </c>
      <c r="AJ4" s="10"/>
      <c r="AK4" s="296" t="s">
        <v>2128</v>
      </c>
      <c r="AL4" s="296" t="s">
        <v>2128</v>
      </c>
      <c r="AM4" s="154" t="s">
        <v>357</v>
      </c>
      <c r="AN4" s="7" t="s">
        <v>357</v>
      </c>
    </row>
    <row r="5" spans="1:40" ht="21" hidden="1" customHeight="1" x14ac:dyDescent="0.35">
      <c r="A5" s="122" t="s">
        <v>110</v>
      </c>
      <c r="B5" s="8" t="s">
        <v>111</v>
      </c>
      <c r="C5" s="266" t="s">
        <v>121</v>
      </c>
      <c r="D5" s="267" t="s">
        <v>122</v>
      </c>
      <c r="E5" s="267" t="str">
        <f t="shared" si="0"/>
        <v>00190</v>
      </c>
      <c r="F5" s="8"/>
      <c r="G5" s="8"/>
      <c r="H5" s="31" t="s">
        <v>396</v>
      </c>
      <c r="I5" s="26">
        <v>16</v>
      </c>
      <c r="J5" s="9"/>
      <c r="K5" s="9"/>
      <c r="L5" s="9">
        <v>0</v>
      </c>
      <c r="M5" s="9">
        <v>0</v>
      </c>
      <c r="N5" s="2">
        <v>447798</v>
      </c>
      <c r="O5" s="2">
        <v>15242</v>
      </c>
      <c r="P5" s="167">
        <v>1</v>
      </c>
      <c r="Q5" s="10"/>
      <c r="R5" s="28">
        <v>10</v>
      </c>
      <c r="S5" s="29" t="s">
        <v>23</v>
      </c>
      <c r="T5" s="46" t="s">
        <v>375</v>
      </c>
      <c r="U5" s="29"/>
      <c r="V5" s="31" t="s">
        <v>2128</v>
      </c>
      <c r="W5" s="7" t="s">
        <v>2128</v>
      </c>
      <c r="X5" s="296" t="s">
        <v>2128</v>
      </c>
      <c r="Y5" s="10">
        <f>SUM(Table3[[#This Row],[cca 
25%]:[cca 100%]])</f>
        <v>1</v>
      </c>
      <c r="Z5" s="351">
        <f>Table3[[#This Row],[Montažne ure]]*(1-Table3[[#This Row],[faktor %]])</f>
        <v>0</v>
      </c>
      <c r="AA5" s="84">
        <v>0.25</v>
      </c>
      <c r="AB5" s="84">
        <v>0.25</v>
      </c>
      <c r="AC5" s="84">
        <v>0.25</v>
      </c>
      <c r="AD5" s="84">
        <v>0.25</v>
      </c>
      <c r="AE5" s="73" t="s">
        <v>32</v>
      </c>
      <c r="AF5" s="73"/>
      <c r="AG5" s="296" t="s">
        <v>2128</v>
      </c>
      <c r="AH5" s="296" t="s">
        <v>2128</v>
      </c>
      <c r="AI5" s="90" t="s">
        <v>375</v>
      </c>
      <c r="AJ5" s="10"/>
      <c r="AK5" s="296" t="s">
        <v>2128</v>
      </c>
      <c r="AL5" s="296" t="s">
        <v>2128</v>
      </c>
      <c r="AM5" s="154" t="s">
        <v>357</v>
      </c>
      <c r="AN5" s="7" t="s">
        <v>357</v>
      </c>
    </row>
    <row r="6" spans="1:40" ht="18" hidden="1" customHeight="1" x14ac:dyDescent="0.35">
      <c r="A6" s="86" t="s">
        <v>110</v>
      </c>
      <c r="B6" s="8" t="s">
        <v>111</v>
      </c>
      <c r="C6" s="266" t="s">
        <v>123</v>
      </c>
      <c r="D6" s="267" t="s">
        <v>124</v>
      </c>
      <c r="E6" s="267" t="str">
        <f t="shared" si="0"/>
        <v>00200</v>
      </c>
      <c r="F6" s="8"/>
      <c r="G6" s="8"/>
      <c r="H6" s="31" t="s">
        <v>396</v>
      </c>
      <c r="I6" s="26">
        <v>16</v>
      </c>
      <c r="J6" s="9"/>
      <c r="K6" s="9"/>
      <c r="L6" s="9">
        <v>0</v>
      </c>
      <c r="M6" s="9">
        <v>0</v>
      </c>
      <c r="N6" s="2">
        <v>447799</v>
      </c>
      <c r="O6" s="2">
        <v>15243</v>
      </c>
      <c r="P6" s="190">
        <v>1</v>
      </c>
      <c r="Q6" s="10"/>
      <c r="R6" s="28">
        <v>8</v>
      </c>
      <c r="S6" s="29" t="s">
        <v>23</v>
      </c>
      <c r="T6" s="46" t="s">
        <v>375</v>
      </c>
      <c r="U6" s="29"/>
      <c r="V6" s="31" t="s">
        <v>2128</v>
      </c>
      <c r="W6" s="7" t="s">
        <v>2128</v>
      </c>
      <c r="X6" s="296" t="s">
        <v>2128</v>
      </c>
      <c r="Y6" s="10">
        <f>SUM(Table3[[#This Row],[cca 
25%]:[cca 100%]])</f>
        <v>1</v>
      </c>
      <c r="Z6" s="351">
        <f>Table3[[#This Row],[Montažne ure]]*(1-Table3[[#This Row],[faktor %]])</f>
        <v>0</v>
      </c>
      <c r="AA6" s="84">
        <v>0.25</v>
      </c>
      <c r="AB6" s="84">
        <v>0.25</v>
      </c>
      <c r="AC6" s="84">
        <v>0.25</v>
      </c>
      <c r="AD6" s="84">
        <v>0.25</v>
      </c>
      <c r="AE6" s="73" t="s">
        <v>32</v>
      </c>
      <c r="AF6" s="73"/>
      <c r="AG6" s="296" t="s">
        <v>2128</v>
      </c>
      <c r="AH6" s="296" t="s">
        <v>2128</v>
      </c>
      <c r="AI6" s="90" t="s">
        <v>375</v>
      </c>
      <c r="AJ6" s="10"/>
      <c r="AK6" s="296" t="s">
        <v>2128</v>
      </c>
      <c r="AL6" s="296" t="s">
        <v>2128</v>
      </c>
      <c r="AM6" s="154" t="s">
        <v>357</v>
      </c>
      <c r="AN6" s="7" t="s">
        <v>357</v>
      </c>
    </row>
    <row r="7" spans="1:40" ht="18" hidden="1" customHeight="1" x14ac:dyDescent="0.3">
      <c r="A7" s="86" t="s">
        <v>110</v>
      </c>
      <c r="B7" s="8" t="s">
        <v>111</v>
      </c>
      <c r="C7" s="266" t="s">
        <v>126</v>
      </c>
      <c r="D7" s="267" t="s">
        <v>127</v>
      </c>
      <c r="E7" s="267" t="str">
        <f t="shared" si="0"/>
        <v>00360</v>
      </c>
      <c r="F7" s="2"/>
      <c r="G7" s="2"/>
      <c r="H7" s="29"/>
      <c r="I7" s="11" t="s">
        <v>125</v>
      </c>
      <c r="J7" s="2"/>
      <c r="K7" s="2"/>
      <c r="L7" s="2"/>
      <c r="M7" s="2"/>
      <c r="N7" s="2">
        <v>435911</v>
      </c>
      <c r="O7" s="2"/>
      <c r="P7" s="2">
        <v>1</v>
      </c>
      <c r="Q7" s="10"/>
      <c r="R7" s="28"/>
      <c r="S7" s="29"/>
      <c r="T7" s="30"/>
      <c r="U7" s="29"/>
      <c r="V7" s="29" t="s">
        <v>2128</v>
      </c>
      <c r="W7" s="7" t="s">
        <v>2128</v>
      </c>
      <c r="X7" s="296" t="s">
        <v>2128</v>
      </c>
      <c r="Y7" s="10">
        <f>SUM(Table3[[#This Row],[cca 
25%]:[cca 100%]])</f>
        <v>0</v>
      </c>
      <c r="Z7" s="351">
        <f>Table3[[#This Row],[Montažne ure]]*(1-Table3[[#This Row],[faktor %]])</f>
        <v>0</v>
      </c>
      <c r="AA7" s="85"/>
      <c r="AB7" s="85"/>
      <c r="AC7" s="85"/>
      <c r="AD7" s="85"/>
      <c r="AE7" s="3"/>
      <c r="AF7" s="3"/>
      <c r="AG7" s="296" t="s">
        <v>2128</v>
      </c>
      <c r="AH7" s="296" t="s">
        <v>2128</v>
      </c>
      <c r="AI7" s="10"/>
      <c r="AJ7" s="10"/>
      <c r="AK7" s="296" t="s">
        <v>2128</v>
      </c>
      <c r="AL7" s="296" t="s">
        <v>2128</v>
      </c>
      <c r="AM7" s="10" t="s">
        <v>357</v>
      </c>
      <c r="AN7" s="7" t="s">
        <v>357</v>
      </c>
    </row>
    <row r="8" spans="1:40" ht="18" hidden="1" customHeight="1" x14ac:dyDescent="0.3">
      <c r="A8" s="86" t="s">
        <v>110</v>
      </c>
      <c r="B8" s="8" t="s">
        <v>111</v>
      </c>
      <c r="C8" s="266" t="s">
        <v>128</v>
      </c>
      <c r="D8" s="267" t="s">
        <v>129</v>
      </c>
      <c r="E8" s="267" t="str">
        <f t="shared" si="0"/>
        <v>00370</v>
      </c>
      <c r="F8" s="2"/>
      <c r="G8" s="2"/>
      <c r="H8" s="29"/>
      <c r="I8" s="11" t="s">
        <v>125</v>
      </c>
      <c r="J8" s="2"/>
      <c r="K8" s="2"/>
      <c r="L8" s="2"/>
      <c r="M8" s="2"/>
      <c r="N8" s="2">
        <v>435913</v>
      </c>
      <c r="O8" s="2"/>
      <c r="P8" s="2">
        <v>1</v>
      </c>
      <c r="Q8" s="10"/>
      <c r="R8" s="28"/>
      <c r="S8" s="29"/>
      <c r="T8" s="30"/>
      <c r="U8" s="29"/>
      <c r="V8" s="29" t="s">
        <v>2128</v>
      </c>
      <c r="W8" s="7" t="s">
        <v>2128</v>
      </c>
      <c r="X8" s="296" t="s">
        <v>2128</v>
      </c>
      <c r="Y8" s="10">
        <f>SUM(Table3[[#This Row],[cca 
25%]:[cca 100%]])</f>
        <v>0</v>
      </c>
      <c r="Z8" s="351">
        <f>Table3[[#This Row],[Montažne ure]]*(1-Table3[[#This Row],[faktor %]])</f>
        <v>0</v>
      </c>
      <c r="AA8" s="85"/>
      <c r="AB8" s="85"/>
      <c r="AC8" s="85"/>
      <c r="AD8" s="85"/>
      <c r="AE8" s="3"/>
      <c r="AF8" s="3"/>
      <c r="AG8" s="296" t="s">
        <v>2128</v>
      </c>
      <c r="AH8" s="296" t="s">
        <v>2128</v>
      </c>
      <c r="AI8" s="10"/>
      <c r="AJ8" s="10"/>
      <c r="AK8" s="296" t="s">
        <v>2128</v>
      </c>
      <c r="AL8" s="296" t="s">
        <v>2128</v>
      </c>
      <c r="AM8" s="10" t="s">
        <v>357</v>
      </c>
      <c r="AN8" s="7" t="s">
        <v>357</v>
      </c>
    </row>
    <row r="9" spans="1:40" ht="18" hidden="1" customHeight="1" x14ac:dyDescent="0.35">
      <c r="A9" s="86" t="s">
        <v>110</v>
      </c>
      <c r="B9" s="8" t="s">
        <v>111</v>
      </c>
      <c r="C9" s="266" t="s">
        <v>130</v>
      </c>
      <c r="D9" s="267" t="s">
        <v>131</v>
      </c>
      <c r="E9" s="267" t="str">
        <f t="shared" si="0"/>
        <v>00900</v>
      </c>
      <c r="F9" s="8"/>
      <c r="G9" s="8"/>
      <c r="H9" s="29"/>
      <c r="I9" s="22">
        <v>18</v>
      </c>
      <c r="J9" s="9"/>
      <c r="K9" s="9"/>
      <c r="L9" s="9">
        <v>0</v>
      </c>
      <c r="M9" s="9">
        <v>0</v>
      </c>
      <c r="N9" s="2">
        <v>450568</v>
      </c>
      <c r="O9" s="2"/>
      <c r="P9" s="2">
        <v>1</v>
      </c>
      <c r="Q9" s="10"/>
      <c r="R9" s="28"/>
      <c r="S9" s="29"/>
      <c r="T9" s="46" t="s">
        <v>24</v>
      </c>
      <c r="U9" s="29"/>
      <c r="V9" s="29" t="s">
        <v>2128</v>
      </c>
      <c r="W9" s="7" t="s">
        <v>2128</v>
      </c>
      <c r="X9" s="296" t="s">
        <v>2128</v>
      </c>
      <c r="Y9" s="10">
        <f>SUM(Table3[[#This Row],[cca 
25%]:[cca 100%]])</f>
        <v>0</v>
      </c>
      <c r="Z9" s="351">
        <f>Table3[[#This Row],[Montažne ure]]*(1-Table3[[#This Row],[faktor %]])</f>
        <v>0</v>
      </c>
      <c r="AA9" s="85"/>
      <c r="AB9" s="85"/>
      <c r="AC9" s="85"/>
      <c r="AD9" s="85"/>
      <c r="AE9" s="3"/>
      <c r="AF9" s="3"/>
      <c r="AG9" s="296" t="s">
        <v>2128</v>
      </c>
      <c r="AH9" s="296" t="s">
        <v>2128</v>
      </c>
      <c r="AI9" s="10"/>
      <c r="AJ9" s="10"/>
      <c r="AK9" s="296" t="s">
        <v>2128</v>
      </c>
      <c r="AL9" s="296" t="s">
        <v>2128</v>
      </c>
      <c r="AM9" s="10" t="s">
        <v>357</v>
      </c>
      <c r="AN9" s="7" t="s">
        <v>357</v>
      </c>
    </row>
    <row r="10" spans="1:40" ht="18" hidden="1" customHeight="1" x14ac:dyDescent="0.3">
      <c r="A10" s="86" t="s">
        <v>110</v>
      </c>
      <c r="B10" s="8" t="s">
        <v>111</v>
      </c>
      <c r="C10" s="57"/>
      <c r="D10" s="50"/>
      <c r="E10" s="50" t="str">
        <f t="shared" si="0"/>
        <v/>
      </c>
      <c r="F10" s="1"/>
      <c r="G10" s="1"/>
      <c r="H10" s="29"/>
      <c r="I10" s="1"/>
      <c r="J10" s="1"/>
      <c r="K10" s="1"/>
      <c r="L10" s="137"/>
      <c r="M10" s="138"/>
      <c r="N10" s="138"/>
      <c r="O10" s="138"/>
      <c r="P10" s="138"/>
      <c r="Q10" s="32"/>
      <c r="R10" s="110"/>
      <c r="S10" s="29"/>
      <c r="T10" s="30"/>
      <c r="U10" s="29"/>
      <c r="V10" s="29" t="s">
        <v>2128</v>
      </c>
      <c r="W10" s="7" t="s">
        <v>2128</v>
      </c>
      <c r="X10" s="296" t="s">
        <v>2128</v>
      </c>
      <c r="Y10" s="10">
        <f>SUM(Table3[[#This Row],[cca 
25%]:[cca 100%]])</f>
        <v>0</v>
      </c>
      <c r="Z10" s="351"/>
      <c r="AA10" s="85"/>
      <c r="AB10" s="85"/>
      <c r="AC10" s="85"/>
      <c r="AD10" s="85"/>
      <c r="AE10" s="3"/>
      <c r="AF10" s="3"/>
      <c r="AG10" s="296" t="s">
        <v>2128</v>
      </c>
      <c r="AH10" s="296" t="s">
        <v>2128</v>
      </c>
      <c r="AI10" s="10"/>
      <c r="AJ10" s="10"/>
      <c r="AK10" s="296" t="s">
        <v>2128</v>
      </c>
      <c r="AL10" s="296" t="s">
        <v>2128</v>
      </c>
      <c r="AM10" s="10" t="s">
        <v>357</v>
      </c>
      <c r="AN10" s="1"/>
    </row>
    <row r="11" spans="1:40" ht="18" hidden="1" customHeight="1" x14ac:dyDescent="0.35">
      <c r="A11" s="91" t="s">
        <v>191</v>
      </c>
      <c r="B11" s="8" t="s">
        <v>192</v>
      </c>
      <c r="C11" s="57" t="s">
        <v>193</v>
      </c>
      <c r="D11" s="50">
        <v>1</v>
      </c>
      <c r="E11" s="50" t="str">
        <f t="shared" si="0"/>
        <v>1</v>
      </c>
      <c r="F11" s="24" t="s">
        <v>20</v>
      </c>
      <c r="G11" s="24"/>
      <c r="H11" s="29" t="s">
        <v>577</v>
      </c>
      <c r="I11" s="26">
        <v>23</v>
      </c>
      <c r="J11" s="7"/>
      <c r="K11" s="7"/>
      <c r="L11" s="7">
        <v>0</v>
      </c>
      <c r="M11" s="7">
        <v>0</v>
      </c>
      <c r="N11" s="10">
        <v>451946</v>
      </c>
      <c r="O11" s="8">
        <v>15383</v>
      </c>
      <c r="P11" s="10">
        <v>1</v>
      </c>
      <c r="Q11" s="10"/>
      <c r="R11" s="28">
        <v>135</v>
      </c>
      <c r="S11" s="197" t="s">
        <v>28</v>
      </c>
      <c r="T11" s="210" t="s">
        <v>558</v>
      </c>
      <c r="U11" s="29"/>
      <c r="V11" s="29" t="s">
        <v>2128</v>
      </c>
      <c r="W11" s="7" t="s">
        <v>2128</v>
      </c>
      <c r="X11" s="296" t="s">
        <v>2128</v>
      </c>
      <c r="Y11" s="10">
        <f>SUM(Table3[[#This Row],[cca 
25%]:[cca 100%]])</f>
        <v>1</v>
      </c>
      <c r="Z11" s="351">
        <f>Table3[[#This Row],[Montažne ure]]*(1-Table3[[#This Row],[faktor %]])</f>
        <v>0</v>
      </c>
      <c r="AA11" s="84">
        <v>0.25</v>
      </c>
      <c r="AB11" s="84">
        <v>0.25</v>
      </c>
      <c r="AC11" s="84">
        <v>0.25</v>
      </c>
      <c r="AD11" s="84">
        <v>0.25</v>
      </c>
      <c r="AE11" s="3" t="s">
        <v>713</v>
      </c>
      <c r="AF11" s="3"/>
      <c r="AG11" s="296" t="s">
        <v>2128</v>
      </c>
      <c r="AH11" s="296" t="s">
        <v>2128</v>
      </c>
      <c r="AI11" s="10"/>
      <c r="AJ11" s="10"/>
      <c r="AK11" s="296" t="s">
        <v>2128</v>
      </c>
      <c r="AL11" s="296" t="s">
        <v>2128</v>
      </c>
      <c r="AM11" s="10" t="s">
        <v>357</v>
      </c>
      <c r="AN11" s="7" t="s">
        <v>357</v>
      </c>
    </row>
    <row r="12" spans="1:40" ht="18" hidden="1" customHeight="1" x14ac:dyDescent="0.3">
      <c r="A12" s="94" t="s">
        <v>188</v>
      </c>
      <c r="B12" s="8" t="s">
        <v>189</v>
      </c>
      <c r="C12" s="57" t="s">
        <v>190</v>
      </c>
      <c r="D12" s="50">
        <v>1</v>
      </c>
      <c r="E12" s="50" t="str">
        <f t="shared" si="0"/>
        <v>1</v>
      </c>
      <c r="F12" s="10"/>
      <c r="G12" s="10"/>
      <c r="H12" s="29" t="s">
        <v>556</v>
      </c>
      <c r="I12" s="26">
        <v>25</v>
      </c>
      <c r="J12" s="7"/>
      <c r="K12" s="7"/>
      <c r="L12" s="7">
        <v>0</v>
      </c>
      <c r="M12" s="7">
        <v>0</v>
      </c>
      <c r="N12" s="93">
        <v>440850004</v>
      </c>
      <c r="O12" s="8">
        <v>15492</v>
      </c>
      <c r="P12" s="10">
        <v>1</v>
      </c>
      <c r="Q12" s="10"/>
      <c r="R12" s="28">
        <v>32</v>
      </c>
      <c r="S12" s="58" t="s">
        <v>22</v>
      </c>
      <c r="T12" s="211" t="s">
        <v>695</v>
      </c>
      <c r="U12" s="29"/>
      <c r="V12" s="29" t="s">
        <v>2128</v>
      </c>
      <c r="W12" s="4" t="s">
        <v>2128</v>
      </c>
      <c r="X12" s="296" t="s">
        <v>2128</v>
      </c>
      <c r="Y12" s="10">
        <f>SUM(Table3[[#This Row],[cca 
25%]:[cca 100%]])</f>
        <v>1</v>
      </c>
      <c r="Z12" s="351">
        <f>Table3[[#This Row],[Montažne ure]]*(1-Table3[[#This Row],[faktor %]])</f>
        <v>0</v>
      </c>
      <c r="AA12" s="84">
        <v>0.25</v>
      </c>
      <c r="AB12" s="84">
        <v>0.25</v>
      </c>
      <c r="AC12" s="84">
        <v>0.25</v>
      </c>
      <c r="AD12" s="84">
        <v>0.25</v>
      </c>
      <c r="AE12" s="3" t="s">
        <v>712</v>
      </c>
      <c r="AF12" s="3"/>
      <c r="AG12" s="296" t="s">
        <v>2128</v>
      </c>
      <c r="AH12" s="296" t="s">
        <v>2128</v>
      </c>
      <c r="AI12" s="10"/>
      <c r="AJ12" s="10"/>
      <c r="AK12" s="296" t="s">
        <v>2128</v>
      </c>
      <c r="AL12" s="296" t="s">
        <v>2128</v>
      </c>
      <c r="AM12" s="10" t="s">
        <v>357</v>
      </c>
      <c r="AN12" s="7" t="s">
        <v>357</v>
      </c>
    </row>
    <row r="13" spans="1:40" ht="18" hidden="1" x14ac:dyDescent="0.35">
      <c r="A13" s="107" t="s">
        <v>527</v>
      </c>
      <c r="B13" s="72" t="s">
        <v>528</v>
      </c>
      <c r="C13" s="56" t="s">
        <v>529</v>
      </c>
      <c r="D13" s="50"/>
      <c r="E13" s="50" t="str">
        <f t="shared" si="0"/>
        <v/>
      </c>
      <c r="F13" s="24" t="s">
        <v>20</v>
      </c>
      <c r="G13" s="24"/>
      <c r="H13" s="29" t="s">
        <v>25</v>
      </c>
      <c r="I13" s="13">
        <v>21</v>
      </c>
      <c r="J13" s="7"/>
      <c r="K13" s="7"/>
      <c r="L13" s="7">
        <v>0</v>
      </c>
      <c r="M13" s="7">
        <v>0</v>
      </c>
      <c r="N13" s="107" t="s">
        <v>530</v>
      </c>
      <c r="O13" s="10">
        <v>15593</v>
      </c>
      <c r="P13" s="10">
        <v>1</v>
      </c>
      <c r="Q13" s="10"/>
      <c r="R13" s="28">
        <v>15</v>
      </c>
      <c r="S13" s="61" t="s">
        <v>29</v>
      </c>
      <c r="T13" s="46" t="s">
        <v>544</v>
      </c>
      <c r="U13" s="29"/>
      <c r="V13" s="29" t="s">
        <v>2128</v>
      </c>
      <c r="W13" s="7" t="s">
        <v>2128</v>
      </c>
      <c r="X13" s="296" t="s">
        <v>2128</v>
      </c>
      <c r="Y13" s="10">
        <f>SUM(Table3[[#This Row],[cca 
25%]:[cca 100%]])</f>
        <v>1</v>
      </c>
      <c r="Z13" s="351">
        <f>Table3[[#This Row],[Montažne ure]]*(1-Table3[[#This Row],[faktor %]])</f>
        <v>0</v>
      </c>
      <c r="AA13" s="84">
        <v>0.25</v>
      </c>
      <c r="AB13" s="84">
        <v>0.25</v>
      </c>
      <c r="AC13" s="84">
        <v>0.25</v>
      </c>
      <c r="AD13" s="84">
        <v>0.25</v>
      </c>
      <c r="AE13" s="3"/>
      <c r="AF13" s="3"/>
      <c r="AG13" s="296" t="s">
        <v>2128</v>
      </c>
      <c r="AH13" s="296" t="s">
        <v>2128</v>
      </c>
      <c r="AI13" s="10"/>
      <c r="AJ13" s="10"/>
      <c r="AK13" s="296" t="s">
        <v>2128</v>
      </c>
      <c r="AL13" s="296" t="s">
        <v>2128</v>
      </c>
      <c r="AM13" s="10" t="s">
        <v>357</v>
      </c>
      <c r="AN13" s="7" t="s">
        <v>357</v>
      </c>
    </row>
    <row r="14" spans="1:40" ht="18" hidden="1" customHeight="1" x14ac:dyDescent="0.3">
      <c r="A14" s="56" t="s">
        <v>280</v>
      </c>
      <c r="B14" s="72" t="s">
        <v>281</v>
      </c>
      <c r="C14" s="57" t="s">
        <v>282</v>
      </c>
      <c r="D14" s="50"/>
      <c r="E14" s="50" t="str">
        <f t="shared" si="0"/>
        <v/>
      </c>
      <c r="F14" s="10"/>
      <c r="G14" s="10"/>
      <c r="H14" s="29" t="s">
        <v>535</v>
      </c>
      <c r="I14" s="13">
        <v>21</v>
      </c>
      <c r="J14" s="7"/>
      <c r="K14" s="87"/>
      <c r="L14" s="7">
        <v>0</v>
      </c>
      <c r="M14" s="7">
        <v>0</v>
      </c>
      <c r="N14" s="10">
        <v>353827</v>
      </c>
      <c r="O14" s="8"/>
      <c r="P14" s="10">
        <v>18</v>
      </c>
      <c r="Q14" s="10"/>
      <c r="R14" s="28">
        <v>36</v>
      </c>
      <c r="S14" s="58" t="s">
        <v>22</v>
      </c>
      <c r="T14" s="30" t="s">
        <v>534</v>
      </c>
      <c r="U14" s="29"/>
      <c r="V14" s="29" t="s">
        <v>2128</v>
      </c>
      <c r="W14" s="7" t="s">
        <v>2128</v>
      </c>
      <c r="X14" s="296" t="s">
        <v>2128</v>
      </c>
      <c r="Y14" s="10">
        <f>SUM(Table3[[#This Row],[cca 
25%]:[cca 100%]])</f>
        <v>1</v>
      </c>
      <c r="Z14" s="351">
        <f>Table3[[#This Row],[Montažne ure]]*(1-Table3[[#This Row],[faktor %]])</f>
        <v>0</v>
      </c>
      <c r="AA14" s="84">
        <v>0.25</v>
      </c>
      <c r="AB14" s="84">
        <v>0.25</v>
      </c>
      <c r="AC14" s="84">
        <v>0.25</v>
      </c>
      <c r="AD14" s="84">
        <v>0.25</v>
      </c>
      <c r="AE14" s="3"/>
      <c r="AF14" s="3"/>
      <c r="AG14" s="296" t="s">
        <v>2128</v>
      </c>
      <c r="AH14" s="296" t="s">
        <v>2128</v>
      </c>
      <c r="AI14" s="10"/>
      <c r="AJ14" s="10"/>
      <c r="AK14" s="296" t="s">
        <v>2128</v>
      </c>
      <c r="AL14" s="296" t="s">
        <v>2128</v>
      </c>
      <c r="AM14" s="10" t="s">
        <v>357</v>
      </c>
      <c r="AN14" s="7" t="s">
        <v>357</v>
      </c>
    </row>
    <row r="15" spans="1:40" ht="18" hidden="1" customHeight="1" x14ac:dyDescent="0.35">
      <c r="A15" s="56" t="s">
        <v>280</v>
      </c>
      <c r="B15" s="72" t="s">
        <v>281</v>
      </c>
      <c r="C15" s="56" t="s">
        <v>279</v>
      </c>
      <c r="D15" s="50"/>
      <c r="E15" s="50" t="str">
        <f t="shared" si="0"/>
        <v/>
      </c>
      <c r="F15" s="24" t="s">
        <v>20</v>
      </c>
      <c r="G15" s="24"/>
      <c r="H15" s="29" t="s">
        <v>25</v>
      </c>
      <c r="I15" s="13">
        <v>21</v>
      </c>
      <c r="J15" s="7"/>
      <c r="K15" s="7"/>
      <c r="L15" s="7">
        <v>0</v>
      </c>
      <c r="M15" s="7">
        <v>0</v>
      </c>
      <c r="N15" s="10">
        <v>384796</v>
      </c>
      <c r="O15" s="8" t="s">
        <v>38</v>
      </c>
      <c r="P15" s="10">
        <v>2</v>
      </c>
      <c r="Q15" s="10"/>
      <c r="R15" s="28">
        <v>30</v>
      </c>
      <c r="S15" s="61" t="s">
        <v>29</v>
      </c>
      <c r="T15" s="30" t="s">
        <v>534</v>
      </c>
      <c r="U15" s="29"/>
      <c r="V15" s="29" t="s">
        <v>2128</v>
      </c>
      <c r="W15" s="7" t="s">
        <v>2128</v>
      </c>
      <c r="X15" s="296" t="s">
        <v>2128</v>
      </c>
      <c r="Y15" s="10">
        <f>SUM(Table3[[#This Row],[cca 
25%]:[cca 100%]])</f>
        <v>1</v>
      </c>
      <c r="Z15" s="351">
        <f>Table3[[#This Row],[Montažne ure]]*(1-Table3[[#This Row],[faktor %]])</f>
        <v>0</v>
      </c>
      <c r="AA15" s="84">
        <v>0.25</v>
      </c>
      <c r="AB15" s="84">
        <v>0.25</v>
      </c>
      <c r="AC15" s="84">
        <v>0.25</v>
      </c>
      <c r="AD15" s="84">
        <v>0.25</v>
      </c>
      <c r="AE15" s="3"/>
      <c r="AF15" s="3"/>
      <c r="AG15" s="296" t="s">
        <v>2128</v>
      </c>
      <c r="AH15" s="296" t="s">
        <v>2128</v>
      </c>
      <c r="AI15" s="10"/>
      <c r="AJ15" s="10"/>
      <c r="AK15" s="296" t="s">
        <v>2128</v>
      </c>
      <c r="AL15" s="296" t="s">
        <v>2128</v>
      </c>
      <c r="AM15" s="10" t="s">
        <v>357</v>
      </c>
      <c r="AN15" s="7" t="s">
        <v>357</v>
      </c>
    </row>
    <row r="16" spans="1:40" ht="18" hidden="1" customHeight="1" x14ac:dyDescent="0.35">
      <c r="A16" s="56" t="s">
        <v>280</v>
      </c>
      <c r="B16" s="72" t="s">
        <v>281</v>
      </c>
      <c r="C16" s="57" t="s">
        <v>283</v>
      </c>
      <c r="D16" s="50"/>
      <c r="E16" s="50" t="str">
        <f t="shared" si="0"/>
        <v/>
      </c>
      <c r="F16" s="10"/>
      <c r="G16" s="10"/>
      <c r="H16" s="29" t="s">
        <v>557</v>
      </c>
      <c r="I16" s="21">
        <v>23</v>
      </c>
      <c r="J16" s="7"/>
      <c r="K16" s="7"/>
      <c r="L16" s="7">
        <v>0</v>
      </c>
      <c r="M16" s="7">
        <v>0</v>
      </c>
      <c r="N16" s="10">
        <v>293841</v>
      </c>
      <c r="O16" s="8">
        <v>15397</v>
      </c>
      <c r="P16" s="10">
        <v>1</v>
      </c>
      <c r="Q16" s="10"/>
      <c r="R16" s="28">
        <v>44</v>
      </c>
      <c r="S16" s="58" t="s">
        <v>22</v>
      </c>
      <c r="T16" s="211" t="s">
        <v>561</v>
      </c>
      <c r="U16" s="29"/>
      <c r="V16" s="29" t="s">
        <v>2128</v>
      </c>
      <c r="W16" s="7" t="s">
        <v>2128</v>
      </c>
      <c r="X16" s="296" t="s">
        <v>2128</v>
      </c>
      <c r="Y16" s="10">
        <f>SUM(Table3[[#This Row],[cca 
25%]:[cca 100%]])</f>
        <v>1</v>
      </c>
      <c r="Z16" s="351">
        <f>Table3[[#This Row],[Montažne ure]]*(1-Table3[[#This Row],[faktor %]])</f>
        <v>0</v>
      </c>
      <c r="AA16" s="84">
        <v>0.25</v>
      </c>
      <c r="AB16" s="84">
        <v>0.25</v>
      </c>
      <c r="AC16" s="84">
        <v>0.25</v>
      </c>
      <c r="AD16" s="84">
        <v>0.25</v>
      </c>
      <c r="AE16" s="73" t="s">
        <v>696</v>
      </c>
      <c r="AF16" s="73"/>
      <c r="AG16" s="296" t="s">
        <v>2128</v>
      </c>
      <c r="AH16" s="296" t="s">
        <v>2128</v>
      </c>
      <c r="AI16" s="10"/>
      <c r="AJ16" s="10"/>
      <c r="AK16" s="296" t="s">
        <v>2128</v>
      </c>
      <c r="AL16" s="296" t="s">
        <v>2128</v>
      </c>
      <c r="AM16" s="10" t="s">
        <v>357</v>
      </c>
      <c r="AN16" s="7" t="s">
        <v>357</v>
      </c>
    </row>
    <row r="17" spans="1:40" ht="18" hidden="1" x14ac:dyDescent="0.35">
      <c r="A17" s="56" t="s">
        <v>277</v>
      </c>
      <c r="B17" s="72" t="s">
        <v>278</v>
      </c>
      <c r="C17" s="56" t="s">
        <v>284</v>
      </c>
      <c r="D17" s="50"/>
      <c r="E17" s="50" t="str">
        <f t="shared" si="0"/>
        <v/>
      </c>
      <c r="F17" s="229" t="s">
        <v>20</v>
      </c>
      <c r="G17" s="24" t="s">
        <v>357</v>
      </c>
      <c r="H17" s="29"/>
      <c r="I17" s="305">
        <v>35</v>
      </c>
      <c r="J17" s="7"/>
      <c r="K17" s="7"/>
      <c r="L17" s="7">
        <v>0</v>
      </c>
      <c r="M17" s="7">
        <v>0</v>
      </c>
      <c r="N17" s="107" t="s">
        <v>39</v>
      </c>
      <c r="O17" s="8"/>
      <c r="P17" s="10">
        <v>1</v>
      </c>
      <c r="Q17" s="10"/>
      <c r="R17" s="28">
        <v>110</v>
      </c>
      <c r="S17" s="61" t="s">
        <v>29</v>
      </c>
      <c r="T17" s="46"/>
      <c r="U17" s="29"/>
      <c r="V17" s="29" t="s">
        <v>2128</v>
      </c>
      <c r="W17" s="10" t="s">
        <v>2128</v>
      </c>
      <c r="X17" s="296" t="s">
        <v>2128</v>
      </c>
      <c r="Y17" s="4">
        <f>SUM(Table3[[#This Row],[cca 
25%]:[cca 100%]])</f>
        <v>1</v>
      </c>
      <c r="Z17" s="351">
        <f>Table3[[#This Row],[Montažne ure]]*(1-Table3[[#This Row],[faktor %]])</f>
        <v>0</v>
      </c>
      <c r="AA17" s="84">
        <v>0.25</v>
      </c>
      <c r="AB17" s="84">
        <v>0.25</v>
      </c>
      <c r="AC17" s="84">
        <v>0.25</v>
      </c>
      <c r="AD17" s="84">
        <v>0.25</v>
      </c>
      <c r="AE17" s="3"/>
      <c r="AF17" s="3"/>
      <c r="AG17" s="296" t="s">
        <v>2128</v>
      </c>
      <c r="AH17" s="296" t="s">
        <v>2128</v>
      </c>
      <c r="AI17" s="10"/>
      <c r="AJ17" s="10"/>
      <c r="AK17" s="296" t="s">
        <v>2128</v>
      </c>
      <c r="AL17" s="296" t="s">
        <v>2128</v>
      </c>
      <c r="AM17" s="10" t="s">
        <v>357</v>
      </c>
      <c r="AN17" s="13"/>
    </row>
    <row r="18" spans="1:40" ht="18" hidden="1" customHeight="1" x14ac:dyDescent="0.35">
      <c r="A18" s="56" t="s">
        <v>277</v>
      </c>
      <c r="B18" s="443" t="s">
        <v>278</v>
      </c>
      <c r="C18" s="56" t="s">
        <v>271</v>
      </c>
      <c r="D18" s="50">
        <v>1</v>
      </c>
      <c r="E18" s="50" t="str">
        <f t="shared" si="0"/>
        <v>1</v>
      </c>
      <c r="F18" s="229" t="s">
        <v>20</v>
      </c>
      <c r="G18" s="24"/>
      <c r="H18" s="29"/>
      <c r="I18" s="308"/>
      <c r="J18" s="7"/>
      <c r="K18" s="7"/>
      <c r="L18" s="7">
        <v>0</v>
      </c>
      <c r="M18" s="7">
        <v>0</v>
      </c>
      <c r="N18" s="107" t="s">
        <v>37</v>
      </c>
      <c r="O18" s="8"/>
      <c r="P18" s="10">
        <v>1</v>
      </c>
      <c r="Q18" s="10"/>
      <c r="R18" s="28">
        <v>0</v>
      </c>
      <c r="S18" s="59" t="s">
        <v>28</v>
      </c>
      <c r="T18" s="332"/>
      <c r="U18" s="29"/>
      <c r="V18" s="29" t="s">
        <v>2128</v>
      </c>
      <c r="W18" s="10" t="s">
        <v>2128</v>
      </c>
      <c r="X18" s="296" t="s">
        <v>2128</v>
      </c>
      <c r="Y18" s="10">
        <f>SUM(Table3[[#This Row],[cca 
25%]:[cca 100%]])</f>
        <v>0</v>
      </c>
      <c r="Z18" s="351">
        <f>Table3[[#This Row],[Montažne ure]]*(1-Table3[[#This Row],[faktor %]])</f>
        <v>0</v>
      </c>
      <c r="AA18" s="85"/>
      <c r="AB18" s="85"/>
      <c r="AC18" s="85"/>
      <c r="AD18" s="85"/>
      <c r="AE18" s="3"/>
      <c r="AF18" s="3"/>
      <c r="AG18" s="296">
        <f>IFERROR(VLOOKUP(Table3[[#This Row],[Št. projektne naloge]],'[1]PLAN KONTROLE KONČANIH STROJEV'!$C$8:$M$2000,5,FALSE),"")</f>
        <v>45545</v>
      </c>
      <c r="AH18" s="296" t="str">
        <f>IFERROR(VLOOKUP(Table3[[#This Row],[Št. projektne naloge]],'[1]PLAN KONTROLE KONČANIH STROJEV'!$C$8:$M$2000,4,FALSE),"")</f>
        <v>DA</v>
      </c>
      <c r="AI18" s="10"/>
      <c r="AJ18" s="10"/>
      <c r="AK18" s="296">
        <f>IFERROR(VLOOKUP(Table3[[#This Row],[Št. projektne naloge]],'[1]PLAN KONTROLE KONČANIH STROJEV'!$C$8:$M$2000,9,FALSE),"")</f>
        <v>45544</v>
      </c>
      <c r="AL18" s="30" t="str">
        <f>IFERROR(VLOOKUP(Table3[[#This Row],[Št. projektne naloge]],'[1]PLAN KONTROLE KONČANIH STROJEV'!$C$8:$M$2000,8,FALSE),"")</f>
        <v>DA</v>
      </c>
      <c r="AM18" s="10"/>
      <c r="AN18" s="13"/>
    </row>
    <row r="19" spans="1:40" ht="13.2" hidden="1" customHeight="1" x14ac:dyDescent="0.35">
      <c r="A19" s="269"/>
      <c r="B19" s="72"/>
      <c r="C19" s="56"/>
      <c r="D19" s="50"/>
      <c r="E19" s="50" t="str">
        <f t="shared" si="0"/>
        <v/>
      </c>
      <c r="F19" s="229"/>
      <c r="G19" s="24" t="s">
        <v>357</v>
      </c>
      <c r="H19" s="120"/>
      <c r="I19" s="10">
        <v>1</v>
      </c>
      <c r="J19" s="10"/>
      <c r="K19" s="10"/>
      <c r="L19" s="10"/>
      <c r="M19" s="10"/>
      <c r="N19" s="107"/>
      <c r="O19" s="10"/>
      <c r="P19" s="251"/>
      <c r="Q19" s="10"/>
      <c r="R19" s="28"/>
      <c r="S19" s="272"/>
      <c r="T19" s="30"/>
      <c r="U19" s="29"/>
      <c r="V19" s="120" t="s">
        <v>2128</v>
      </c>
      <c r="W19" s="119" t="s">
        <v>2128</v>
      </c>
      <c r="X19" s="296" t="s">
        <v>2128</v>
      </c>
      <c r="Y19" s="10">
        <f>SUM(Table3[[#This Row],[cca 
25%]:[cca 100%]])</f>
        <v>0</v>
      </c>
      <c r="Z19" s="351">
        <f>Table3[[#This Row],[Montažne ure]]*(1-Table3[[#This Row],[faktor %]])</f>
        <v>0</v>
      </c>
      <c r="AA19" s="85"/>
      <c r="AB19" s="85"/>
      <c r="AC19" s="85"/>
      <c r="AD19" s="85"/>
      <c r="AE19" s="3"/>
      <c r="AF19" s="3"/>
      <c r="AG19" s="296" t="s">
        <v>2128</v>
      </c>
      <c r="AH19" s="296" t="s">
        <v>2128</v>
      </c>
      <c r="AI19" s="10"/>
      <c r="AJ19" s="10"/>
      <c r="AK19" s="296" t="s">
        <v>2128</v>
      </c>
      <c r="AL19" s="296" t="s">
        <v>2128</v>
      </c>
      <c r="AM19" s="10" t="s">
        <v>2665</v>
      </c>
      <c r="AN19" s="13"/>
    </row>
    <row r="20" spans="1:40" ht="18" hidden="1" customHeight="1" x14ac:dyDescent="0.35">
      <c r="A20" s="94" t="s">
        <v>256</v>
      </c>
      <c r="B20" s="8" t="s">
        <v>257</v>
      </c>
      <c r="C20" s="57" t="s">
        <v>148</v>
      </c>
      <c r="D20" s="50" t="s">
        <v>258</v>
      </c>
      <c r="E20" s="50" t="str">
        <f t="shared" si="0"/>
        <v>00010</v>
      </c>
      <c r="F20" s="24" t="s">
        <v>20</v>
      </c>
      <c r="G20" s="24"/>
      <c r="H20" s="29" t="s">
        <v>556</v>
      </c>
      <c r="I20" s="288">
        <v>25</v>
      </c>
      <c r="J20" s="7"/>
      <c r="K20" s="87"/>
      <c r="L20" s="7">
        <v>0</v>
      </c>
      <c r="M20" s="7">
        <v>0</v>
      </c>
      <c r="N20" s="93">
        <v>395880048</v>
      </c>
      <c r="O20" s="10">
        <v>15485</v>
      </c>
      <c r="P20" s="10">
        <v>1</v>
      </c>
      <c r="Q20" s="10"/>
      <c r="R20" s="28">
        <v>160</v>
      </c>
      <c r="S20" s="59" t="s">
        <v>28</v>
      </c>
      <c r="T20" s="211" t="s">
        <v>689</v>
      </c>
      <c r="U20" s="29"/>
      <c r="V20" s="120" t="s">
        <v>2128</v>
      </c>
      <c r="W20" s="244" t="s">
        <v>2128</v>
      </c>
      <c r="X20" s="296" t="s">
        <v>2128</v>
      </c>
      <c r="Y20" s="10">
        <f>SUM(Table3[[#This Row],[cca 
25%]:[cca 100%]])</f>
        <v>1</v>
      </c>
      <c r="Z20" s="351">
        <f>Table3[[#This Row],[Montažne ure]]*(1-Table3[[#This Row],[faktor %]])</f>
        <v>0</v>
      </c>
      <c r="AA20" s="84">
        <v>0.25</v>
      </c>
      <c r="AB20" s="84">
        <v>0.25</v>
      </c>
      <c r="AC20" s="84">
        <v>0.25</v>
      </c>
      <c r="AD20" s="84">
        <v>0.25</v>
      </c>
      <c r="AE20" s="3" t="s">
        <v>785</v>
      </c>
      <c r="AF20" s="3"/>
      <c r="AG20" s="296">
        <v>45155</v>
      </c>
      <c r="AH20" s="296" t="s">
        <v>20</v>
      </c>
      <c r="AI20" s="10"/>
      <c r="AJ20" s="10"/>
      <c r="AK20" s="296">
        <v>45176</v>
      </c>
      <c r="AL20" s="296" t="s">
        <v>20</v>
      </c>
      <c r="AM20" s="10" t="s">
        <v>357</v>
      </c>
      <c r="AN20" s="7" t="s">
        <v>357</v>
      </c>
    </row>
    <row r="21" spans="1:40" ht="18" hidden="1" customHeight="1" x14ac:dyDescent="0.35">
      <c r="A21" s="94" t="s">
        <v>256</v>
      </c>
      <c r="B21" s="8" t="s">
        <v>257</v>
      </c>
      <c r="C21" s="57" t="s">
        <v>259</v>
      </c>
      <c r="D21" s="50" t="s">
        <v>260</v>
      </c>
      <c r="E21" s="50" t="str">
        <f t="shared" si="0"/>
        <v>00020</v>
      </c>
      <c r="F21" s="24" t="s">
        <v>20</v>
      </c>
      <c r="G21" s="24"/>
      <c r="H21" s="29" t="s">
        <v>706</v>
      </c>
      <c r="I21" s="13">
        <v>29</v>
      </c>
      <c r="J21" s="7"/>
      <c r="K21" s="158"/>
      <c r="L21" s="7">
        <v>0</v>
      </c>
      <c r="M21" s="7">
        <v>0</v>
      </c>
      <c r="N21" s="10">
        <v>455836</v>
      </c>
      <c r="O21" s="10">
        <v>15486</v>
      </c>
      <c r="P21" s="10">
        <v>1</v>
      </c>
      <c r="Q21" s="10"/>
      <c r="R21" s="28">
        <v>40</v>
      </c>
      <c r="S21" s="61" t="s">
        <v>29</v>
      </c>
      <c r="T21" s="211" t="s">
        <v>687</v>
      </c>
      <c r="U21" s="29"/>
      <c r="V21" s="29" t="s">
        <v>20</v>
      </c>
      <c r="W21" s="10" t="s">
        <v>2130</v>
      </c>
      <c r="X21" s="296">
        <v>45142</v>
      </c>
      <c r="Y21" s="10">
        <f>SUM(Table3[[#This Row],[cca 
25%]:[cca 100%]])</f>
        <v>1</v>
      </c>
      <c r="Z21" s="351">
        <f>Table3[[#This Row],[Montažne ure]]*(1-Table3[[#This Row],[faktor %]])</f>
        <v>0</v>
      </c>
      <c r="AA21" s="84">
        <v>0.25</v>
      </c>
      <c r="AB21" s="84">
        <v>0.25</v>
      </c>
      <c r="AC21" s="84">
        <v>0.25</v>
      </c>
      <c r="AD21" s="84">
        <v>0.25</v>
      </c>
      <c r="AE21" s="3" t="s">
        <v>790</v>
      </c>
      <c r="AF21" s="3"/>
      <c r="AG21" s="296">
        <v>45168</v>
      </c>
      <c r="AH21" s="296" t="s">
        <v>20</v>
      </c>
      <c r="AI21" s="10"/>
      <c r="AJ21" s="10"/>
      <c r="AK21" s="296">
        <v>45173</v>
      </c>
      <c r="AL21" s="296" t="s">
        <v>20</v>
      </c>
      <c r="AM21" s="10" t="s">
        <v>357</v>
      </c>
      <c r="AN21" s="7" t="s">
        <v>357</v>
      </c>
    </row>
    <row r="22" spans="1:40" ht="18" hidden="1" customHeight="1" x14ac:dyDescent="0.3">
      <c r="A22" s="94" t="s">
        <v>256</v>
      </c>
      <c r="B22" s="8" t="s">
        <v>257</v>
      </c>
      <c r="C22" s="57" t="s">
        <v>261</v>
      </c>
      <c r="D22" s="50" t="s">
        <v>262</v>
      </c>
      <c r="E22" s="50" t="str">
        <f t="shared" si="0"/>
        <v>00030</v>
      </c>
      <c r="F22" s="10"/>
      <c r="G22" s="10"/>
      <c r="H22" s="29" t="s">
        <v>555</v>
      </c>
      <c r="I22" s="7">
        <v>27</v>
      </c>
      <c r="J22" s="10"/>
      <c r="K22" s="7"/>
      <c r="L22" s="7">
        <v>0</v>
      </c>
      <c r="M22" s="7">
        <v>0</v>
      </c>
      <c r="N22" s="10">
        <v>455834</v>
      </c>
      <c r="O22" s="10">
        <v>15487</v>
      </c>
      <c r="P22" s="10">
        <v>1</v>
      </c>
      <c r="Q22" s="10"/>
      <c r="R22" s="28"/>
      <c r="S22" s="62" t="s">
        <v>19</v>
      </c>
      <c r="T22" s="211" t="s">
        <v>683</v>
      </c>
      <c r="U22" s="29"/>
      <c r="V22" s="29" t="s">
        <v>2128</v>
      </c>
      <c r="W22" s="7" t="s">
        <v>2128</v>
      </c>
      <c r="X22" s="296" t="s">
        <v>2128</v>
      </c>
      <c r="Y22" s="10">
        <f>SUM(Table3[[#This Row],[cca 
25%]:[cca 100%]])</f>
        <v>1</v>
      </c>
      <c r="Z22" s="351">
        <f>Table3[[#This Row],[Montažne ure]]*(1-Table3[[#This Row],[faktor %]])</f>
        <v>0</v>
      </c>
      <c r="AA22" s="84">
        <v>0.25</v>
      </c>
      <c r="AB22" s="84">
        <v>0.25</v>
      </c>
      <c r="AC22" s="84">
        <v>0.25</v>
      </c>
      <c r="AD22" s="84">
        <v>0.25</v>
      </c>
      <c r="AE22" s="3"/>
      <c r="AF22" s="3"/>
      <c r="AG22" s="296" t="s">
        <v>2128</v>
      </c>
      <c r="AH22" s="296" t="s">
        <v>2128</v>
      </c>
      <c r="AI22" s="10"/>
      <c r="AJ22" s="10"/>
      <c r="AK22" s="296" t="s">
        <v>2128</v>
      </c>
      <c r="AL22" s="296" t="s">
        <v>2128</v>
      </c>
      <c r="AM22" s="10" t="s">
        <v>357</v>
      </c>
      <c r="AN22" s="7" t="s">
        <v>357</v>
      </c>
    </row>
    <row r="23" spans="1:40" ht="18" hidden="1" customHeight="1" x14ac:dyDescent="0.3">
      <c r="A23" s="94" t="s">
        <v>256</v>
      </c>
      <c r="B23" s="8" t="s">
        <v>257</v>
      </c>
      <c r="C23" s="57" t="s">
        <v>263</v>
      </c>
      <c r="D23" s="50" t="s">
        <v>264</v>
      </c>
      <c r="E23" s="50" t="str">
        <f t="shared" si="0"/>
        <v>00040</v>
      </c>
      <c r="F23" s="10"/>
      <c r="G23" s="10"/>
      <c r="H23" s="29" t="s">
        <v>555</v>
      </c>
      <c r="I23" s="7">
        <v>27</v>
      </c>
      <c r="J23" s="7"/>
      <c r="K23" s="7"/>
      <c r="L23" s="10">
        <v>3</v>
      </c>
      <c r="M23" s="7">
        <v>0</v>
      </c>
      <c r="N23" s="10">
        <v>325400</v>
      </c>
      <c r="O23" s="10">
        <v>15488</v>
      </c>
      <c r="P23" s="10">
        <v>1</v>
      </c>
      <c r="Q23" s="10"/>
      <c r="R23" s="28">
        <v>6</v>
      </c>
      <c r="S23" s="62" t="s">
        <v>19</v>
      </c>
      <c r="T23" s="211" t="s">
        <v>683</v>
      </c>
      <c r="U23" s="29"/>
      <c r="V23" s="29" t="s">
        <v>2128</v>
      </c>
      <c r="W23" s="4" t="s">
        <v>2128</v>
      </c>
      <c r="X23" s="296" t="s">
        <v>2128</v>
      </c>
      <c r="Y23" s="10">
        <f>SUM(Table3[[#This Row],[cca 
25%]:[cca 100%]])</f>
        <v>1</v>
      </c>
      <c r="Z23" s="351">
        <f>Table3[[#This Row],[Montažne ure]]*(1-Table3[[#This Row],[faktor %]])</f>
        <v>0</v>
      </c>
      <c r="AA23" s="84">
        <v>0.25</v>
      </c>
      <c r="AB23" s="84">
        <v>0.25</v>
      </c>
      <c r="AC23" s="84">
        <v>0.25</v>
      </c>
      <c r="AD23" s="84">
        <v>0.25</v>
      </c>
      <c r="AE23" s="3"/>
      <c r="AF23" s="3"/>
      <c r="AG23" s="296" t="s">
        <v>2128</v>
      </c>
      <c r="AH23" s="296" t="s">
        <v>2128</v>
      </c>
      <c r="AI23" s="10"/>
      <c r="AJ23" s="10"/>
      <c r="AK23" s="296" t="s">
        <v>2128</v>
      </c>
      <c r="AL23" s="296" t="s">
        <v>2128</v>
      </c>
      <c r="AM23" s="10" t="s">
        <v>357</v>
      </c>
      <c r="AN23" s="7" t="s">
        <v>357</v>
      </c>
    </row>
    <row r="24" spans="1:40" ht="18" hidden="1" customHeight="1" x14ac:dyDescent="0.3">
      <c r="A24" s="94" t="s">
        <v>256</v>
      </c>
      <c r="B24" s="68" t="s">
        <v>257</v>
      </c>
      <c r="C24" s="57" t="s">
        <v>265</v>
      </c>
      <c r="D24" s="50" t="s">
        <v>266</v>
      </c>
      <c r="E24" s="50" t="str">
        <f t="shared" si="0"/>
        <v>00050</v>
      </c>
      <c r="F24" s="10"/>
      <c r="G24" s="10"/>
      <c r="H24" s="29" t="s">
        <v>555</v>
      </c>
      <c r="I24" s="7">
        <v>27</v>
      </c>
      <c r="J24" s="7"/>
      <c r="K24" s="7"/>
      <c r="L24" s="10">
        <v>1</v>
      </c>
      <c r="M24" s="7">
        <v>0</v>
      </c>
      <c r="N24" s="10">
        <v>455835</v>
      </c>
      <c r="O24" s="10">
        <v>15489</v>
      </c>
      <c r="P24" s="10">
        <v>1</v>
      </c>
      <c r="Q24" s="10"/>
      <c r="R24" s="28">
        <v>18</v>
      </c>
      <c r="S24" s="62" t="s">
        <v>19</v>
      </c>
      <c r="T24" s="211" t="s">
        <v>683</v>
      </c>
      <c r="U24" s="29"/>
      <c r="V24" s="29" t="s">
        <v>2128</v>
      </c>
      <c r="W24" s="213" t="s">
        <v>2128</v>
      </c>
      <c r="X24" s="296" t="s">
        <v>2128</v>
      </c>
      <c r="Y24" s="10">
        <f>SUM(Table3[[#This Row],[cca 
25%]:[cca 100%]])</f>
        <v>1</v>
      </c>
      <c r="Z24" s="351">
        <f>Table3[[#This Row],[Montažne ure]]*(1-Table3[[#This Row],[faktor %]])</f>
        <v>0</v>
      </c>
      <c r="AA24" s="84">
        <v>0.25</v>
      </c>
      <c r="AB24" s="84">
        <v>0.25</v>
      </c>
      <c r="AC24" s="84">
        <v>0.25</v>
      </c>
      <c r="AD24" s="84">
        <v>0.25</v>
      </c>
      <c r="AE24" s="3"/>
      <c r="AF24" s="3"/>
      <c r="AG24" s="296" t="s">
        <v>2128</v>
      </c>
      <c r="AH24" s="296" t="s">
        <v>2128</v>
      </c>
      <c r="AI24" s="10"/>
      <c r="AJ24" s="10"/>
      <c r="AK24" s="296" t="s">
        <v>2128</v>
      </c>
      <c r="AL24" s="296" t="s">
        <v>2128</v>
      </c>
      <c r="AM24" s="10" t="s">
        <v>357</v>
      </c>
      <c r="AN24" s="7" t="s">
        <v>357</v>
      </c>
    </row>
    <row r="25" spans="1:40" ht="18" hidden="1" customHeight="1" x14ac:dyDescent="0.35">
      <c r="A25" s="94" t="s">
        <v>256</v>
      </c>
      <c r="B25" s="8" t="s">
        <v>257</v>
      </c>
      <c r="C25" s="57" t="s">
        <v>267</v>
      </c>
      <c r="D25" s="50" t="s">
        <v>268</v>
      </c>
      <c r="E25" s="50" t="str">
        <f t="shared" si="0"/>
        <v>00060</v>
      </c>
      <c r="F25" s="24" t="s">
        <v>20</v>
      </c>
      <c r="G25" s="24"/>
      <c r="H25" s="29" t="s">
        <v>577</v>
      </c>
      <c r="I25" s="13">
        <v>23</v>
      </c>
      <c r="J25" s="7"/>
      <c r="K25" s="7"/>
      <c r="L25" s="7">
        <v>0</v>
      </c>
      <c r="M25" s="7">
        <v>0</v>
      </c>
      <c r="N25" s="10">
        <v>451939</v>
      </c>
      <c r="O25" s="10">
        <v>15490</v>
      </c>
      <c r="P25" s="10">
        <v>1</v>
      </c>
      <c r="Q25" s="10"/>
      <c r="R25" s="28">
        <v>105</v>
      </c>
      <c r="S25" s="61" t="s">
        <v>29</v>
      </c>
      <c r="T25" s="211" t="s">
        <v>558</v>
      </c>
      <c r="U25" s="29"/>
      <c r="V25" s="29" t="s">
        <v>2128</v>
      </c>
      <c r="W25" s="7" t="s">
        <v>2128</v>
      </c>
      <c r="X25" s="296" t="s">
        <v>2128</v>
      </c>
      <c r="Y25" s="10">
        <f>SUM(Table3[[#This Row],[cca 
25%]:[cca 100%]])</f>
        <v>1</v>
      </c>
      <c r="Z25" s="351">
        <f>Table3[[#This Row],[Montažne ure]]*(1-Table3[[#This Row],[faktor %]])</f>
        <v>0</v>
      </c>
      <c r="AA25" s="84">
        <v>0.25</v>
      </c>
      <c r="AB25" s="84">
        <v>0.25</v>
      </c>
      <c r="AC25" s="84">
        <v>0.25</v>
      </c>
      <c r="AD25" s="84">
        <v>0.25</v>
      </c>
      <c r="AE25" s="3" t="s">
        <v>785</v>
      </c>
      <c r="AF25" s="3"/>
      <c r="AG25" s="296">
        <v>45155</v>
      </c>
      <c r="AH25" s="296" t="s">
        <v>20</v>
      </c>
      <c r="AI25" s="10"/>
      <c r="AJ25" s="10"/>
      <c r="AK25" s="296">
        <v>45174</v>
      </c>
      <c r="AL25" s="296" t="s">
        <v>20</v>
      </c>
      <c r="AM25" s="10" t="s">
        <v>357</v>
      </c>
      <c r="AN25" s="7" t="s">
        <v>357</v>
      </c>
    </row>
    <row r="26" spans="1:40" ht="18" hidden="1" customHeight="1" x14ac:dyDescent="0.3">
      <c r="A26" s="94" t="s">
        <v>256</v>
      </c>
      <c r="B26" s="8" t="s">
        <v>257</v>
      </c>
      <c r="C26" s="57" t="s">
        <v>269</v>
      </c>
      <c r="D26" s="50" t="s">
        <v>270</v>
      </c>
      <c r="E26" s="50" t="str">
        <f t="shared" si="0"/>
        <v>00900</v>
      </c>
      <c r="F26" s="10"/>
      <c r="G26" s="10"/>
      <c r="H26" s="29"/>
      <c r="I26" s="10"/>
      <c r="J26" s="10"/>
      <c r="K26" s="10"/>
      <c r="L26" s="10"/>
      <c r="M26" s="10"/>
      <c r="N26" s="10">
        <v>455837</v>
      </c>
      <c r="O26" s="10"/>
      <c r="P26" s="10"/>
      <c r="Q26" s="10"/>
      <c r="R26" s="28"/>
      <c r="S26" s="29"/>
      <c r="T26" s="30"/>
      <c r="U26" s="29"/>
      <c r="V26" s="29" t="s">
        <v>2128</v>
      </c>
      <c r="W26" s="10" t="s">
        <v>2128</v>
      </c>
      <c r="X26" s="296" t="s">
        <v>2128</v>
      </c>
      <c r="Y26" s="10">
        <f>SUM(Table3[[#This Row],[cca 
25%]:[cca 100%]])</f>
        <v>0</v>
      </c>
      <c r="Z26" s="351">
        <f>Table3[[#This Row],[Montažne ure]]*(1-Table3[[#This Row],[faktor %]])</f>
        <v>0</v>
      </c>
      <c r="AA26" s="10"/>
      <c r="AB26" s="10"/>
      <c r="AC26" s="10"/>
      <c r="AD26" s="10"/>
      <c r="AE26" s="3"/>
      <c r="AF26" s="3"/>
      <c r="AG26" s="296" t="s">
        <v>2128</v>
      </c>
      <c r="AH26" s="296" t="s">
        <v>2128</v>
      </c>
      <c r="AI26" s="10"/>
      <c r="AJ26" s="10"/>
      <c r="AK26" s="296" t="s">
        <v>2128</v>
      </c>
      <c r="AL26" s="296" t="s">
        <v>2128</v>
      </c>
      <c r="AM26" s="10" t="s">
        <v>357</v>
      </c>
      <c r="AN26" s="4"/>
    </row>
    <row r="27" spans="1:40" ht="18" hidden="1" customHeight="1" x14ac:dyDescent="0.35">
      <c r="A27" s="94" t="s">
        <v>256</v>
      </c>
      <c r="B27" s="8" t="s">
        <v>257</v>
      </c>
      <c r="C27" s="57"/>
      <c r="D27" s="50"/>
      <c r="E27" s="50" t="str">
        <f t="shared" si="0"/>
        <v/>
      </c>
      <c r="F27" s="10"/>
      <c r="G27" s="10"/>
      <c r="H27" s="29"/>
      <c r="I27" s="10"/>
      <c r="J27" s="131"/>
      <c r="K27" s="103"/>
      <c r="L27" s="103"/>
      <c r="M27" s="103"/>
      <c r="N27" s="103"/>
      <c r="O27" s="103"/>
      <c r="P27" s="103"/>
      <c r="Q27" s="10"/>
      <c r="R27" s="110"/>
      <c r="S27" s="29"/>
      <c r="T27" s="30"/>
      <c r="U27" s="29"/>
      <c r="V27" s="29" t="s">
        <v>2128</v>
      </c>
      <c r="W27" s="10" t="s">
        <v>2128</v>
      </c>
      <c r="X27" s="296" t="s">
        <v>2128</v>
      </c>
      <c r="Y27" s="10">
        <f>SUM(Table3[[#This Row],[cca 
25%]:[cca 100%]])</f>
        <v>0</v>
      </c>
      <c r="Z27" s="351"/>
      <c r="AA27" s="10"/>
      <c r="AB27" s="10"/>
      <c r="AC27" s="10"/>
      <c r="AD27" s="10"/>
      <c r="AE27" s="3"/>
      <c r="AF27" s="3"/>
      <c r="AG27" s="296" t="s">
        <v>2128</v>
      </c>
      <c r="AH27" s="296" t="s">
        <v>2128</v>
      </c>
      <c r="AI27" s="10"/>
      <c r="AJ27" s="10"/>
      <c r="AK27" s="296" t="s">
        <v>2128</v>
      </c>
      <c r="AL27" s="296" t="s">
        <v>2128</v>
      </c>
      <c r="AM27" s="10" t="s">
        <v>357</v>
      </c>
      <c r="AN27" s="1"/>
    </row>
    <row r="28" spans="1:40" ht="13.2" hidden="1" customHeight="1" x14ac:dyDescent="0.35">
      <c r="A28" s="117"/>
      <c r="B28" s="8"/>
      <c r="C28" s="98"/>
      <c r="D28" s="99"/>
      <c r="E28" s="99" t="str">
        <f t="shared" si="0"/>
        <v/>
      </c>
      <c r="F28" s="10"/>
      <c r="G28" s="24" t="s">
        <v>357</v>
      </c>
      <c r="H28" s="120"/>
      <c r="I28" s="10">
        <v>1</v>
      </c>
      <c r="J28" s="103"/>
      <c r="K28" s="103"/>
      <c r="L28" s="178"/>
      <c r="M28" s="178"/>
      <c r="N28" s="103"/>
      <c r="O28" s="103"/>
      <c r="P28" s="270"/>
      <c r="Q28" s="10"/>
      <c r="R28" s="271"/>
      <c r="S28" s="29"/>
      <c r="T28" s="30"/>
      <c r="U28" s="29"/>
      <c r="V28" s="120" t="s">
        <v>2128</v>
      </c>
      <c r="W28" s="119" t="s">
        <v>2128</v>
      </c>
      <c r="X28" s="296" t="s">
        <v>2128</v>
      </c>
      <c r="Y28" s="10">
        <f>SUM(Table3[[#This Row],[cca 
25%]:[cca 100%]])</f>
        <v>0</v>
      </c>
      <c r="Z28" s="351">
        <f>Table3[[#This Row],[Montažne ure]]*(1-Table3[[#This Row],[faktor %]])</f>
        <v>0</v>
      </c>
      <c r="AA28" s="10"/>
      <c r="AB28" s="10"/>
      <c r="AC28" s="10"/>
      <c r="AD28" s="10"/>
      <c r="AE28" s="3"/>
      <c r="AF28" s="3"/>
      <c r="AG28" s="296" t="s">
        <v>2128</v>
      </c>
      <c r="AH28" s="296" t="s">
        <v>2128</v>
      </c>
      <c r="AI28" s="10"/>
      <c r="AJ28" s="10"/>
      <c r="AK28" s="296" t="s">
        <v>2128</v>
      </c>
      <c r="AL28" s="296" t="s">
        <v>2128</v>
      </c>
      <c r="AM28" s="10" t="s">
        <v>2665</v>
      </c>
      <c r="AN28" s="1"/>
    </row>
    <row r="29" spans="1:40" ht="18" hidden="1" customHeight="1" x14ac:dyDescent="0.35">
      <c r="A29" s="115" t="s">
        <v>157</v>
      </c>
      <c r="B29" s="68" t="s">
        <v>158</v>
      </c>
      <c r="C29" s="98" t="s">
        <v>51</v>
      </c>
      <c r="D29" s="99" t="s">
        <v>159</v>
      </c>
      <c r="E29" s="99" t="str">
        <f t="shared" si="0"/>
        <v>00010</v>
      </c>
      <c r="F29" s="257" t="s">
        <v>20</v>
      </c>
      <c r="G29" s="257"/>
      <c r="H29" s="31" t="s">
        <v>32</v>
      </c>
      <c r="I29" s="124">
        <v>20</v>
      </c>
      <c r="J29" s="127"/>
      <c r="K29" s="194"/>
      <c r="L29" s="135">
        <v>0</v>
      </c>
      <c r="M29" s="135">
        <v>0</v>
      </c>
      <c r="N29" s="33">
        <v>422300</v>
      </c>
      <c r="O29" s="33">
        <v>15390</v>
      </c>
      <c r="P29" s="33">
        <v>1</v>
      </c>
      <c r="Q29" s="33"/>
      <c r="R29" s="143">
        <v>65</v>
      </c>
      <c r="S29" s="61" t="s">
        <v>29</v>
      </c>
      <c r="T29" s="149" t="s">
        <v>561</v>
      </c>
      <c r="U29" s="29"/>
      <c r="V29" s="31" t="s">
        <v>2128</v>
      </c>
      <c r="W29" s="7" t="s">
        <v>2128</v>
      </c>
      <c r="X29" s="296" t="s">
        <v>2128</v>
      </c>
      <c r="Y29" s="10">
        <f>SUM(Table3[[#This Row],[cca 
25%]:[cca 100%]])</f>
        <v>1</v>
      </c>
      <c r="Z29" s="351">
        <f>Table3[[#This Row],[Montažne ure]]*(1-Table3[[#This Row],[faktor %]])</f>
        <v>0</v>
      </c>
      <c r="AA29" s="84">
        <v>0.25</v>
      </c>
      <c r="AB29" s="84">
        <v>0.25</v>
      </c>
      <c r="AC29" s="84">
        <v>0.25</v>
      </c>
      <c r="AD29" s="84">
        <v>0.25</v>
      </c>
      <c r="AE29" s="3" t="s">
        <v>688</v>
      </c>
      <c r="AF29" s="3" t="s">
        <v>761</v>
      </c>
      <c r="AG29" s="296" t="s">
        <v>2128</v>
      </c>
      <c r="AH29" s="296" t="s">
        <v>2128</v>
      </c>
      <c r="AI29" s="10"/>
      <c r="AJ29" s="10"/>
      <c r="AK29" s="296" t="s">
        <v>2128</v>
      </c>
      <c r="AL29" s="296" t="s">
        <v>2128</v>
      </c>
      <c r="AM29" s="10" t="s">
        <v>357</v>
      </c>
      <c r="AN29" s="7" t="s">
        <v>357</v>
      </c>
    </row>
    <row r="30" spans="1:40" ht="18" hidden="1" customHeight="1" x14ac:dyDescent="0.35">
      <c r="A30" s="94" t="s">
        <v>157</v>
      </c>
      <c r="B30" s="8" t="s">
        <v>158</v>
      </c>
      <c r="C30" s="57" t="s">
        <v>160</v>
      </c>
      <c r="D30" s="50" t="s">
        <v>161</v>
      </c>
      <c r="E30" s="50" t="str">
        <f t="shared" si="0"/>
        <v>00020</v>
      </c>
      <c r="F30" s="1"/>
      <c r="G30" s="10"/>
      <c r="H30" s="31" t="s">
        <v>375</v>
      </c>
      <c r="I30" s="22" t="s">
        <v>389</v>
      </c>
      <c r="J30" s="7"/>
      <c r="K30" s="7"/>
      <c r="L30" s="7">
        <v>0</v>
      </c>
      <c r="M30" s="7">
        <v>0</v>
      </c>
      <c r="N30" s="10">
        <v>451941</v>
      </c>
      <c r="O30" s="10">
        <v>15391</v>
      </c>
      <c r="P30" s="10">
        <v>1</v>
      </c>
      <c r="Q30" s="10"/>
      <c r="R30" s="28">
        <v>0</v>
      </c>
      <c r="S30" s="58" t="s">
        <v>22</v>
      </c>
      <c r="T30" s="149" t="s">
        <v>544</v>
      </c>
      <c r="U30" s="29"/>
      <c r="V30" s="31" t="s">
        <v>2128</v>
      </c>
      <c r="W30" s="7" t="s">
        <v>2128</v>
      </c>
      <c r="X30" s="296" t="s">
        <v>2128</v>
      </c>
      <c r="Y30" s="10">
        <f>SUM(Table3[[#This Row],[cca 
25%]:[cca 100%]])</f>
        <v>1</v>
      </c>
      <c r="Z30" s="351">
        <f>Table3[[#This Row],[Montažne ure]]*(1-Table3[[#This Row],[faktor %]])</f>
        <v>0</v>
      </c>
      <c r="AA30" s="84">
        <v>0.25</v>
      </c>
      <c r="AB30" s="84">
        <v>0.25</v>
      </c>
      <c r="AC30" s="84">
        <v>0.25</v>
      </c>
      <c r="AD30" s="84">
        <v>0.25</v>
      </c>
      <c r="AE30" s="3"/>
      <c r="AF30" s="3"/>
      <c r="AG30" s="296" t="s">
        <v>2128</v>
      </c>
      <c r="AH30" s="296" t="s">
        <v>2128</v>
      </c>
      <c r="AI30" s="10"/>
      <c r="AJ30" s="10"/>
      <c r="AK30" s="296" t="s">
        <v>2128</v>
      </c>
      <c r="AL30" s="296" t="s">
        <v>2128</v>
      </c>
      <c r="AM30" s="10" t="s">
        <v>357</v>
      </c>
      <c r="AN30" s="7" t="s">
        <v>357</v>
      </c>
    </row>
    <row r="31" spans="1:40" ht="15.6" hidden="1" customHeight="1" x14ac:dyDescent="0.35">
      <c r="A31" s="94" t="s">
        <v>157</v>
      </c>
      <c r="B31" s="8" t="s">
        <v>158</v>
      </c>
      <c r="C31" s="57" t="s">
        <v>52</v>
      </c>
      <c r="D31" s="50" t="s">
        <v>163</v>
      </c>
      <c r="E31" s="50" t="str">
        <f t="shared" si="0"/>
        <v>00030</v>
      </c>
      <c r="F31" s="10"/>
      <c r="G31" s="10"/>
      <c r="H31" s="31" t="s">
        <v>375</v>
      </c>
      <c r="I31" s="13">
        <v>20</v>
      </c>
      <c r="J31" s="7"/>
      <c r="K31" s="7"/>
      <c r="L31" s="7">
        <v>0</v>
      </c>
      <c r="M31" s="7">
        <v>0</v>
      </c>
      <c r="N31" s="10">
        <v>324126</v>
      </c>
      <c r="O31" s="10">
        <v>15392</v>
      </c>
      <c r="P31" s="10">
        <v>1</v>
      </c>
      <c r="Q31" s="10"/>
      <c r="R31" s="28">
        <v>6</v>
      </c>
      <c r="S31" s="58" t="s">
        <v>22</v>
      </c>
      <c r="T31" s="149" t="s">
        <v>544</v>
      </c>
      <c r="U31" s="29"/>
      <c r="V31" s="31" t="s">
        <v>2128</v>
      </c>
      <c r="W31" s="284" t="s">
        <v>2128</v>
      </c>
      <c r="X31" s="296" t="s">
        <v>2128</v>
      </c>
      <c r="Y31" s="10">
        <f>SUM(Table3[[#This Row],[cca 
25%]:[cca 100%]])</f>
        <v>1</v>
      </c>
      <c r="Z31" s="351">
        <f>Table3[[#This Row],[Montažne ure]]*(1-Table3[[#This Row],[faktor %]])</f>
        <v>0</v>
      </c>
      <c r="AA31" s="84">
        <v>0.25</v>
      </c>
      <c r="AB31" s="84">
        <v>0.25</v>
      </c>
      <c r="AC31" s="84">
        <v>0.25</v>
      </c>
      <c r="AD31" s="84">
        <v>0.25</v>
      </c>
      <c r="AE31" s="3"/>
      <c r="AF31" s="3"/>
      <c r="AG31" s="296" t="s">
        <v>2128</v>
      </c>
      <c r="AH31" s="296" t="s">
        <v>2128</v>
      </c>
      <c r="AI31" s="10"/>
      <c r="AJ31" s="10"/>
      <c r="AK31" s="296" t="s">
        <v>2128</v>
      </c>
      <c r="AL31" s="296" t="s">
        <v>2128</v>
      </c>
      <c r="AM31" s="10" t="s">
        <v>357</v>
      </c>
      <c r="AN31" s="7" t="s">
        <v>357</v>
      </c>
    </row>
    <row r="32" spans="1:40" ht="15.6" hidden="1" customHeight="1" x14ac:dyDescent="0.35">
      <c r="A32" s="94" t="s">
        <v>157</v>
      </c>
      <c r="B32" s="8" t="s">
        <v>158</v>
      </c>
      <c r="C32" s="57" t="s">
        <v>164</v>
      </c>
      <c r="D32" s="50" t="s">
        <v>165</v>
      </c>
      <c r="E32" s="50" t="str">
        <f t="shared" si="0"/>
        <v>00040</v>
      </c>
      <c r="F32" s="10"/>
      <c r="G32" s="10"/>
      <c r="H32" s="31" t="s">
        <v>375</v>
      </c>
      <c r="I32" s="13">
        <v>20</v>
      </c>
      <c r="J32" s="7"/>
      <c r="K32" s="7"/>
      <c r="L32" s="7">
        <v>0</v>
      </c>
      <c r="M32" s="7">
        <v>0</v>
      </c>
      <c r="N32" s="10">
        <v>451942</v>
      </c>
      <c r="O32" s="10">
        <v>15393</v>
      </c>
      <c r="P32" s="10">
        <v>1</v>
      </c>
      <c r="Q32" s="10"/>
      <c r="R32" s="28">
        <v>22</v>
      </c>
      <c r="S32" s="58" t="s">
        <v>22</v>
      </c>
      <c r="T32" s="149" t="s">
        <v>544</v>
      </c>
      <c r="U32" s="29"/>
      <c r="V32" s="31" t="s">
        <v>2128</v>
      </c>
      <c r="W32" s="7" t="s">
        <v>2128</v>
      </c>
      <c r="X32" s="296" t="s">
        <v>2128</v>
      </c>
      <c r="Y32" s="10">
        <f>SUM(Table3[[#This Row],[cca 
25%]:[cca 100%]])</f>
        <v>1</v>
      </c>
      <c r="Z32" s="351">
        <f>Table3[[#This Row],[Montažne ure]]*(1-Table3[[#This Row],[faktor %]])</f>
        <v>0</v>
      </c>
      <c r="AA32" s="84">
        <v>0.25</v>
      </c>
      <c r="AB32" s="84">
        <v>0.25</v>
      </c>
      <c r="AC32" s="84">
        <v>0.25</v>
      </c>
      <c r="AD32" s="84">
        <v>0.25</v>
      </c>
      <c r="AE32" s="3"/>
      <c r="AF32" s="3"/>
      <c r="AG32" s="296" t="s">
        <v>2128</v>
      </c>
      <c r="AH32" s="296" t="s">
        <v>2128</v>
      </c>
      <c r="AI32" s="10"/>
      <c r="AJ32" s="10"/>
      <c r="AK32" s="296" t="s">
        <v>2128</v>
      </c>
      <c r="AL32" s="296" t="s">
        <v>2128</v>
      </c>
      <c r="AM32" s="10" t="s">
        <v>357</v>
      </c>
      <c r="AN32" s="7" t="s">
        <v>357</v>
      </c>
    </row>
    <row r="33" spans="1:40" ht="18" hidden="1" customHeight="1" x14ac:dyDescent="0.35">
      <c r="A33" s="115" t="s">
        <v>157</v>
      </c>
      <c r="B33" s="68" t="s">
        <v>158</v>
      </c>
      <c r="C33" s="98" t="s">
        <v>166</v>
      </c>
      <c r="D33" s="99" t="s">
        <v>167</v>
      </c>
      <c r="E33" s="99" t="str">
        <f t="shared" si="0"/>
        <v>00900</v>
      </c>
      <c r="F33" s="33"/>
      <c r="G33" s="33"/>
      <c r="H33" s="31"/>
      <c r="I33" s="7">
        <v>20</v>
      </c>
      <c r="J33" s="127"/>
      <c r="K33" s="5"/>
      <c r="L33" s="127">
        <v>0</v>
      </c>
      <c r="M33" s="127">
        <v>0</v>
      </c>
      <c r="N33" s="33">
        <v>451943</v>
      </c>
      <c r="O33" s="203">
        <v>15394</v>
      </c>
      <c r="P33" s="33"/>
      <c r="Q33" s="10"/>
      <c r="R33" s="28"/>
      <c r="S33" s="29"/>
      <c r="T33" s="149" t="s">
        <v>544</v>
      </c>
      <c r="U33" s="29" t="s">
        <v>543</v>
      </c>
      <c r="V33" s="31" t="s">
        <v>2128</v>
      </c>
      <c r="W33" s="10" t="s">
        <v>2128</v>
      </c>
      <c r="X33" s="296" t="s">
        <v>2128</v>
      </c>
      <c r="Y33" s="10">
        <f>SUM(Table3[[#This Row],[cca 
25%]:[cca 100%]])</f>
        <v>0</v>
      </c>
      <c r="Z33" s="351">
        <f>Table3[[#This Row],[Montažne ure]]*(1-Table3[[#This Row],[faktor %]])</f>
        <v>0</v>
      </c>
      <c r="AA33" s="10"/>
      <c r="AB33" s="10"/>
      <c r="AC33" s="10"/>
      <c r="AD33" s="10"/>
      <c r="AE33" s="3"/>
      <c r="AF33" s="3"/>
      <c r="AG33" s="296" t="s">
        <v>2128</v>
      </c>
      <c r="AH33" s="296" t="s">
        <v>2128</v>
      </c>
      <c r="AI33" s="10"/>
      <c r="AJ33" s="10"/>
      <c r="AK33" s="296" t="s">
        <v>2128</v>
      </c>
      <c r="AL33" s="296" t="s">
        <v>2128</v>
      </c>
      <c r="AM33" s="10" t="s">
        <v>357</v>
      </c>
      <c r="AN33" s="4" t="s">
        <v>531</v>
      </c>
    </row>
    <row r="34" spans="1:40" ht="16.2" hidden="1" customHeight="1" x14ac:dyDescent="0.35">
      <c r="A34" s="115" t="s">
        <v>157</v>
      </c>
      <c r="B34" s="68" t="s">
        <v>158</v>
      </c>
      <c r="C34" s="98"/>
      <c r="D34" s="99"/>
      <c r="E34" s="99" t="str">
        <f t="shared" si="0"/>
        <v/>
      </c>
      <c r="F34" s="5"/>
      <c r="G34" s="5"/>
      <c r="H34" s="29"/>
      <c r="I34" s="5"/>
      <c r="J34" s="183"/>
      <c r="K34" s="184"/>
      <c r="L34" s="185"/>
      <c r="M34" s="188"/>
      <c r="N34" s="188"/>
      <c r="O34" s="188"/>
      <c r="P34" s="189"/>
      <c r="Q34" s="10"/>
      <c r="R34" s="111"/>
      <c r="S34" s="29"/>
      <c r="T34" s="30"/>
      <c r="U34" s="29"/>
      <c r="V34" s="29" t="s">
        <v>2128</v>
      </c>
      <c r="W34" s="10" t="s">
        <v>2128</v>
      </c>
      <c r="X34" s="296" t="s">
        <v>2128</v>
      </c>
      <c r="Y34" s="10">
        <f>SUM(Table3[[#This Row],[cca 
25%]:[cca 100%]])</f>
        <v>0</v>
      </c>
      <c r="Z34" s="351"/>
      <c r="AA34" s="10"/>
      <c r="AB34" s="10"/>
      <c r="AC34" s="10"/>
      <c r="AD34" s="10"/>
      <c r="AE34" s="3"/>
      <c r="AF34" s="3"/>
      <c r="AG34" s="296" t="s">
        <v>2128</v>
      </c>
      <c r="AH34" s="296" t="s">
        <v>2128</v>
      </c>
      <c r="AI34" s="10"/>
      <c r="AJ34" s="10"/>
      <c r="AK34" s="296" t="s">
        <v>2128</v>
      </c>
      <c r="AL34" s="296" t="s">
        <v>2128</v>
      </c>
      <c r="AM34" s="10" t="s">
        <v>357</v>
      </c>
      <c r="AN34" s="1"/>
    </row>
    <row r="35" spans="1:40" ht="18.600000000000001" hidden="1" customHeight="1" x14ac:dyDescent="0.35">
      <c r="A35" s="94" t="s">
        <v>112</v>
      </c>
      <c r="B35" s="8" t="s">
        <v>113</v>
      </c>
      <c r="C35" s="57" t="s">
        <v>116</v>
      </c>
      <c r="D35" s="50" t="s">
        <v>117</v>
      </c>
      <c r="E35" s="50" t="str">
        <f t="shared" si="0"/>
        <v>00220</v>
      </c>
      <c r="F35" s="10"/>
      <c r="G35" s="10"/>
      <c r="H35" s="31" t="s">
        <v>357</v>
      </c>
      <c r="I35" s="21">
        <v>9</v>
      </c>
      <c r="J35" s="7"/>
      <c r="K35" s="7"/>
      <c r="L35" s="7"/>
      <c r="M35" s="7"/>
      <c r="N35" s="10">
        <v>435674</v>
      </c>
      <c r="O35" s="10"/>
      <c r="P35" s="29">
        <v>1</v>
      </c>
      <c r="Q35" s="10"/>
      <c r="R35" s="28"/>
      <c r="S35" s="58" t="s">
        <v>22</v>
      </c>
      <c r="T35" s="46" t="s">
        <v>26</v>
      </c>
      <c r="U35" s="29"/>
      <c r="V35" s="31" t="s">
        <v>2128</v>
      </c>
      <c r="W35" s="7" t="s">
        <v>2128</v>
      </c>
      <c r="X35" s="296" t="s">
        <v>2128</v>
      </c>
      <c r="Y35" s="10">
        <f>SUM(Table3[[#This Row],[cca 
25%]:[cca 100%]])</f>
        <v>0.25</v>
      </c>
      <c r="Z35" s="351">
        <f>Table3[[#This Row],[Montažne ure]]*(1-Table3[[#This Row],[faktor %]])</f>
        <v>0</v>
      </c>
      <c r="AA35" s="84">
        <v>0.25</v>
      </c>
      <c r="AB35" s="85"/>
      <c r="AC35" s="85"/>
      <c r="AD35" s="85"/>
      <c r="AE35" s="3"/>
      <c r="AF35" s="3"/>
      <c r="AG35" s="296" t="s">
        <v>2128</v>
      </c>
      <c r="AH35" s="296" t="s">
        <v>2128</v>
      </c>
      <c r="AI35" s="10"/>
      <c r="AJ35" s="10"/>
      <c r="AK35" s="296" t="s">
        <v>2128</v>
      </c>
      <c r="AL35" s="296" t="s">
        <v>2128</v>
      </c>
      <c r="AM35" s="10" t="s">
        <v>357</v>
      </c>
      <c r="AN35" s="4"/>
    </row>
    <row r="36" spans="1:40" ht="18" hidden="1" customHeight="1" x14ac:dyDescent="0.35">
      <c r="A36" s="94" t="s">
        <v>168</v>
      </c>
      <c r="B36" s="8" t="s">
        <v>169</v>
      </c>
      <c r="C36" s="57" t="s">
        <v>148</v>
      </c>
      <c r="D36" s="50" t="s">
        <v>170</v>
      </c>
      <c r="E36" s="50" t="str">
        <f t="shared" si="0"/>
        <v>00010</v>
      </c>
      <c r="F36" s="24" t="s">
        <v>20</v>
      </c>
      <c r="G36" s="24"/>
      <c r="H36" s="31" t="s">
        <v>547</v>
      </c>
      <c r="I36" s="26">
        <v>14</v>
      </c>
      <c r="J36" s="7"/>
      <c r="K36" s="7"/>
      <c r="L36" s="20">
        <v>0</v>
      </c>
      <c r="M36" s="20">
        <v>0</v>
      </c>
      <c r="N36" s="12">
        <v>395880048</v>
      </c>
      <c r="O36" s="1">
        <v>15418</v>
      </c>
      <c r="P36" s="1">
        <v>1</v>
      </c>
      <c r="Q36" s="10"/>
      <c r="R36" s="28">
        <v>160</v>
      </c>
      <c r="S36" s="59" t="s">
        <v>28</v>
      </c>
      <c r="T36" s="46" t="s">
        <v>391</v>
      </c>
      <c r="U36" s="29"/>
      <c r="V36" s="31" t="s">
        <v>2128</v>
      </c>
      <c r="W36" s="7" t="s">
        <v>2128</v>
      </c>
      <c r="X36" s="296" t="s">
        <v>2128</v>
      </c>
      <c r="Y36" s="4">
        <f>SUM(Table3[[#This Row],[cca 
25%]:[cca 100%]])</f>
        <v>1</v>
      </c>
      <c r="Z36" s="351">
        <f>Table3[[#This Row],[Montažne ure]]*(1-Table3[[#This Row],[faktor %]])</f>
        <v>0</v>
      </c>
      <c r="AA36" s="84">
        <v>0.25</v>
      </c>
      <c r="AB36" s="84">
        <v>0.25</v>
      </c>
      <c r="AC36" s="84">
        <v>0.25</v>
      </c>
      <c r="AD36" s="84">
        <v>0.25</v>
      </c>
      <c r="AE36" s="73" t="s">
        <v>387</v>
      </c>
      <c r="AF36" s="73"/>
      <c r="AG36" s="296" t="s">
        <v>2128</v>
      </c>
      <c r="AH36" s="296" t="s">
        <v>2128</v>
      </c>
      <c r="AI36" s="90" t="s">
        <v>391</v>
      </c>
      <c r="AJ36" s="10"/>
      <c r="AK36" s="296" t="s">
        <v>2128</v>
      </c>
      <c r="AL36" s="296" t="s">
        <v>2128</v>
      </c>
      <c r="AM36" s="160" t="s">
        <v>357</v>
      </c>
      <c r="AN36" s="7" t="s">
        <v>357</v>
      </c>
    </row>
    <row r="37" spans="1:40" ht="15.6" hidden="1" customHeight="1" x14ac:dyDescent="0.35">
      <c r="A37" s="94" t="s">
        <v>168</v>
      </c>
      <c r="B37" s="8" t="s">
        <v>169</v>
      </c>
      <c r="C37" s="57" t="s">
        <v>171</v>
      </c>
      <c r="D37" s="50" t="s">
        <v>172</v>
      </c>
      <c r="E37" s="50" t="str">
        <f t="shared" si="0"/>
        <v>00020</v>
      </c>
      <c r="F37" s="1"/>
      <c r="G37" s="1"/>
      <c r="H37" s="31" t="s">
        <v>395</v>
      </c>
      <c r="I37" s="88" t="s">
        <v>162</v>
      </c>
      <c r="J37" s="7"/>
      <c r="K37" s="7"/>
      <c r="L37" s="7">
        <v>0</v>
      </c>
      <c r="M37" s="7">
        <v>0</v>
      </c>
      <c r="N37" s="1">
        <v>455813</v>
      </c>
      <c r="O37" s="1">
        <v>15419</v>
      </c>
      <c r="P37" s="1">
        <v>1</v>
      </c>
      <c r="Q37" s="10"/>
      <c r="R37" s="28">
        <v>0</v>
      </c>
      <c r="S37" s="58" t="s">
        <v>22</v>
      </c>
      <c r="T37" s="46" t="s">
        <v>391</v>
      </c>
      <c r="U37" s="29"/>
      <c r="V37" s="31" t="s">
        <v>2128</v>
      </c>
      <c r="W37" s="7" t="s">
        <v>2128</v>
      </c>
      <c r="X37" s="296" t="s">
        <v>2128</v>
      </c>
      <c r="Y37" s="10">
        <f>SUM(Table3[[#This Row],[cca 
25%]:[cca 100%]])</f>
        <v>1</v>
      </c>
      <c r="Z37" s="351">
        <f>Table3[[#This Row],[Montažne ure]]*(1-Table3[[#This Row],[faktor %]])</f>
        <v>0</v>
      </c>
      <c r="AA37" s="84">
        <v>0.25</v>
      </c>
      <c r="AB37" s="84">
        <v>0.25</v>
      </c>
      <c r="AC37" s="84">
        <v>0.25</v>
      </c>
      <c r="AD37" s="84">
        <v>0.25</v>
      </c>
      <c r="AE37" s="3"/>
      <c r="AF37" s="3"/>
      <c r="AG37" s="296" t="s">
        <v>2128</v>
      </c>
      <c r="AH37" s="296" t="s">
        <v>2128</v>
      </c>
      <c r="AI37" s="108" t="s">
        <v>391</v>
      </c>
      <c r="AJ37" s="10"/>
      <c r="AK37" s="296" t="s">
        <v>2128</v>
      </c>
      <c r="AL37" s="296" t="s">
        <v>2128</v>
      </c>
      <c r="AM37" s="157" t="s">
        <v>357</v>
      </c>
      <c r="AN37" s="7" t="s">
        <v>357</v>
      </c>
    </row>
    <row r="38" spans="1:40" ht="15.6" hidden="1" customHeight="1" x14ac:dyDescent="0.35">
      <c r="A38" s="94" t="s">
        <v>168</v>
      </c>
      <c r="B38" s="8" t="s">
        <v>169</v>
      </c>
      <c r="C38" s="57" t="s">
        <v>52</v>
      </c>
      <c r="D38" s="50" t="s">
        <v>173</v>
      </c>
      <c r="E38" s="50" t="str">
        <f t="shared" si="0"/>
        <v>00030</v>
      </c>
      <c r="F38" s="10"/>
      <c r="G38" s="10"/>
      <c r="H38" s="31" t="s">
        <v>395</v>
      </c>
      <c r="I38" s="21">
        <v>19</v>
      </c>
      <c r="J38" s="7"/>
      <c r="K38" s="7"/>
      <c r="L38" s="20">
        <v>0</v>
      </c>
      <c r="M38" s="20">
        <v>0</v>
      </c>
      <c r="N38" s="1">
        <v>324126</v>
      </c>
      <c r="O38" s="1">
        <v>15420</v>
      </c>
      <c r="P38" s="1">
        <v>1</v>
      </c>
      <c r="Q38" s="10"/>
      <c r="R38" s="28">
        <v>6</v>
      </c>
      <c r="S38" s="58" t="s">
        <v>22</v>
      </c>
      <c r="T38" s="46" t="s">
        <v>391</v>
      </c>
      <c r="U38" s="29"/>
      <c r="V38" s="31" t="s">
        <v>2128</v>
      </c>
      <c r="W38" s="7" t="s">
        <v>2128</v>
      </c>
      <c r="X38" s="296" t="s">
        <v>2128</v>
      </c>
      <c r="Y38" s="10">
        <f>SUM(Table3[[#This Row],[cca 
25%]:[cca 100%]])</f>
        <v>1</v>
      </c>
      <c r="Z38" s="351">
        <f>Table3[[#This Row],[Montažne ure]]*(1-Table3[[#This Row],[faktor %]])</f>
        <v>0</v>
      </c>
      <c r="AA38" s="84">
        <v>0.25</v>
      </c>
      <c r="AB38" s="84">
        <v>0.25</v>
      </c>
      <c r="AC38" s="84">
        <v>0.25</v>
      </c>
      <c r="AD38" s="84">
        <v>0.25</v>
      </c>
      <c r="AE38" s="3" t="s">
        <v>540</v>
      </c>
      <c r="AF38" s="3"/>
      <c r="AG38" s="296" t="s">
        <v>2128</v>
      </c>
      <c r="AH38" s="296" t="s">
        <v>2128</v>
      </c>
      <c r="AI38" s="90" t="s">
        <v>391</v>
      </c>
      <c r="AJ38" s="10"/>
      <c r="AK38" s="296" t="s">
        <v>2128</v>
      </c>
      <c r="AL38" s="296" t="s">
        <v>2128</v>
      </c>
      <c r="AM38" s="157" t="s">
        <v>357</v>
      </c>
      <c r="AN38" s="7" t="s">
        <v>357</v>
      </c>
    </row>
    <row r="39" spans="1:40" ht="18" hidden="1" customHeight="1" x14ac:dyDescent="0.35">
      <c r="A39" s="94" t="s">
        <v>168</v>
      </c>
      <c r="B39" s="8" t="s">
        <v>169</v>
      </c>
      <c r="C39" s="57" t="s">
        <v>174</v>
      </c>
      <c r="D39" s="50" t="s">
        <v>175</v>
      </c>
      <c r="E39" s="50" t="str">
        <f t="shared" si="0"/>
        <v>00050</v>
      </c>
      <c r="F39" s="10"/>
      <c r="G39" s="10"/>
      <c r="H39" s="31" t="s">
        <v>40</v>
      </c>
      <c r="I39" s="21">
        <v>19</v>
      </c>
      <c r="J39" s="7"/>
      <c r="K39" s="7"/>
      <c r="L39" s="20">
        <v>0</v>
      </c>
      <c r="M39" s="20">
        <v>0</v>
      </c>
      <c r="N39" s="12">
        <v>440850004</v>
      </c>
      <c r="O39" s="1">
        <v>15422</v>
      </c>
      <c r="P39" s="1">
        <v>1</v>
      </c>
      <c r="Q39" s="10"/>
      <c r="R39" s="28">
        <v>32</v>
      </c>
      <c r="S39" s="59" t="s">
        <v>28</v>
      </c>
      <c r="T39" s="46" t="s">
        <v>390</v>
      </c>
      <c r="U39" s="29"/>
      <c r="V39" s="31" t="s">
        <v>2128</v>
      </c>
      <c r="W39" s="7" t="s">
        <v>2128</v>
      </c>
      <c r="X39" s="296" t="s">
        <v>2128</v>
      </c>
      <c r="Y39" s="10">
        <f>SUM(Table3[[#This Row],[cca 
25%]:[cca 100%]])</f>
        <v>1</v>
      </c>
      <c r="Z39" s="351">
        <f>Table3[[#This Row],[Montažne ure]]*(1-Table3[[#This Row],[faktor %]])</f>
        <v>0</v>
      </c>
      <c r="AA39" s="84">
        <v>0.25</v>
      </c>
      <c r="AB39" s="84">
        <v>0.25</v>
      </c>
      <c r="AC39" s="84">
        <v>0.25</v>
      </c>
      <c r="AD39" s="84">
        <v>0.25</v>
      </c>
      <c r="AE39" s="3" t="s">
        <v>532</v>
      </c>
      <c r="AF39" s="3"/>
      <c r="AG39" s="296" t="s">
        <v>2128</v>
      </c>
      <c r="AH39" s="296" t="s">
        <v>2128</v>
      </c>
      <c r="AI39" s="90" t="s">
        <v>390</v>
      </c>
      <c r="AJ39" s="10"/>
      <c r="AK39" s="296" t="s">
        <v>2128</v>
      </c>
      <c r="AL39" s="296" t="s">
        <v>2128</v>
      </c>
      <c r="AM39" s="160" t="s">
        <v>357</v>
      </c>
      <c r="AN39" s="7" t="s">
        <v>357</v>
      </c>
    </row>
    <row r="40" spans="1:40" ht="15.6" hidden="1" customHeight="1" x14ac:dyDescent="0.35">
      <c r="A40" s="94" t="s">
        <v>168</v>
      </c>
      <c r="B40" s="8" t="s">
        <v>169</v>
      </c>
      <c r="C40" s="57" t="s">
        <v>176</v>
      </c>
      <c r="D40" s="50" t="s">
        <v>177</v>
      </c>
      <c r="E40" s="50" t="str">
        <f t="shared" si="0"/>
        <v>00060</v>
      </c>
      <c r="F40" s="24" t="s">
        <v>20</v>
      </c>
      <c r="G40" s="24"/>
      <c r="H40" s="31" t="s">
        <v>548</v>
      </c>
      <c r="I40" s="21">
        <v>11</v>
      </c>
      <c r="J40" s="7"/>
      <c r="K40" s="7"/>
      <c r="L40" s="20">
        <v>0</v>
      </c>
      <c r="M40" s="20">
        <v>0</v>
      </c>
      <c r="N40" s="1">
        <v>451946</v>
      </c>
      <c r="O40" s="1">
        <v>15423</v>
      </c>
      <c r="P40" s="1">
        <v>1</v>
      </c>
      <c r="Q40" s="10"/>
      <c r="R40" s="28">
        <v>135</v>
      </c>
      <c r="S40" s="59" t="s">
        <v>28</v>
      </c>
      <c r="T40" s="46" t="s">
        <v>542</v>
      </c>
      <c r="U40" s="29"/>
      <c r="V40" s="31" t="s">
        <v>2128</v>
      </c>
      <c r="W40" s="7" t="s">
        <v>2128</v>
      </c>
      <c r="X40" s="296" t="s">
        <v>2128</v>
      </c>
      <c r="Y40" s="4">
        <f>SUM(Table3[[#This Row],[cca 
25%]:[cca 100%]])</f>
        <v>1</v>
      </c>
      <c r="Z40" s="351">
        <f>Table3[[#This Row],[Montažne ure]]*(1-Table3[[#This Row],[faktor %]])</f>
        <v>0</v>
      </c>
      <c r="AA40" s="84">
        <v>0.25</v>
      </c>
      <c r="AB40" s="84">
        <v>0.25</v>
      </c>
      <c r="AC40" s="84">
        <v>0.25</v>
      </c>
      <c r="AD40" s="84">
        <v>0.25</v>
      </c>
      <c r="AE40" s="73" t="s">
        <v>537</v>
      </c>
      <c r="AF40" s="73"/>
      <c r="AG40" s="296">
        <v>45141</v>
      </c>
      <c r="AH40" s="296" t="s">
        <v>20</v>
      </c>
      <c r="AI40" s="90" t="s">
        <v>542</v>
      </c>
      <c r="AJ40" s="10"/>
      <c r="AK40" s="296">
        <v>45145</v>
      </c>
      <c r="AL40" s="296" t="s">
        <v>20</v>
      </c>
      <c r="AM40" s="160" t="s">
        <v>357</v>
      </c>
      <c r="AN40" s="7" t="s">
        <v>357</v>
      </c>
    </row>
    <row r="41" spans="1:40" ht="15.6" hidden="1" customHeight="1" x14ac:dyDescent="0.35">
      <c r="A41" s="94" t="s">
        <v>168</v>
      </c>
      <c r="B41" s="8" t="s">
        <v>169</v>
      </c>
      <c r="C41" s="263" t="s">
        <v>178</v>
      </c>
      <c r="D41" s="50" t="s">
        <v>179</v>
      </c>
      <c r="E41" s="50" t="str">
        <f t="shared" si="0"/>
        <v>00070</v>
      </c>
      <c r="F41" s="10"/>
      <c r="G41" s="10"/>
      <c r="H41" s="31" t="s">
        <v>392</v>
      </c>
      <c r="I41" s="21">
        <v>18</v>
      </c>
      <c r="J41" s="7"/>
      <c r="K41" s="7"/>
      <c r="L41" s="20">
        <v>0</v>
      </c>
      <c r="M41" s="20">
        <v>0</v>
      </c>
      <c r="N41" s="1">
        <v>323108</v>
      </c>
      <c r="O41" s="1">
        <v>15424</v>
      </c>
      <c r="P41" s="1">
        <v>1</v>
      </c>
      <c r="Q41" s="10"/>
      <c r="R41" s="28">
        <v>100</v>
      </c>
      <c r="S41" s="58" t="s">
        <v>22</v>
      </c>
      <c r="T41" s="46" t="s">
        <v>391</v>
      </c>
      <c r="U41" s="29"/>
      <c r="V41" s="31" t="s">
        <v>2128</v>
      </c>
      <c r="W41" s="7" t="s">
        <v>2128</v>
      </c>
      <c r="X41" s="296" t="s">
        <v>2128</v>
      </c>
      <c r="Y41" s="10">
        <f>SUM(Table3[[#This Row],[cca 
25%]:[cca 100%]])</f>
        <v>1</v>
      </c>
      <c r="Z41" s="351">
        <f>Table3[[#This Row],[Montažne ure]]*(1-Table3[[#This Row],[faktor %]])</f>
        <v>0</v>
      </c>
      <c r="AA41" s="84">
        <v>0.25</v>
      </c>
      <c r="AB41" s="84">
        <v>0.25</v>
      </c>
      <c r="AC41" s="84">
        <v>0.25</v>
      </c>
      <c r="AD41" s="84">
        <v>0.25</v>
      </c>
      <c r="AE41" s="3" t="s">
        <v>538</v>
      </c>
      <c r="AF41" s="3"/>
      <c r="AG41" s="296" t="s">
        <v>2128</v>
      </c>
      <c r="AH41" s="296" t="s">
        <v>2128</v>
      </c>
      <c r="AI41" s="90" t="s">
        <v>391</v>
      </c>
      <c r="AJ41" s="10"/>
      <c r="AK41" s="296" t="s">
        <v>2128</v>
      </c>
      <c r="AL41" s="296" t="s">
        <v>2128</v>
      </c>
      <c r="AM41" s="160" t="s">
        <v>357</v>
      </c>
      <c r="AN41" s="7" t="s">
        <v>357</v>
      </c>
    </row>
    <row r="42" spans="1:40" ht="18" hidden="1" x14ac:dyDescent="0.35">
      <c r="A42" s="115" t="s">
        <v>168</v>
      </c>
      <c r="B42" s="68" t="s">
        <v>169</v>
      </c>
      <c r="C42" s="264" t="s">
        <v>180</v>
      </c>
      <c r="D42" s="99" t="s">
        <v>181</v>
      </c>
      <c r="E42" s="99" t="str">
        <f t="shared" si="0"/>
        <v>00080</v>
      </c>
      <c r="F42" s="33"/>
      <c r="G42" s="33"/>
      <c r="H42" s="29" t="s">
        <v>20</v>
      </c>
      <c r="I42" s="182">
        <v>15</v>
      </c>
      <c r="J42" s="127"/>
      <c r="K42" s="125"/>
      <c r="L42" s="195">
        <v>0</v>
      </c>
      <c r="M42" s="195">
        <v>0</v>
      </c>
      <c r="N42" s="136">
        <v>455805</v>
      </c>
      <c r="O42" s="136">
        <v>15425</v>
      </c>
      <c r="P42" s="140">
        <v>1</v>
      </c>
      <c r="Q42" s="10"/>
      <c r="R42" s="28">
        <v>240</v>
      </c>
      <c r="S42" s="62" t="s">
        <v>19</v>
      </c>
      <c r="T42" s="46" t="s">
        <v>391</v>
      </c>
      <c r="U42" s="29"/>
      <c r="V42" s="29" t="s">
        <v>2128</v>
      </c>
      <c r="W42" s="7" t="s">
        <v>2128</v>
      </c>
      <c r="X42" s="296" t="s">
        <v>2128</v>
      </c>
      <c r="Y42" s="10">
        <f>SUM(Table3[[#This Row],[cca 
25%]:[cca 100%]])</f>
        <v>1</v>
      </c>
      <c r="Z42" s="351">
        <f>Table3[[#This Row],[Montažne ure]]*(1-Table3[[#This Row],[faktor %]])</f>
        <v>0</v>
      </c>
      <c r="AA42" s="84">
        <v>0.25</v>
      </c>
      <c r="AB42" s="84">
        <v>0.25</v>
      </c>
      <c r="AC42" s="84">
        <v>0.25</v>
      </c>
      <c r="AD42" s="84">
        <v>0.25</v>
      </c>
      <c r="AE42" s="3"/>
      <c r="AF42" s="3"/>
      <c r="AG42" s="296" t="s">
        <v>2128</v>
      </c>
      <c r="AH42" s="296" t="s">
        <v>2128</v>
      </c>
      <c r="AI42" s="90" t="s">
        <v>391</v>
      </c>
      <c r="AJ42" s="10"/>
      <c r="AK42" s="296" t="s">
        <v>2128</v>
      </c>
      <c r="AL42" s="296" t="s">
        <v>2128</v>
      </c>
      <c r="AM42" s="160" t="s">
        <v>357</v>
      </c>
      <c r="AN42" s="7" t="s">
        <v>357</v>
      </c>
    </row>
    <row r="43" spans="1:40" ht="18" hidden="1" customHeight="1" x14ac:dyDescent="0.35">
      <c r="A43" s="116" t="s">
        <v>168</v>
      </c>
      <c r="B43" s="69" t="s">
        <v>169</v>
      </c>
      <c r="C43" s="265" t="s">
        <v>114</v>
      </c>
      <c r="D43" s="163" t="s">
        <v>182</v>
      </c>
      <c r="E43" s="163" t="str">
        <f t="shared" si="0"/>
        <v>00090</v>
      </c>
      <c r="F43" s="258"/>
      <c r="G43" s="258"/>
      <c r="H43" s="31" t="s">
        <v>27</v>
      </c>
      <c r="I43" s="182">
        <v>19</v>
      </c>
      <c r="J43" s="14"/>
      <c r="K43" s="14"/>
      <c r="L43" s="186">
        <v>0</v>
      </c>
      <c r="M43" s="186">
        <v>0</v>
      </c>
      <c r="N43" s="15">
        <v>423670</v>
      </c>
      <c r="O43" s="15">
        <v>15426</v>
      </c>
      <c r="P43" s="15">
        <v>1</v>
      </c>
      <c r="Q43" s="10"/>
      <c r="R43" s="28">
        <v>100</v>
      </c>
      <c r="S43" s="58" t="s">
        <v>22</v>
      </c>
      <c r="T43" s="46" t="s">
        <v>541</v>
      </c>
      <c r="U43" s="29"/>
      <c r="V43" s="31" t="s">
        <v>2128</v>
      </c>
      <c r="W43" s="7" t="s">
        <v>2128</v>
      </c>
      <c r="X43" s="296" t="s">
        <v>2128</v>
      </c>
      <c r="Y43" s="10">
        <f>SUM(Table3[[#This Row],[cca 
25%]:[cca 100%]])</f>
        <v>1</v>
      </c>
      <c r="Z43" s="351">
        <f>Table3[[#This Row],[Montažne ure]]*(1-Table3[[#This Row],[faktor %]])</f>
        <v>0</v>
      </c>
      <c r="AA43" s="84">
        <v>0.25</v>
      </c>
      <c r="AB43" s="84">
        <v>0.25</v>
      </c>
      <c r="AC43" s="84">
        <v>0.25</v>
      </c>
      <c r="AD43" s="84">
        <v>0.25</v>
      </c>
      <c r="AE43" s="3" t="s">
        <v>539</v>
      </c>
      <c r="AF43" s="3"/>
      <c r="AG43" s="296" t="s">
        <v>2128</v>
      </c>
      <c r="AH43" s="296" t="s">
        <v>2128</v>
      </c>
      <c r="AI43" s="148" t="s">
        <v>541</v>
      </c>
      <c r="AJ43" s="10"/>
      <c r="AK43" s="296" t="s">
        <v>2128</v>
      </c>
      <c r="AL43" s="296" t="s">
        <v>2128</v>
      </c>
      <c r="AM43" s="160" t="s">
        <v>357</v>
      </c>
      <c r="AN43" s="7" t="s">
        <v>357</v>
      </c>
    </row>
    <row r="44" spans="1:40" ht="18" hidden="1" customHeight="1" x14ac:dyDescent="0.35">
      <c r="A44" s="94" t="s">
        <v>168</v>
      </c>
      <c r="B44" s="8" t="s">
        <v>169</v>
      </c>
      <c r="C44" s="57" t="s">
        <v>183</v>
      </c>
      <c r="D44" s="50" t="s">
        <v>184</v>
      </c>
      <c r="E44" s="50" t="str">
        <f t="shared" si="0"/>
        <v>00091</v>
      </c>
      <c r="F44" s="10"/>
      <c r="G44" s="10"/>
      <c r="H44" s="31" t="s">
        <v>27</v>
      </c>
      <c r="I44" s="182">
        <v>19</v>
      </c>
      <c r="J44" s="7"/>
      <c r="K44" s="7"/>
      <c r="L44" s="20">
        <v>0</v>
      </c>
      <c r="M44" s="20">
        <v>0</v>
      </c>
      <c r="N44" s="1">
        <v>424503</v>
      </c>
      <c r="O44" s="1"/>
      <c r="P44" s="1">
        <v>1</v>
      </c>
      <c r="Q44" s="10"/>
      <c r="R44" s="28">
        <v>0</v>
      </c>
      <c r="S44" s="58" t="s">
        <v>22</v>
      </c>
      <c r="T44" s="46" t="s">
        <v>391</v>
      </c>
      <c r="U44" s="29"/>
      <c r="V44" s="31" t="s">
        <v>2128</v>
      </c>
      <c r="W44" s="7" t="s">
        <v>2128</v>
      </c>
      <c r="X44" s="296" t="s">
        <v>2128</v>
      </c>
      <c r="Y44" s="10">
        <f>SUM(Table3[[#This Row],[cca 
25%]:[cca 100%]])</f>
        <v>1</v>
      </c>
      <c r="Z44" s="351">
        <f>Table3[[#This Row],[Montažne ure]]*(1-Table3[[#This Row],[faktor %]])</f>
        <v>0</v>
      </c>
      <c r="AA44" s="84">
        <v>0.25</v>
      </c>
      <c r="AB44" s="84">
        <v>0.25</v>
      </c>
      <c r="AC44" s="84">
        <v>0.25</v>
      </c>
      <c r="AD44" s="84">
        <v>0.25</v>
      </c>
      <c r="AE44" s="3" t="s">
        <v>540</v>
      </c>
      <c r="AF44" s="3"/>
      <c r="AG44" s="296" t="s">
        <v>2128</v>
      </c>
      <c r="AH44" s="296" t="s">
        <v>2128</v>
      </c>
      <c r="AI44" s="90" t="s">
        <v>391</v>
      </c>
      <c r="AJ44" s="10"/>
      <c r="AK44" s="296" t="s">
        <v>2128</v>
      </c>
      <c r="AL44" s="296" t="s">
        <v>2128</v>
      </c>
      <c r="AM44" s="160" t="s">
        <v>357</v>
      </c>
      <c r="AN44" s="7" t="s">
        <v>357</v>
      </c>
    </row>
    <row r="45" spans="1:40" ht="15.6" hidden="1" customHeight="1" x14ac:dyDescent="0.35">
      <c r="A45" s="94" t="s">
        <v>168</v>
      </c>
      <c r="B45" s="8" t="s">
        <v>169</v>
      </c>
      <c r="C45" s="57" t="s">
        <v>115</v>
      </c>
      <c r="D45" s="50" t="s">
        <v>185</v>
      </c>
      <c r="E45" s="50" t="str">
        <f t="shared" si="0"/>
        <v>00110</v>
      </c>
      <c r="F45" s="10"/>
      <c r="G45" s="10"/>
      <c r="H45" s="31" t="s">
        <v>395</v>
      </c>
      <c r="I45" s="19">
        <v>19</v>
      </c>
      <c r="J45" s="7"/>
      <c r="K45" s="7"/>
      <c r="L45" s="20">
        <v>0</v>
      </c>
      <c r="M45" s="20">
        <v>0</v>
      </c>
      <c r="N45" s="1">
        <v>415296</v>
      </c>
      <c r="O45" s="1">
        <v>15428</v>
      </c>
      <c r="P45" s="1">
        <v>1</v>
      </c>
      <c r="Q45" s="10"/>
      <c r="R45" s="28">
        <v>32</v>
      </c>
      <c r="S45" s="58" t="s">
        <v>22</v>
      </c>
      <c r="T45" s="46" t="s">
        <v>391</v>
      </c>
      <c r="U45" s="29"/>
      <c r="V45" s="31" t="s">
        <v>2128</v>
      </c>
      <c r="W45" s="7" t="s">
        <v>2128</v>
      </c>
      <c r="X45" s="296" t="s">
        <v>2128</v>
      </c>
      <c r="Y45" s="10">
        <f>SUM(Table3[[#This Row],[cca 
25%]:[cca 100%]])</f>
        <v>1</v>
      </c>
      <c r="Z45" s="351">
        <f>Table3[[#This Row],[Montažne ure]]*(1-Table3[[#This Row],[faktor %]])</f>
        <v>0</v>
      </c>
      <c r="AA45" s="84">
        <v>0.25</v>
      </c>
      <c r="AB45" s="84">
        <v>0.25</v>
      </c>
      <c r="AC45" s="84">
        <v>0.25</v>
      </c>
      <c r="AD45" s="84">
        <v>0.25</v>
      </c>
      <c r="AE45" s="3" t="s">
        <v>538</v>
      </c>
      <c r="AF45" s="3"/>
      <c r="AG45" s="296" t="s">
        <v>2128</v>
      </c>
      <c r="AH45" s="296" t="s">
        <v>2128</v>
      </c>
      <c r="AI45" s="90" t="s">
        <v>391</v>
      </c>
      <c r="AJ45" s="10"/>
      <c r="AK45" s="296" t="s">
        <v>2128</v>
      </c>
      <c r="AL45" s="296" t="s">
        <v>2128</v>
      </c>
      <c r="AM45" s="154" t="s">
        <v>357</v>
      </c>
      <c r="AN45" s="7" t="s">
        <v>357</v>
      </c>
    </row>
    <row r="46" spans="1:40" ht="18" hidden="1" customHeight="1" x14ac:dyDescent="0.35">
      <c r="A46" s="94" t="s">
        <v>168</v>
      </c>
      <c r="B46" s="8" t="s">
        <v>169</v>
      </c>
      <c r="C46" s="57" t="s">
        <v>186</v>
      </c>
      <c r="D46" s="50" t="s">
        <v>187</v>
      </c>
      <c r="E46" s="50" t="str">
        <f t="shared" si="0"/>
        <v>00900</v>
      </c>
      <c r="F46" s="10"/>
      <c r="G46" s="10"/>
      <c r="H46" s="29"/>
      <c r="I46" s="27">
        <v>19</v>
      </c>
      <c r="J46" s="1"/>
      <c r="K46" s="7"/>
      <c r="L46" s="20">
        <v>0</v>
      </c>
      <c r="M46" s="20">
        <v>0</v>
      </c>
      <c r="N46" s="10">
        <v>455807</v>
      </c>
      <c r="O46" s="10"/>
      <c r="P46" s="10">
        <v>1</v>
      </c>
      <c r="Q46" s="10"/>
      <c r="R46" s="28"/>
      <c r="S46" s="29"/>
      <c r="T46" s="46" t="s">
        <v>358</v>
      </c>
      <c r="U46" s="29"/>
      <c r="V46" s="29" t="s">
        <v>2128</v>
      </c>
      <c r="W46" s="10" t="s">
        <v>2128</v>
      </c>
      <c r="X46" s="296" t="s">
        <v>2128</v>
      </c>
      <c r="Y46" s="10">
        <f>SUM(Table3[[#This Row],[cca 
25%]:[cca 100%]])</f>
        <v>0</v>
      </c>
      <c r="Z46" s="351">
        <f>Table3[[#This Row],[Montažne ure]]*(1-Table3[[#This Row],[faktor %]])</f>
        <v>0</v>
      </c>
      <c r="AA46" s="85"/>
      <c r="AB46" s="85"/>
      <c r="AC46" s="85"/>
      <c r="AD46" s="85"/>
      <c r="AE46" s="3"/>
      <c r="AF46" s="3"/>
      <c r="AG46" s="296" t="s">
        <v>2128</v>
      </c>
      <c r="AH46" s="296" t="s">
        <v>2128</v>
      </c>
      <c r="AI46" s="10"/>
      <c r="AJ46" s="10"/>
      <c r="AK46" s="296" t="s">
        <v>2128</v>
      </c>
      <c r="AL46" s="296" t="s">
        <v>2128</v>
      </c>
      <c r="AM46" s="10" t="s">
        <v>357</v>
      </c>
      <c r="AN46" s="4" t="s">
        <v>531</v>
      </c>
    </row>
    <row r="47" spans="1:40" ht="18" hidden="1" customHeight="1" x14ac:dyDescent="0.35">
      <c r="A47" s="94" t="s">
        <v>168</v>
      </c>
      <c r="B47" s="8" t="s">
        <v>169</v>
      </c>
      <c r="C47" s="57"/>
      <c r="D47" s="50"/>
      <c r="E47" s="50" t="str">
        <f t="shared" si="0"/>
        <v/>
      </c>
      <c r="F47" s="1"/>
      <c r="G47" s="1"/>
      <c r="H47" s="29"/>
      <c r="I47" s="5"/>
      <c r="J47" s="126"/>
      <c r="K47" s="134"/>
      <c r="L47" s="134"/>
      <c r="M47" s="132"/>
      <c r="N47" s="134"/>
      <c r="O47" s="134"/>
      <c r="P47" s="191"/>
      <c r="Q47" s="10"/>
      <c r="R47" s="110"/>
      <c r="S47" s="29"/>
      <c r="T47" s="46"/>
      <c r="U47" s="29"/>
      <c r="V47" s="29" t="s">
        <v>2128</v>
      </c>
      <c r="W47" s="10" t="s">
        <v>2128</v>
      </c>
      <c r="X47" s="296" t="s">
        <v>2128</v>
      </c>
      <c r="Y47" s="10">
        <f>SUM(Table3[[#This Row],[cca 
25%]:[cca 100%]])</f>
        <v>0</v>
      </c>
      <c r="Z47" s="351"/>
      <c r="AA47" s="85"/>
      <c r="AB47" s="85"/>
      <c r="AC47" s="85"/>
      <c r="AD47" s="85"/>
      <c r="AE47" s="3"/>
      <c r="AF47" s="3"/>
      <c r="AG47" s="296" t="s">
        <v>2128</v>
      </c>
      <c r="AH47" s="296" t="s">
        <v>2128</v>
      </c>
      <c r="AI47" s="90"/>
      <c r="AJ47" s="10"/>
      <c r="AK47" s="296" t="s">
        <v>2128</v>
      </c>
      <c r="AL47" s="296" t="s">
        <v>2128</v>
      </c>
      <c r="AM47" s="10" t="s">
        <v>357</v>
      </c>
      <c r="AN47" s="1"/>
    </row>
    <row r="48" spans="1:40" ht="15.6" hidden="1" customHeight="1" x14ac:dyDescent="0.35">
      <c r="A48" s="94" t="s">
        <v>285</v>
      </c>
      <c r="B48" s="74" t="s">
        <v>286</v>
      </c>
      <c r="C48" s="57" t="s">
        <v>287</v>
      </c>
      <c r="D48" s="50" t="s">
        <v>359</v>
      </c>
      <c r="E48" s="50" t="str">
        <f t="shared" si="0"/>
        <v>0 - T</v>
      </c>
      <c r="F48" s="24" t="s">
        <v>20</v>
      </c>
      <c r="G48" s="24"/>
      <c r="H48" s="31" t="s">
        <v>416</v>
      </c>
      <c r="I48" s="21">
        <v>19</v>
      </c>
      <c r="J48" s="7"/>
      <c r="K48" s="7"/>
      <c r="L48" s="7">
        <v>0</v>
      </c>
      <c r="M48" s="7">
        <v>0</v>
      </c>
      <c r="N48" s="1">
        <v>447761</v>
      </c>
      <c r="O48" s="1">
        <v>15402</v>
      </c>
      <c r="P48" s="1">
        <v>1</v>
      </c>
      <c r="Q48" s="10"/>
      <c r="R48" s="112">
        <v>70</v>
      </c>
      <c r="S48" s="29" t="s">
        <v>23</v>
      </c>
      <c r="T48" s="47" t="s">
        <v>25</v>
      </c>
      <c r="U48" s="29"/>
      <c r="V48" s="31" t="s">
        <v>2128</v>
      </c>
      <c r="W48" s="7" t="s">
        <v>2128</v>
      </c>
      <c r="X48" s="296" t="s">
        <v>2128</v>
      </c>
      <c r="Y48" s="10">
        <f>SUM(Table3[[#This Row],[cca 
25%]:[cca 100%]])</f>
        <v>1</v>
      </c>
      <c r="Z48" s="351">
        <f>Table3[[#This Row],[Montažne ure]]*(1-Table3[[#This Row],[faktor %]])</f>
        <v>0</v>
      </c>
      <c r="AA48" s="84">
        <v>0.25</v>
      </c>
      <c r="AB48" s="84">
        <v>0.25</v>
      </c>
      <c r="AC48" s="84">
        <v>0.25</v>
      </c>
      <c r="AD48" s="84">
        <v>0.25</v>
      </c>
      <c r="AE48" s="3" t="s">
        <v>536</v>
      </c>
      <c r="AF48" s="3"/>
      <c r="AG48" s="296" t="s">
        <v>2128</v>
      </c>
      <c r="AH48" s="296" t="s">
        <v>2128</v>
      </c>
      <c r="AI48" s="10"/>
      <c r="AJ48" s="10"/>
      <c r="AK48" s="296" t="s">
        <v>2128</v>
      </c>
      <c r="AL48" s="296" t="s">
        <v>2128</v>
      </c>
      <c r="AM48" s="10" t="s">
        <v>357</v>
      </c>
      <c r="AN48" s="7" t="s">
        <v>357</v>
      </c>
    </row>
    <row r="49" spans="1:40" ht="18" hidden="1" x14ac:dyDescent="0.35">
      <c r="A49" s="115" t="s">
        <v>285</v>
      </c>
      <c r="B49" s="170" t="s">
        <v>286</v>
      </c>
      <c r="C49" s="98" t="s">
        <v>288</v>
      </c>
      <c r="D49" s="99" t="s">
        <v>360</v>
      </c>
      <c r="E49" s="99" t="str">
        <f t="shared" si="0"/>
        <v>0 - T</v>
      </c>
      <c r="F49" s="33"/>
      <c r="G49" s="33"/>
      <c r="H49" s="29" t="s">
        <v>553</v>
      </c>
      <c r="I49" s="124">
        <v>20</v>
      </c>
      <c r="J49" s="125"/>
      <c r="K49" s="133"/>
      <c r="L49" s="166">
        <v>0</v>
      </c>
      <c r="M49" s="166">
        <v>0</v>
      </c>
      <c r="N49" s="136">
        <v>446412</v>
      </c>
      <c r="O49" s="136">
        <v>15403</v>
      </c>
      <c r="P49" s="140">
        <v>1</v>
      </c>
      <c r="Q49" s="10"/>
      <c r="R49" s="112">
        <v>4</v>
      </c>
      <c r="S49" s="62" t="s">
        <v>19</v>
      </c>
      <c r="T49" s="47" t="s">
        <v>535</v>
      </c>
      <c r="U49" s="29"/>
      <c r="V49" s="29" t="s">
        <v>2128</v>
      </c>
      <c r="W49" s="284" t="s">
        <v>2128</v>
      </c>
      <c r="X49" s="296" t="s">
        <v>2128</v>
      </c>
      <c r="Y49" s="10">
        <f>SUM(Table3[[#This Row],[cca 
25%]:[cca 100%]])</f>
        <v>1</v>
      </c>
      <c r="Z49" s="351">
        <f>Table3[[#This Row],[Montažne ure]]*(1-Table3[[#This Row],[faktor %]])</f>
        <v>0</v>
      </c>
      <c r="AA49" s="84">
        <v>0.25</v>
      </c>
      <c r="AB49" s="84">
        <v>0.25</v>
      </c>
      <c r="AC49" s="84">
        <v>0.25</v>
      </c>
      <c r="AD49" s="84">
        <v>0.25</v>
      </c>
      <c r="AE49" s="3"/>
      <c r="AF49" s="3"/>
      <c r="AG49" s="296" t="s">
        <v>2128</v>
      </c>
      <c r="AH49" s="296" t="s">
        <v>2128</v>
      </c>
      <c r="AI49" s="10"/>
      <c r="AJ49" s="10"/>
      <c r="AK49" s="296" t="s">
        <v>2128</v>
      </c>
      <c r="AL49" s="296" t="s">
        <v>2128</v>
      </c>
      <c r="AM49" s="10" t="s">
        <v>357</v>
      </c>
      <c r="AN49" s="7" t="s">
        <v>357</v>
      </c>
    </row>
    <row r="50" spans="1:40" ht="18" hidden="1" x14ac:dyDescent="0.35">
      <c r="A50" s="94" t="s">
        <v>285</v>
      </c>
      <c r="B50" s="74" t="s">
        <v>286</v>
      </c>
      <c r="C50" s="57" t="s">
        <v>289</v>
      </c>
      <c r="D50" s="50" t="s">
        <v>362</v>
      </c>
      <c r="E50" s="50" t="str">
        <f t="shared" si="0"/>
        <v xml:space="preserve"> - T </v>
      </c>
      <c r="F50" s="10"/>
      <c r="G50" s="10"/>
      <c r="H50" s="29" t="s">
        <v>553</v>
      </c>
      <c r="I50" s="21">
        <v>20</v>
      </c>
      <c r="J50" s="7"/>
      <c r="K50" s="7"/>
      <c r="L50" s="79">
        <v>0</v>
      </c>
      <c r="M50" s="79">
        <v>0</v>
      </c>
      <c r="N50" s="1">
        <v>446414</v>
      </c>
      <c r="O50" s="1">
        <v>15409</v>
      </c>
      <c r="P50" s="1">
        <v>1</v>
      </c>
      <c r="Q50" s="10"/>
      <c r="R50" s="112">
        <v>4</v>
      </c>
      <c r="S50" s="62" t="s">
        <v>19</v>
      </c>
      <c r="T50" s="47" t="s">
        <v>535</v>
      </c>
      <c r="U50" s="29"/>
      <c r="V50" s="29" t="s">
        <v>2128</v>
      </c>
      <c r="W50" s="284" t="s">
        <v>2128</v>
      </c>
      <c r="X50" s="296" t="s">
        <v>2128</v>
      </c>
      <c r="Y50" s="10">
        <f>SUM(Table3[[#This Row],[cca 
25%]:[cca 100%]])</f>
        <v>1</v>
      </c>
      <c r="Z50" s="351">
        <f>Table3[[#This Row],[Montažne ure]]*(1-Table3[[#This Row],[faktor %]])</f>
        <v>0</v>
      </c>
      <c r="AA50" s="84">
        <v>0.25</v>
      </c>
      <c r="AB50" s="84">
        <v>0.25</v>
      </c>
      <c r="AC50" s="84">
        <v>0.25</v>
      </c>
      <c r="AD50" s="84">
        <v>0.25</v>
      </c>
      <c r="AE50" s="3"/>
      <c r="AF50" s="3"/>
      <c r="AG50" s="296" t="s">
        <v>2128</v>
      </c>
      <c r="AH50" s="296" t="s">
        <v>2128</v>
      </c>
      <c r="AI50" s="10"/>
      <c r="AJ50" s="10"/>
      <c r="AK50" s="296" t="s">
        <v>2128</v>
      </c>
      <c r="AL50" s="296" t="s">
        <v>2128</v>
      </c>
      <c r="AM50" s="10" t="s">
        <v>357</v>
      </c>
      <c r="AN50" s="7" t="s">
        <v>357</v>
      </c>
    </row>
    <row r="51" spans="1:40" ht="18" hidden="1" x14ac:dyDescent="0.35">
      <c r="A51" s="94" t="s">
        <v>285</v>
      </c>
      <c r="B51" s="74" t="s">
        <v>286</v>
      </c>
      <c r="C51" s="57" t="s">
        <v>290</v>
      </c>
      <c r="D51" s="50" t="s">
        <v>361</v>
      </c>
      <c r="E51" s="50" t="str">
        <f t="shared" si="0"/>
        <v>0 - T</v>
      </c>
      <c r="F51" s="24" t="s">
        <v>20</v>
      </c>
      <c r="G51" s="24"/>
      <c r="H51" s="31" t="s">
        <v>396</v>
      </c>
      <c r="I51" s="172">
        <v>16</v>
      </c>
      <c r="J51" s="7"/>
      <c r="K51" s="7"/>
      <c r="L51" s="79">
        <v>0</v>
      </c>
      <c r="M51" s="79">
        <v>0</v>
      </c>
      <c r="N51" s="12">
        <v>355888060</v>
      </c>
      <c r="O51" s="1">
        <v>15414</v>
      </c>
      <c r="P51" s="1">
        <v>1</v>
      </c>
      <c r="Q51" s="10"/>
      <c r="R51" s="112">
        <v>112</v>
      </c>
      <c r="S51" s="61" t="s">
        <v>29</v>
      </c>
      <c r="T51" s="47" t="s">
        <v>32</v>
      </c>
      <c r="U51" s="29"/>
      <c r="V51" s="31" t="s">
        <v>2128</v>
      </c>
      <c r="W51" s="4" t="s">
        <v>2128</v>
      </c>
      <c r="X51" s="296" t="s">
        <v>2128</v>
      </c>
      <c r="Y51" s="10">
        <f>SUM(Table3[[#This Row],[cca 
25%]:[cca 100%]])</f>
        <v>1</v>
      </c>
      <c r="Z51" s="351">
        <f>Table3[[#This Row],[Montažne ure]]*(1-Table3[[#This Row],[faktor %]])</f>
        <v>0</v>
      </c>
      <c r="AA51" s="84">
        <v>0.25</v>
      </c>
      <c r="AB51" s="84">
        <v>0.25</v>
      </c>
      <c r="AC51" s="84">
        <v>0.25</v>
      </c>
      <c r="AD51" s="84">
        <v>0.25</v>
      </c>
      <c r="AE51" s="3" t="s">
        <v>391</v>
      </c>
      <c r="AF51" s="3"/>
      <c r="AG51" s="296" t="s">
        <v>2128</v>
      </c>
      <c r="AH51" s="296" t="s">
        <v>2128</v>
      </c>
      <c r="AI51" s="10"/>
      <c r="AJ51" s="10"/>
      <c r="AK51" s="296" t="s">
        <v>2128</v>
      </c>
      <c r="AL51" s="296" t="s">
        <v>2128</v>
      </c>
      <c r="AM51" s="10" t="s">
        <v>357</v>
      </c>
      <c r="AN51" s="7" t="s">
        <v>357</v>
      </c>
    </row>
    <row r="52" spans="1:40" ht="18" hidden="1" customHeight="1" x14ac:dyDescent="0.35">
      <c r="A52" s="94" t="s">
        <v>285</v>
      </c>
      <c r="B52" s="74" t="s">
        <v>286</v>
      </c>
      <c r="C52" s="57" t="s">
        <v>291</v>
      </c>
      <c r="D52" s="50" t="s">
        <v>363</v>
      </c>
      <c r="E52" s="50" t="str">
        <f t="shared" si="0"/>
        <v xml:space="preserve"> - T </v>
      </c>
      <c r="F52" s="24" t="s">
        <v>20</v>
      </c>
      <c r="G52" s="24"/>
      <c r="H52" s="31" t="s">
        <v>396</v>
      </c>
      <c r="I52" s="89">
        <v>16</v>
      </c>
      <c r="J52" s="7"/>
      <c r="K52" s="7"/>
      <c r="L52" s="79">
        <v>0</v>
      </c>
      <c r="M52" s="79">
        <v>0</v>
      </c>
      <c r="N52" s="12">
        <v>355888059</v>
      </c>
      <c r="O52" s="1">
        <v>15415</v>
      </c>
      <c r="P52" s="1">
        <v>1</v>
      </c>
      <c r="Q52" s="10"/>
      <c r="R52" s="112">
        <v>112</v>
      </c>
      <c r="S52" s="61" t="s">
        <v>29</v>
      </c>
      <c r="T52" s="47" t="s">
        <v>535</v>
      </c>
      <c r="U52" s="29"/>
      <c r="V52" s="31" t="s">
        <v>2128</v>
      </c>
      <c r="W52" s="4" t="s">
        <v>2128</v>
      </c>
      <c r="X52" s="296" t="s">
        <v>2128</v>
      </c>
      <c r="Y52" s="10">
        <f>SUM(Table3[[#This Row],[cca 
25%]:[cca 100%]])</f>
        <v>1</v>
      </c>
      <c r="Z52" s="351">
        <f>Table3[[#This Row],[Montažne ure]]*(1-Table3[[#This Row],[faktor %]])</f>
        <v>0</v>
      </c>
      <c r="AA52" s="84">
        <v>0.25</v>
      </c>
      <c r="AB52" s="84">
        <v>0.25</v>
      </c>
      <c r="AC52" s="84">
        <v>0.25</v>
      </c>
      <c r="AD52" s="84">
        <v>0.25</v>
      </c>
      <c r="AE52" s="3" t="s">
        <v>390</v>
      </c>
      <c r="AF52" s="3"/>
      <c r="AG52" s="296" t="s">
        <v>2128</v>
      </c>
      <c r="AH52" s="296" t="s">
        <v>2128</v>
      </c>
      <c r="AI52" s="10"/>
      <c r="AJ52" s="10"/>
      <c r="AK52" s="296" t="s">
        <v>2128</v>
      </c>
      <c r="AL52" s="296" t="s">
        <v>2128</v>
      </c>
      <c r="AM52" s="10" t="s">
        <v>357</v>
      </c>
      <c r="AN52" s="7" t="s">
        <v>357</v>
      </c>
    </row>
    <row r="53" spans="1:40" ht="18" hidden="1" customHeight="1" x14ac:dyDescent="0.35">
      <c r="A53" s="91" t="s">
        <v>285</v>
      </c>
      <c r="B53" s="75" t="s">
        <v>286</v>
      </c>
      <c r="C53" s="95" t="s">
        <v>292</v>
      </c>
      <c r="D53" s="25" t="s">
        <v>364</v>
      </c>
      <c r="E53" s="25" t="str">
        <f t="shared" si="0"/>
        <v xml:space="preserve"> - T </v>
      </c>
      <c r="F53" s="104"/>
      <c r="G53" s="104"/>
      <c r="H53" s="31" t="s">
        <v>32</v>
      </c>
      <c r="I53" s="21">
        <v>19</v>
      </c>
      <c r="J53" s="7"/>
      <c r="K53" s="7"/>
      <c r="L53" s="79">
        <v>0</v>
      </c>
      <c r="M53" s="79">
        <v>0</v>
      </c>
      <c r="N53" s="18">
        <v>445613</v>
      </c>
      <c r="O53" s="1">
        <v>15535</v>
      </c>
      <c r="P53" s="1">
        <v>1</v>
      </c>
      <c r="Q53" s="10"/>
      <c r="R53" s="112">
        <v>32</v>
      </c>
      <c r="S53" s="62" t="s">
        <v>19</v>
      </c>
      <c r="T53" s="47" t="s">
        <v>535</v>
      </c>
      <c r="U53" s="29"/>
      <c r="V53" s="31" t="s">
        <v>2128</v>
      </c>
      <c r="W53" s="7" t="s">
        <v>2128</v>
      </c>
      <c r="X53" s="296" t="s">
        <v>2128</v>
      </c>
      <c r="Y53" s="10">
        <f>SUM(Table3[[#This Row],[cca 
25%]:[cca 100%]])</f>
        <v>1</v>
      </c>
      <c r="Z53" s="351">
        <f>Table3[[#This Row],[Montažne ure]]*(1-Table3[[#This Row],[faktor %]])</f>
        <v>0</v>
      </c>
      <c r="AA53" s="84">
        <v>0.25</v>
      </c>
      <c r="AB53" s="84">
        <v>0.25</v>
      </c>
      <c r="AC53" s="84">
        <v>0.25</v>
      </c>
      <c r="AD53" s="84">
        <v>0.25</v>
      </c>
      <c r="AE53" s="3" t="s">
        <v>552</v>
      </c>
      <c r="AF53" s="3"/>
      <c r="AG53" s="296" t="s">
        <v>2128</v>
      </c>
      <c r="AH53" s="296" t="s">
        <v>2128</v>
      </c>
      <c r="AI53" s="10"/>
      <c r="AJ53" s="10"/>
      <c r="AK53" s="296" t="s">
        <v>2128</v>
      </c>
      <c r="AL53" s="296" t="s">
        <v>2128</v>
      </c>
      <c r="AM53" s="10" t="s">
        <v>357</v>
      </c>
      <c r="AN53" s="7" t="s">
        <v>357</v>
      </c>
    </row>
    <row r="54" spans="1:40" ht="18" hidden="1" customHeight="1" x14ac:dyDescent="0.35">
      <c r="A54" s="91" t="s">
        <v>285</v>
      </c>
      <c r="B54" s="75" t="s">
        <v>286</v>
      </c>
      <c r="C54" s="95" t="s">
        <v>292</v>
      </c>
      <c r="D54" s="25" t="s">
        <v>365</v>
      </c>
      <c r="E54" s="25" t="str">
        <f t="shared" si="0"/>
        <v xml:space="preserve"> - T </v>
      </c>
      <c r="F54" s="104"/>
      <c r="G54" s="104"/>
      <c r="H54" s="31" t="s">
        <v>32</v>
      </c>
      <c r="I54" s="21">
        <v>19</v>
      </c>
      <c r="J54" s="7"/>
      <c r="K54" s="7"/>
      <c r="L54" s="79">
        <v>0</v>
      </c>
      <c r="M54" s="79">
        <v>0</v>
      </c>
      <c r="N54" s="18">
        <v>458919</v>
      </c>
      <c r="O54" s="1">
        <v>15587</v>
      </c>
      <c r="P54" s="1">
        <v>1</v>
      </c>
      <c r="Q54" s="10"/>
      <c r="R54" s="112">
        <v>30</v>
      </c>
      <c r="S54" s="62" t="s">
        <v>19</v>
      </c>
      <c r="T54" s="47" t="s">
        <v>535</v>
      </c>
      <c r="U54" s="29"/>
      <c r="V54" s="31" t="s">
        <v>2128</v>
      </c>
      <c r="W54" s="7" t="s">
        <v>2128</v>
      </c>
      <c r="X54" s="296" t="s">
        <v>2128</v>
      </c>
      <c r="Y54" s="10">
        <f>SUM(Table3[[#This Row],[cca 
25%]:[cca 100%]])</f>
        <v>1</v>
      </c>
      <c r="Z54" s="351">
        <f>Table3[[#This Row],[Montažne ure]]*(1-Table3[[#This Row],[faktor %]])</f>
        <v>0</v>
      </c>
      <c r="AA54" s="84">
        <v>0.25</v>
      </c>
      <c r="AB54" s="84">
        <v>0.25</v>
      </c>
      <c r="AC54" s="84">
        <v>0.25</v>
      </c>
      <c r="AD54" s="84">
        <v>0.25</v>
      </c>
      <c r="AE54" s="3" t="s">
        <v>542</v>
      </c>
      <c r="AF54" s="3"/>
      <c r="AG54" s="296" t="s">
        <v>2128</v>
      </c>
      <c r="AH54" s="296" t="s">
        <v>2128</v>
      </c>
      <c r="AI54" s="10"/>
      <c r="AJ54" s="10"/>
      <c r="AK54" s="296" t="s">
        <v>2128</v>
      </c>
      <c r="AL54" s="296" t="s">
        <v>2128</v>
      </c>
      <c r="AM54" s="10" t="s">
        <v>357</v>
      </c>
      <c r="AN54" s="7" t="s">
        <v>357</v>
      </c>
    </row>
    <row r="55" spans="1:40" ht="18" hidden="1" x14ac:dyDescent="0.35">
      <c r="A55" s="169" t="s">
        <v>285</v>
      </c>
      <c r="B55" s="192" t="s">
        <v>286</v>
      </c>
      <c r="C55" s="150" t="s">
        <v>293</v>
      </c>
      <c r="D55" s="151" t="s">
        <v>366</v>
      </c>
      <c r="E55" s="151" t="str">
        <f t="shared" si="0"/>
        <v xml:space="preserve"> - T </v>
      </c>
      <c r="F55" s="259"/>
      <c r="G55" s="259"/>
      <c r="H55" s="31" t="s">
        <v>545</v>
      </c>
      <c r="I55" s="124">
        <v>19</v>
      </c>
      <c r="J55" s="193"/>
      <c r="K55" s="133"/>
      <c r="L55" s="175">
        <v>0</v>
      </c>
      <c r="M55" s="166">
        <v>0</v>
      </c>
      <c r="N55" s="196">
        <v>445615</v>
      </c>
      <c r="O55" s="136">
        <v>15585</v>
      </c>
      <c r="P55" s="140">
        <v>1</v>
      </c>
      <c r="Q55" s="10"/>
      <c r="R55" s="112">
        <v>15</v>
      </c>
      <c r="S55" s="62" t="s">
        <v>19</v>
      </c>
      <c r="T55" s="47" t="s">
        <v>535</v>
      </c>
      <c r="U55" s="29"/>
      <c r="V55" s="31" t="s">
        <v>2128</v>
      </c>
      <c r="W55" s="285" t="s">
        <v>2128</v>
      </c>
      <c r="X55" s="296" t="s">
        <v>2128</v>
      </c>
      <c r="Y55" s="10">
        <f>SUM(Table3[[#This Row],[cca 
25%]:[cca 100%]])</f>
        <v>1</v>
      </c>
      <c r="Z55" s="351">
        <f>Table3[[#This Row],[Montažne ure]]*(1-Table3[[#This Row],[faktor %]])</f>
        <v>0</v>
      </c>
      <c r="AA55" s="84">
        <v>0.25</v>
      </c>
      <c r="AB55" s="84">
        <v>0.25</v>
      </c>
      <c r="AC55" s="84">
        <v>0.25</v>
      </c>
      <c r="AD55" s="84">
        <v>0.25</v>
      </c>
      <c r="AE55" s="3" t="s">
        <v>552</v>
      </c>
      <c r="AF55" s="3"/>
      <c r="AG55" s="296" t="s">
        <v>2128</v>
      </c>
      <c r="AH55" s="296" t="s">
        <v>2128</v>
      </c>
      <c r="AI55" s="10"/>
      <c r="AJ55" s="10"/>
      <c r="AK55" s="296" t="s">
        <v>2128</v>
      </c>
      <c r="AL55" s="296" t="s">
        <v>2128</v>
      </c>
      <c r="AM55" s="10" t="s">
        <v>357</v>
      </c>
      <c r="AN55" s="7" t="s">
        <v>357</v>
      </c>
    </row>
    <row r="56" spans="1:40" ht="18" hidden="1" x14ac:dyDescent="0.35">
      <c r="A56" s="91" t="s">
        <v>285</v>
      </c>
      <c r="B56" s="75" t="s">
        <v>286</v>
      </c>
      <c r="C56" s="95" t="s">
        <v>294</v>
      </c>
      <c r="D56" s="25" t="s">
        <v>367</v>
      </c>
      <c r="E56" s="25" t="str">
        <f t="shared" si="0"/>
        <v>0 - T</v>
      </c>
      <c r="F56" s="104"/>
      <c r="G56" s="104"/>
      <c r="H56" s="31" t="s">
        <v>545</v>
      </c>
      <c r="I56" s="21">
        <v>19</v>
      </c>
      <c r="J56" s="213"/>
      <c r="K56" s="213"/>
      <c r="L56" s="79">
        <v>0</v>
      </c>
      <c r="M56" s="79">
        <v>0</v>
      </c>
      <c r="N56" s="18">
        <v>445616</v>
      </c>
      <c r="O56" s="1">
        <v>15586</v>
      </c>
      <c r="P56" s="1">
        <v>1</v>
      </c>
      <c r="Q56" s="10"/>
      <c r="R56" s="112">
        <v>20</v>
      </c>
      <c r="S56" s="62" t="s">
        <v>19</v>
      </c>
      <c r="T56" s="47" t="s">
        <v>535</v>
      </c>
      <c r="U56" s="29"/>
      <c r="V56" s="31" t="s">
        <v>2128</v>
      </c>
      <c r="W56" s="7" t="s">
        <v>2128</v>
      </c>
      <c r="X56" s="296" t="s">
        <v>2128</v>
      </c>
      <c r="Y56" s="10">
        <f>SUM(Table3[[#This Row],[cca 
25%]:[cca 100%]])</f>
        <v>1</v>
      </c>
      <c r="Z56" s="351">
        <f>Table3[[#This Row],[Montažne ure]]*(1-Table3[[#This Row],[faktor %]])</f>
        <v>0</v>
      </c>
      <c r="AA56" s="84">
        <v>0.25</v>
      </c>
      <c r="AB56" s="84">
        <v>0.25</v>
      </c>
      <c r="AC56" s="84">
        <v>0.25</v>
      </c>
      <c r="AD56" s="84">
        <v>0.25</v>
      </c>
      <c r="AE56" s="3" t="s">
        <v>552</v>
      </c>
      <c r="AF56" s="3"/>
      <c r="AG56" s="296" t="s">
        <v>2128</v>
      </c>
      <c r="AH56" s="296" t="s">
        <v>2128</v>
      </c>
      <c r="AI56" s="10"/>
      <c r="AJ56" s="10"/>
      <c r="AK56" s="296" t="s">
        <v>2128</v>
      </c>
      <c r="AL56" s="296" t="s">
        <v>2128</v>
      </c>
      <c r="AM56" s="10" t="s">
        <v>357</v>
      </c>
      <c r="AN56" s="7" t="s">
        <v>357</v>
      </c>
    </row>
    <row r="57" spans="1:40" ht="18" hidden="1" customHeight="1" x14ac:dyDescent="0.35">
      <c r="A57" s="94" t="s">
        <v>285</v>
      </c>
      <c r="B57" s="74" t="s">
        <v>286</v>
      </c>
      <c r="C57" s="57" t="s">
        <v>295</v>
      </c>
      <c r="D57" s="50" t="s">
        <v>368</v>
      </c>
      <c r="E57" s="50" t="str">
        <f t="shared" si="0"/>
        <v xml:space="preserve"> - T </v>
      </c>
      <c r="F57" s="10"/>
      <c r="G57" s="10"/>
      <c r="H57" s="31" t="s">
        <v>32</v>
      </c>
      <c r="I57" s="124">
        <v>19</v>
      </c>
      <c r="J57" s="7"/>
      <c r="K57" s="7"/>
      <c r="L57" s="79">
        <v>0</v>
      </c>
      <c r="M57" s="79">
        <v>0</v>
      </c>
      <c r="N57" s="1">
        <v>445618</v>
      </c>
      <c r="O57" s="1">
        <v>15410</v>
      </c>
      <c r="P57" s="1">
        <v>1</v>
      </c>
      <c r="Q57" s="10"/>
      <c r="R57" s="112">
        <v>12</v>
      </c>
      <c r="S57" s="62" t="s">
        <v>19</v>
      </c>
      <c r="T57" s="47" t="s">
        <v>535</v>
      </c>
      <c r="U57" s="29"/>
      <c r="V57" s="31" t="s">
        <v>2128</v>
      </c>
      <c r="W57" s="7" t="s">
        <v>2128</v>
      </c>
      <c r="X57" s="296" t="s">
        <v>2128</v>
      </c>
      <c r="Y57" s="10">
        <f>SUM(Table3[[#This Row],[cca 
25%]:[cca 100%]])</f>
        <v>1</v>
      </c>
      <c r="Z57" s="351">
        <f>Table3[[#This Row],[Montažne ure]]*(1-Table3[[#This Row],[faktor %]])</f>
        <v>0</v>
      </c>
      <c r="AA57" s="84">
        <v>0.25</v>
      </c>
      <c r="AB57" s="84">
        <v>0.25</v>
      </c>
      <c r="AC57" s="84">
        <v>0.25</v>
      </c>
      <c r="AD57" s="84">
        <v>0.25</v>
      </c>
      <c r="AE57" s="3" t="s">
        <v>542</v>
      </c>
      <c r="AF57" s="3"/>
      <c r="AG57" s="296" t="s">
        <v>2128</v>
      </c>
      <c r="AH57" s="296" t="s">
        <v>2128</v>
      </c>
      <c r="AI57" s="10"/>
      <c r="AJ57" s="10"/>
      <c r="AK57" s="296" t="s">
        <v>2128</v>
      </c>
      <c r="AL57" s="296" t="s">
        <v>2128</v>
      </c>
      <c r="AM57" s="10" t="s">
        <v>357</v>
      </c>
      <c r="AN57" s="7" t="s">
        <v>357</v>
      </c>
    </row>
    <row r="58" spans="1:40" ht="18" hidden="1" customHeight="1" x14ac:dyDescent="0.35">
      <c r="A58" s="94" t="s">
        <v>285</v>
      </c>
      <c r="B58" s="74" t="s">
        <v>286</v>
      </c>
      <c r="C58" s="57" t="s">
        <v>296</v>
      </c>
      <c r="D58" s="50" t="s">
        <v>369</v>
      </c>
      <c r="E58" s="50" t="str">
        <f t="shared" si="0"/>
        <v xml:space="preserve"> - T </v>
      </c>
      <c r="F58" s="10"/>
      <c r="G58" s="10"/>
      <c r="H58" s="31" t="s">
        <v>32</v>
      </c>
      <c r="I58" s="124">
        <v>19</v>
      </c>
      <c r="J58" s="7"/>
      <c r="K58" s="7"/>
      <c r="L58" s="79">
        <v>0</v>
      </c>
      <c r="M58" s="79">
        <v>0</v>
      </c>
      <c r="N58" s="1">
        <v>445617</v>
      </c>
      <c r="O58" s="1">
        <v>15411</v>
      </c>
      <c r="P58" s="1">
        <v>1</v>
      </c>
      <c r="Q58" s="10"/>
      <c r="R58" s="112">
        <v>16</v>
      </c>
      <c r="S58" s="62" t="s">
        <v>19</v>
      </c>
      <c r="T58" s="47" t="s">
        <v>535</v>
      </c>
      <c r="U58" s="29"/>
      <c r="V58" s="31" t="s">
        <v>2128</v>
      </c>
      <c r="W58" s="7" t="s">
        <v>2128</v>
      </c>
      <c r="X58" s="296" t="s">
        <v>2128</v>
      </c>
      <c r="Y58" s="10">
        <f>SUM(Table3[[#This Row],[cca 
25%]:[cca 100%]])</f>
        <v>1</v>
      </c>
      <c r="Z58" s="351">
        <f>Table3[[#This Row],[Montažne ure]]*(1-Table3[[#This Row],[faktor %]])</f>
        <v>0</v>
      </c>
      <c r="AA58" s="84">
        <v>0.25</v>
      </c>
      <c r="AB58" s="84">
        <v>0.25</v>
      </c>
      <c r="AC58" s="84">
        <v>0.25</v>
      </c>
      <c r="AD58" s="84">
        <v>0.25</v>
      </c>
      <c r="AE58" s="3" t="s">
        <v>542</v>
      </c>
      <c r="AF58" s="3"/>
      <c r="AG58" s="296" t="s">
        <v>2128</v>
      </c>
      <c r="AH58" s="296" t="s">
        <v>2128</v>
      </c>
      <c r="AI58" s="10"/>
      <c r="AJ58" s="10"/>
      <c r="AK58" s="296" t="s">
        <v>2128</v>
      </c>
      <c r="AL58" s="296" t="s">
        <v>2128</v>
      </c>
      <c r="AM58" s="10" t="s">
        <v>357</v>
      </c>
      <c r="AN58" s="7" t="s">
        <v>357</v>
      </c>
    </row>
    <row r="59" spans="1:40" ht="18" hidden="1" x14ac:dyDescent="0.35">
      <c r="A59" s="94" t="s">
        <v>285</v>
      </c>
      <c r="B59" s="74" t="s">
        <v>286</v>
      </c>
      <c r="C59" s="57" t="s">
        <v>297</v>
      </c>
      <c r="D59" s="50" t="s">
        <v>370</v>
      </c>
      <c r="E59" s="50" t="str">
        <f t="shared" si="0"/>
        <v xml:space="preserve"> - T </v>
      </c>
      <c r="F59" s="10"/>
      <c r="G59" s="10"/>
      <c r="H59" s="31" t="s">
        <v>545</v>
      </c>
      <c r="I59" s="124">
        <v>19</v>
      </c>
      <c r="J59" s="7"/>
      <c r="K59" s="7"/>
      <c r="L59" s="79">
        <v>0</v>
      </c>
      <c r="M59" s="79">
        <v>0</v>
      </c>
      <c r="N59" s="1">
        <v>445619</v>
      </c>
      <c r="O59" s="1">
        <v>15507</v>
      </c>
      <c r="P59" s="1">
        <v>1</v>
      </c>
      <c r="Q59" s="10"/>
      <c r="R59" s="112">
        <v>55</v>
      </c>
      <c r="S59" s="62" t="s">
        <v>19</v>
      </c>
      <c r="T59" s="47" t="s">
        <v>535</v>
      </c>
      <c r="U59" s="29"/>
      <c r="V59" s="31" t="s">
        <v>2128</v>
      </c>
      <c r="W59" s="7" t="s">
        <v>2128</v>
      </c>
      <c r="X59" s="296" t="s">
        <v>2128</v>
      </c>
      <c r="Y59" s="10">
        <f>SUM(Table3[[#This Row],[cca 
25%]:[cca 100%]])</f>
        <v>1</v>
      </c>
      <c r="Z59" s="351">
        <f>Table3[[#This Row],[Montažne ure]]*(1-Table3[[#This Row],[faktor %]])</f>
        <v>0</v>
      </c>
      <c r="AA59" s="84">
        <v>0.25</v>
      </c>
      <c r="AB59" s="84">
        <v>0.25</v>
      </c>
      <c r="AC59" s="84">
        <v>0.25</v>
      </c>
      <c r="AD59" s="84">
        <v>0.25</v>
      </c>
      <c r="AE59" s="3" t="s">
        <v>542</v>
      </c>
      <c r="AF59" s="3"/>
      <c r="AG59" s="296" t="s">
        <v>2128</v>
      </c>
      <c r="AH59" s="296" t="s">
        <v>2128</v>
      </c>
      <c r="AI59" s="10"/>
      <c r="AJ59" s="10"/>
      <c r="AK59" s="296" t="s">
        <v>2128</v>
      </c>
      <c r="AL59" s="296" t="s">
        <v>2128</v>
      </c>
      <c r="AM59" s="10" t="s">
        <v>357</v>
      </c>
      <c r="AN59" s="7" t="s">
        <v>357</v>
      </c>
    </row>
    <row r="60" spans="1:40" ht="18" hidden="1" x14ac:dyDescent="0.35">
      <c r="A60" s="94" t="s">
        <v>285</v>
      </c>
      <c r="B60" s="74" t="s">
        <v>286</v>
      </c>
      <c r="C60" s="57" t="s">
        <v>298</v>
      </c>
      <c r="D60" s="50" t="s">
        <v>371</v>
      </c>
      <c r="E60" s="50" t="str">
        <f t="shared" si="0"/>
        <v xml:space="preserve"> - T </v>
      </c>
      <c r="F60" s="10"/>
      <c r="G60" s="10"/>
      <c r="H60" s="31" t="s">
        <v>545</v>
      </c>
      <c r="I60" s="124">
        <v>19</v>
      </c>
      <c r="J60" s="7"/>
      <c r="K60" s="7"/>
      <c r="L60" s="79">
        <v>0</v>
      </c>
      <c r="M60" s="79">
        <v>0</v>
      </c>
      <c r="N60" s="1">
        <v>445620</v>
      </c>
      <c r="O60" s="1">
        <v>15513</v>
      </c>
      <c r="P60" s="1">
        <v>1</v>
      </c>
      <c r="Q60" s="10"/>
      <c r="R60" s="112">
        <v>20</v>
      </c>
      <c r="S60" s="62" t="s">
        <v>19</v>
      </c>
      <c r="T60" s="47" t="s">
        <v>535</v>
      </c>
      <c r="U60" s="29"/>
      <c r="V60" s="31" t="s">
        <v>2128</v>
      </c>
      <c r="W60" s="7" t="s">
        <v>2128</v>
      </c>
      <c r="X60" s="296" t="s">
        <v>2128</v>
      </c>
      <c r="Y60" s="10">
        <f>SUM(Table3[[#This Row],[cca 
25%]:[cca 100%]])</f>
        <v>1</v>
      </c>
      <c r="Z60" s="351">
        <f>Table3[[#This Row],[Montažne ure]]*(1-Table3[[#This Row],[faktor %]])</f>
        <v>0</v>
      </c>
      <c r="AA60" s="84">
        <v>0.25</v>
      </c>
      <c r="AB60" s="84">
        <v>0.25</v>
      </c>
      <c r="AC60" s="84">
        <v>0.25</v>
      </c>
      <c r="AD60" s="84">
        <v>0.25</v>
      </c>
      <c r="AE60" s="3" t="s">
        <v>542</v>
      </c>
      <c r="AF60" s="3"/>
      <c r="AG60" s="296" t="s">
        <v>2128</v>
      </c>
      <c r="AH60" s="296" t="s">
        <v>2128</v>
      </c>
      <c r="AI60" s="10"/>
      <c r="AJ60" s="10"/>
      <c r="AK60" s="296" t="s">
        <v>2128</v>
      </c>
      <c r="AL60" s="296" t="s">
        <v>2128</v>
      </c>
      <c r="AM60" s="10" t="s">
        <v>357</v>
      </c>
      <c r="AN60" s="7" t="s">
        <v>357</v>
      </c>
    </row>
    <row r="61" spans="1:40" ht="18" hidden="1" x14ac:dyDescent="0.35">
      <c r="A61" s="94" t="s">
        <v>285</v>
      </c>
      <c r="B61" s="8" t="s">
        <v>286</v>
      </c>
      <c r="C61" s="57" t="s">
        <v>299</v>
      </c>
      <c r="D61" s="50" t="s">
        <v>300</v>
      </c>
      <c r="E61" s="50" t="str">
        <f t="shared" si="0"/>
        <v>70140</v>
      </c>
      <c r="F61" s="10"/>
      <c r="G61" s="10"/>
      <c r="H61" s="31" t="s">
        <v>559</v>
      </c>
      <c r="I61" s="21">
        <v>21</v>
      </c>
      <c r="J61" s="7"/>
      <c r="K61" s="7"/>
      <c r="L61" s="79">
        <v>0</v>
      </c>
      <c r="M61" s="79">
        <v>0</v>
      </c>
      <c r="N61" s="1">
        <v>445621</v>
      </c>
      <c r="O61" s="1">
        <v>15405</v>
      </c>
      <c r="P61" s="1">
        <v>1</v>
      </c>
      <c r="Q61" s="10"/>
      <c r="R61" s="112">
        <v>15</v>
      </c>
      <c r="S61" s="62" t="s">
        <v>19</v>
      </c>
      <c r="T61" s="47" t="s">
        <v>536</v>
      </c>
      <c r="U61" s="29"/>
      <c r="V61" s="31" t="s">
        <v>2128</v>
      </c>
      <c r="W61" s="7" t="s">
        <v>2128</v>
      </c>
      <c r="X61" s="296" t="s">
        <v>2128</v>
      </c>
      <c r="Y61" s="10">
        <f>SUM(Table3[[#This Row],[cca 
25%]:[cca 100%]])</f>
        <v>1</v>
      </c>
      <c r="Z61" s="351">
        <f>Table3[[#This Row],[Montažne ure]]*(1-Table3[[#This Row],[faktor %]])</f>
        <v>0</v>
      </c>
      <c r="AA61" s="84">
        <v>0.25</v>
      </c>
      <c r="AB61" s="84">
        <v>0.25</v>
      </c>
      <c r="AC61" s="84">
        <v>0.25</v>
      </c>
      <c r="AD61" s="84">
        <v>0.25</v>
      </c>
      <c r="AE61" s="3"/>
      <c r="AF61" s="3"/>
      <c r="AG61" s="296" t="s">
        <v>2128</v>
      </c>
      <c r="AH61" s="296" t="s">
        <v>2128</v>
      </c>
      <c r="AI61" s="10"/>
      <c r="AJ61" s="10"/>
      <c r="AK61" s="296" t="s">
        <v>2128</v>
      </c>
      <c r="AL61" s="296" t="s">
        <v>2128</v>
      </c>
      <c r="AM61" s="10" t="s">
        <v>357</v>
      </c>
      <c r="AN61" s="7" t="s">
        <v>357</v>
      </c>
    </row>
    <row r="62" spans="1:40" ht="18" hidden="1" x14ac:dyDescent="0.35">
      <c r="A62" s="94" t="s">
        <v>285</v>
      </c>
      <c r="B62" s="8" t="s">
        <v>286</v>
      </c>
      <c r="C62" s="57" t="s">
        <v>301</v>
      </c>
      <c r="D62" s="50" t="s">
        <v>302</v>
      </c>
      <c r="E62" s="50" t="str">
        <f t="shared" si="0"/>
        <v>70150</v>
      </c>
      <c r="F62" s="10"/>
      <c r="G62" s="10"/>
      <c r="H62" s="31" t="s">
        <v>559</v>
      </c>
      <c r="I62" s="21">
        <v>21</v>
      </c>
      <c r="J62" s="7"/>
      <c r="K62" s="7"/>
      <c r="L62" s="79">
        <v>0</v>
      </c>
      <c r="M62" s="79">
        <v>0</v>
      </c>
      <c r="N62" s="1">
        <v>445622</v>
      </c>
      <c r="O62" s="1">
        <v>15406</v>
      </c>
      <c r="P62" s="1">
        <v>1</v>
      </c>
      <c r="Q62" s="10"/>
      <c r="R62" s="112">
        <v>8</v>
      </c>
      <c r="S62" s="62" t="s">
        <v>19</v>
      </c>
      <c r="T62" s="47" t="s">
        <v>536</v>
      </c>
      <c r="U62" s="29"/>
      <c r="V62" s="31" t="s">
        <v>2128</v>
      </c>
      <c r="W62" s="7" t="s">
        <v>2128</v>
      </c>
      <c r="X62" s="296" t="s">
        <v>2128</v>
      </c>
      <c r="Y62" s="10">
        <f>SUM(Table3[[#This Row],[cca 
25%]:[cca 100%]])</f>
        <v>1</v>
      </c>
      <c r="Z62" s="351">
        <f>Table3[[#This Row],[Montažne ure]]*(1-Table3[[#This Row],[faktor %]])</f>
        <v>0</v>
      </c>
      <c r="AA62" s="84">
        <v>0.25</v>
      </c>
      <c r="AB62" s="84">
        <v>0.25</v>
      </c>
      <c r="AC62" s="84">
        <v>0.25</v>
      </c>
      <c r="AD62" s="84">
        <v>0.25</v>
      </c>
      <c r="AE62" s="3"/>
      <c r="AF62" s="3"/>
      <c r="AG62" s="296" t="s">
        <v>2128</v>
      </c>
      <c r="AH62" s="296" t="s">
        <v>2128</v>
      </c>
      <c r="AI62" s="10"/>
      <c r="AJ62" s="10"/>
      <c r="AK62" s="296" t="s">
        <v>2128</v>
      </c>
      <c r="AL62" s="296" t="s">
        <v>2128</v>
      </c>
      <c r="AM62" s="10" t="s">
        <v>357</v>
      </c>
      <c r="AN62" s="7" t="s">
        <v>357</v>
      </c>
    </row>
    <row r="63" spans="1:40" ht="18" hidden="1" x14ac:dyDescent="0.35">
      <c r="A63" s="94" t="s">
        <v>285</v>
      </c>
      <c r="B63" s="8" t="s">
        <v>286</v>
      </c>
      <c r="C63" s="57" t="s">
        <v>303</v>
      </c>
      <c r="D63" s="50" t="s">
        <v>304</v>
      </c>
      <c r="E63" s="50" t="str">
        <f t="shared" si="0"/>
        <v>70250</v>
      </c>
      <c r="F63" s="10"/>
      <c r="G63" s="10"/>
      <c r="H63" s="31" t="s">
        <v>546</v>
      </c>
      <c r="I63" s="21">
        <v>14</v>
      </c>
      <c r="J63" s="7"/>
      <c r="K63" s="7"/>
      <c r="L63" s="79">
        <v>0</v>
      </c>
      <c r="M63" s="79">
        <v>0</v>
      </c>
      <c r="N63" s="1">
        <v>445630</v>
      </c>
      <c r="O63" s="1">
        <v>15412</v>
      </c>
      <c r="P63" s="1">
        <v>1</v>
      </c>
      <c r="Q63" s="10"/>
      <c r="R63" s="112">
        <v>100</v>
      </c>
      <c r="S63" s="61" t="s">
        <v>29</v>
      </c>
      <c r="T63" s="225" t="s">
        <v>687</v>
      </c>
      <c r="U63" s="29"/>
      <c r="V63" s="31" t="s">
        <v>2128</v>
      </c>
      <c r="W63" s="7" t="s">
        <v>2128</v>
      </c>
      <c r="X63" s="296" t="s">
        <v>2128</v>
      </c>
      <c r="Y63" s="10">
        <f>SUM(Table3[[#This Row],[cca 
25%]:[cca 100%]])</f>
        <v>1</v>
      </c>
      <c r="Z63" s="351">
        <f>Table3[[#This Row],[Montažne ure]]*(1-Table3[[#This Row],[faktor %]])</f>
        <v>0</v>
      </c>
      <c r="AA63" s="84">
        <v>0.25</v>
      </c>
      <c r="AB63" s="84">
        <v>0.25</v>
      </c>
      <c r="AC63" s="84">
        <v>0.25</v>
      </c>
      <c r="AD63" s="84">
        <v>0.25</v>
      </c>
      <c r="AE63" s="3" t="s">
        <v>714</v>
      </c>
      <c r="AF63" s="3"/>
      <c r="AG63" s="296" t="s">
        <v>2128</v>
      </c>
      <c r="AH63" s="296" t="s">
        <v>2128</v>
      </c>
      <c r="AI63" s="10"/>
      <c r="AJ63" s="10"/>
      <c r="AK63" s="296" t="s">
        <v>2128</v>
      </c>
      <c r="AL63" s="296" t="s">
        <v>2128</v>
      </c>
      <c r="AM63" s="10" t="s">
        <v>357</v>
      </c>
      <c r="AN63" s="7" t="s">
        <v>357</v>
      </c>
    </row>
    <row r="64" spans="1:40" ht="18" hidden="1" x14ac:dyDescent="0.35">
      <c r="A64" s="94" t="s">
        <v>285</v>
      </c>
      <c r="B64" s="8" t="s">
        <v>286</v>
      </c>
      <c r="C64" s="55" t="s">
        <v>305</v>
      </c>
      <c r="D64" s="54" t="s">
        <v>306</v>
      </c>
      <c r="E64" s="54" t="str">
        <f t="shared" si="0"/>
        <v>70300</v>
      </c>
      <c r="F64" s="10"/>
      <c r="G64" s="10"/>
      <c r="H64" s="31" t="s">
        <v>20</v>
      </c>
      <c r="I64" s="19">
        <v>18</v>
      </c>
      <c r="J64" s="87"/>
      <c r="K64" s="87"/>
      <c r="L64" s="79">
        <v>0</v>
      </c>
      <c r="M64" s="79">
        <v>0</v>
      </c>
      <c r="N64" s="1">
        <v>445633</v>
      </c>
      <c r="O64" s="1">
        <v>15588</v>
      </c>
      <c r="P64" s="1">
        <v>1</v>
      </c>
      <c r="Q64" s="10"/>
      <c r="R64" s="112">
        <v>22</v>
      </c>
      <c r="S64" s="62" t="s">
        <v>19</v>
      </c>
      <c r="T64" s="147" t="s">
        <v>30</v>
      </c>
      <c r="U64" s="29"/>
      <c r="V64" s="31" t="s">
        <v>2128</v>
      </c>
      <c r="W64" s="7" t="s">
        <v>2128</v>
      </c>
      <c r="X64" s="296" t="s">
        <v>2128</v>
      </c>
      <c r="Y64" s="10">
        <f>SUM(Table3[[#This Row],[cca 
25%]:[cca 100%]])</f>
        <v>1</v>
      </c>
      <c r="Z64" s="351">
        <f>Table3[[#This Row],[Montažne ure]]*(1-Table3[[#This Row],[faktor %]])</f>
        <v>0</v>
      </c>
      <c r="AA64" s="84">
        <v>0.25</v>
      </c>
      <c r="AB64" s="84">
        <v>0.25</v>
      </c>
      <c r="AC64" s="84">
        <v>0.25</v>
      </c>
      <c r="AD64" s="84">
        <v>0.25</v>
      </c>
      <c r="AE64" s="3"/>
      <c r="AF64" s="3"/>
      <c r="AG64" s="296" t="s">
        <v>2128</v>
      </c>
      <c r="AH64" s="296" t="s">
        <v>2128</v>
      </c>
      <c r="AI64" s="10"/>
      <c r="AJ64" s="10"/>
      <c r="AK64" s="296" t="s">
        <v>2128</v>
      </c>
      <c r="AL64" s="296" t="s">
        <v>2128</v>
      </c>
      <c r="AM64" s="155" t="s">
        <v>357</v>
      </c>
      <c r="AN64" s="7" t="s">
        <v>357</v>
      </c>
    </row>
    <row r="65" spans="1:40" ht="18" hidden="1" x14ac:dyDescent="0.35">
      <c r="A65" s="94" t="s">
        <v>285</v>
      </c>
      <c r="B65" s="8" t="s">
        <v>286</v>
      </c>
      <c r="C65" s="57" t="s">
        <v>307</v>
      </c>
      <c r="D65" s="50" t="s">
        <v>308</v>
      </c>
      <c r="E65" s="50" t="str">
        <f t="shared" si="0"/>
        <v>70310</v>
      </c>
      <c r="F65" s="10"/>
      <c r="G65" s="10"/>
      <c r="H65" s="31" t="s">
        <v>559</v>
      </c>
      <c r="I65" s="21">
        <v>21</v>
      </c>
      <c r="J65" s="7"/>
      <c r="K65" s="7"/>
      <c r="L65" s="79">
        <v>0</v>
      </c>
      <c r="M65" s="79">
        <v>0</v>
      </c>
      <c r="N65" s="1">
        <v>445634</v>
      </c>
      <c r="O65" s="1">
        <v>15407</v>
      </c>
      <c r="P65" s="1">
        <v>1</v>
      </c>
      <c r="Q65" s="10"/>
      <c r="R65" s="112">
        <v>12</v>
      </c>
      <c r="S65" s="62" t="s">
        <v>19</v>
      </c>
      <c r="T65" s="47" t="s">
        <v>543</v>
      </c>
      <c r="U65" s="29"/>
      <c r="V65" s="31" t="s">
        <v>2128</v>
      </c>
      <c r="W65" s="7" t="s">
        <v>2128</v>
      </c>
      <c r="X65" s="296" t="s">
        <v>2128</v>
      </c>
      <c r="Y65" s="10">
        <f>SUM(Table3[[#This Row],[cca 
25%]:[cca 100%]])</f>
        <v>1</v>
      </c>
      <c r="Z65" s="351">
        <f>Table3[[#This Row],[Montažne ure]]*(1-Table3[[#This Row],[faktor %]])</f>
        <v>0</v>
      </c>
      <c r="AA65" s="84">
        <v>0.25</v>
      </c>
      <c r="AB65" s="84">
        <v>0.25</v>
      </c>
      <c r="AC65" s="84">
        <v>0.25</v>
      </c>
      <c r="AD65" s="84">
        <v>0.25</v>
      </c>
      <c r="AE65" s="3"/>
      <c r="AF65" s="3"/>
      <c r="AG65" s="296" t="s">
        <v>2128</v>
      </c>
      <c r="AH65" s="296" t="s">
        <v>2128</v>
      </c>
      <c r="AI65" s="10"/>
      <c r="AJ65" s="10"/>
      <c r="AK65" s="296" t="s">
        <v>2128</v>
      </c>
      <c r="AL65" s="296" t="s">
        <v>2128</v>
      </c>
      <c r="AM65" s="10" t="s">
        <v>357</v>
      </c>
      <c r="AN65" s="7" t="s">
        <v>357</v>
      </c>
    </row>
    <row r="66" spans="1:40" ht="18" hidden="1" x14ac:dyDescent="0.35">
      <c r="A66" s="94" t="s">
        <v>285</v>
      </c>
      <c r="B66" s="8" t="s">
        <v>286</v>
      </c>
      <c r="C66" s="57" t="s">
        <v>309</v>
      </c>
      <c r="D66" s="50" t="s">
        <v>310</v>
      </c>
      <c r="E66" s="50" t="str">
        <f t="shared" si="0"/>
        <v>70320</v>
      </c>
      <c r="F66" s="10"/>
      <c r="G66" s="10"/>
      <c r="H66" s="31" t="s">
        <v>416</v>
      </c>
      <c r="I66" s="21">
        <v>19</v>
      </c>
      <c r="J66" s="7"/>
      <c r="K66" s="7"/>
      <c r="L66" s="79">
        <v>0</v>
      </c>
      <c r="M66" s="79">
        <v>0</v>
      </c>
      <c r="N66" s="1">
        <v>445635</v>
      </c>
      <c r="O66" s="1">
        <v>15408</v>
      </c>
      <c r="P66" s="1">
        <v>1</v>
      </c>
      <c r="Q66" s="10"/>
      <c r="R66" s="112">
        <v>5</v>
      </c>
      <c r="S66" s="62" t="s">
        <v>19</v>
      </c>
      <c r="T66" s="47" t="s">
        <v>545</v>
      </c>
      <c r="U66" s="29"/>
      <c r="V66" s="31" t="s">
        <v>2128</v>
      </c>
      <c r="W66" s="7" t="s">
        <v>2128</v>
      </c>
      <c r="X66" s="296" t="s">
        <v>2128</v>
      </c>
      <c r="Y66" s="10">
        <f>SUM(Table3[[#This Row],[cca 
25%]:[cca 100%]])</f>
        <v>1</v>
      </c>
      <c r="Z66" s="351">
        <f>Table3[[#This Row],[Montažne ure]]*(1-Table3[[#This Row],[faktor %]])</f>
        <v>0</v>
      </c>
      <c r="AA66" s="84">
        <v>0.25</v>
      </c>
      <c r="AB66" s="84">
        <v>0.25</v>
      </c>
      <c r="AC66" s="84">
        <v>0.25</v>
      </c>
      <c r="AD66" s="84">
        <v>0.25</v>
      </c>
      <c r="AE66" s="3" t="s">
        <v>542</v>
      </c>
      <c r="AF66" s="3"/>
      <c r="AG66" s="296" t="s">
        <v>2128</v>
      </c>
      <c r="AH66" s="296" t="s">
        <v>2128</v>
      </c>
      <c r="AI66" s="10"/>
      <c r="AJ66" s="10"/>
      <c r="AK66" s="296" t="s">
        <v>2128</v>
      </c>
      <c r="AL66" s="296" t="s">
        <v>2128</v>
      </c>
      <c r="AM66" s="10" t="s">
        <v>357</v>
      </c>
      <c r="AN66" s="7" t="s">
        <v>357</v>
      </c>
    </row>
    <row r="67" spans="1:40" ht="18" hidden="1" x14ac:dyDescent="0.35">
      <c r="A67" s="115" t="s">
        <v>285</v>
      </c>
      <c r="B67" s="68" t="s">
        <v>286</v>
      </c>
      <c r="C67" s="98" t="s">
        <v>311</v>
      </c>
      <c r="D67" s="99" t="s">
        <v>312</v>
      </c>
      <c r="E67" s="99" t="str">
        <f t="shared" ref="E67:E129" si="1">RIGHT(D67,5)</f>
        <v>70330</v>
      </c>
      <c r="F67" s="33"/>
      <c r="G67" s="33"/>
      <c r="H67" s="31" t="s">
        <v>416</v>
      </c>
      <c r="I67" s="21">
        <v>19</v>
      </c>
      <c r="J67" s="125"/>
      <c r="K67" s="133"/>
      <c r="L67" s="166">
        <v>0</v>
      </c>
      <c r="M67" s="166">
        <v>0</v>
      </c>
      <c r="N67" s="136">
        <v>445636</v>
      </c>
      <c r="O67" s="136">
        <v>15479</v>
      </c>
      <c r="P67" s="140">
        <v>1</v>
      </c>
      <c r="Q67" s="10"/>
      <c r="R67" s="112">
        <v>10</v>
      </c>
      <c r="S67" s="62" t="s">
        <v>19</v>
      </c>
      <c r="T67" s="47" t="s">
        <v>545</v>
      </c>
      <c r="U67" s="29"/>
      <c r="V67" s="31" t="s">
        <v>2128</v>
      </c>
      <c r="W67" s="7" t="s">
        <v>2128</v>
      </c>
      <c r="X67" s="296" t="s">
        <v>2128</v>
      </c>
      <c r="Y67" s="10">
        <f>SUM(Table3[[#This Row],[cca 
25%]:[cca 100%]])</f>
        <v>1</v>
      </c>
      <c r="Z67" s="351">
        <f>Table3[[#This Row],[Montažne ure]]*(1-Table3[[#This Row],[faktor %]])</f>
        <v>0</v>
      </c>
      <c r="AA67" s="84">
        <v>0.25</v>
      </c>
      <c r="AB67" s="84">
        <v>0.25</v>
      </c>
      <c r="AC67" s="84">
        <v>0.25</v>
      </c>
      <c r="AD67" s="84">
        <v>0.25</v>
      </c>
      <c r="AE67" s="3" t="s">
        <v>542</v>
      </c>
      <c r="AF67" s="3"/>
      <c r="AG67" s="296" t="s">
        <v>2128</v>
      </c>
      <c r="AH67" s="296" t="s">
        <v>2128</v>
      </c>
      <c r="AI67" s="10"/>
      <c r="AJ67" s="10"/>
      <c r="AK67" s="296" t="s">
        <v>2128</v>
      </c>
      <c r="AL67" s="296" t="s">
        <v>2128</v>
      </c>
      <c r="AM67" s="10" t="s">
        <v>357</v>
      </c>
      <c r="AN67" s="7" t="s">
        <v>357</v>
      </c>
    </row>
    <row r="68" spans="1:40" ht="15.6" hidden="1" customHeight="1" x14ac:dyDescent="0.35">
      <c r="A68" s="94" t="s">
        <v>285</v>
      </c>
      <c r="B68" s="8" t="s">
        <v>286</v>
      </c>
      <c r="C68" s="57" t="s">
        <v>313</v>
      </c>
      <c r="D68" s="50" t="s">
        <v>314</v>
      </c>
      <c r="E68" s="50" t="str">
        <f t="shared" si="1"/>
        <v>70340</v>
      </c>
      <c r="F68" s="10"/>
      <c r="G68" s="10"/>
      <c r="H68" s="31" t="s">
        <v>416</v>
      </c>
      <c r="I68" s="21">
        <v>19</v>
      </c>
      <c r="J68" s="7"/>
      <c r="K68" s="7"/>
      <c r="L68" s="79">
        <v>0</v>
      </c>
      <c r="M68" s="79">
        <v>0</v>
      </c>
      <c r="N68" s="1">
        <v>445637</v>
      </c>
      <c r="O68" s="1">
        <v>15471</v>
      </c>
      <c r="P68" s="1">
        <v>1</v>
      </c>
      <c r="Q68" s="10"/>
      <c r="R68" s="112">
        <v>15</v>
      </c>
      <c r="S68" s="62" t="s">
        <v>19</v>
      </c>
      <c r="T68" s="47" t="s">
        <v>543</v>
      </c>
      <c r="U68" s="29"/>
      <c r="V68" s="31" t="s">
        <v>2128</v>
      </c>
      <c r="W68" s="7" t="s">
        <v>2128</v>
      </c>
      <c r="X68" s="296" t="s">
        <v>2128</v>
      </c>
      <c r="Y68" s="10">
        <f>SUM(Table3[[#This Row],[cca 
25%]:[cca 100%]])</f>
        <v>1</v>
      </c>
      <c r="Z68" s="351">
        <f>Table3[[#This Row],[Montažne ure]]*(1-Table3[[#This Row],[faktor %]])</f>
        <v>0</v>
      </c>
      <c r="AA68" s="84">
        <v>0.25</v>
      </c>
      <c r="AB68" s="84">
        <v>0.25</v>
      </c>
      <c r="AC68" s="84">
        <v>0.25</v>
      </c>
      <c r="AD68" s="84">
        <v>0.25</v>
      </c>
      <c r="AE68" s="3" t="s">
        <v>542</v>
      </c>
      <c r="AF68" s="3"/>
      <c r="AG68" s="296" t="s">
        <v>2128</v>
      </c>
      <c r="AH68" s="296" t="s">
        <v>2128</v>
      </c>
      <c r="AI68" s="10"/>
      <c r="AJ68" s="10"/>
      <c r="AK68" s="296" t="s">
        <v>2128</v>
      </c>
      <c r="AL68" s="296" t="s">
        <v>2128</v>
      </c>
      <c r="AM68" s="10" t="s">
        <v>357</v>
      </c>
      <c r="AN68" s="7" t="s">
        <v>357</v>
      </c>
    </row>
    <row r="69" spans="1:40" ht="18" hidden="1" x14ac:dyDescent="0.35">
      <c r="A69" s="115" t="s">
        <v>285</v>
      </c>
      <c r="B69" s="68" t="s">
        <v>286</v>
      </c>
      <c r="C69" s="98" t="s">
        <v>315</v>
      </c>
      <c r="D69" s="50" t="s">
        <v>316</v>
      </c>
      <c r="E69" s="99" t="str">
        <f t="shared" si="1"/>
        <v>70350</v>
      </c>
      <c r="F69" s="33"/>
      <c r="G69" s="33"/>
      <c r="H69" s="31" t="s">
        <v>416</v>
      </c>
      <c r="I69" s="124">
        <v>19</v>
      </c>
      <c r="J69" s="127"/>
      <c r="K69" s="127"/>
      <c r="L69" s="79">
        <v>0</v>
      </c>
      <c r="M69" s="175">
        <v>0</v>
      </c>
      <c r="N69" s="5">
        <v>445638</v>
      </c>
      <c r="O69" s="5">
        <v>15472</v>
      </c>
      <c r="P69" s="5">
        <v>1</v>
      </c>
      <c r="Q69" s="10"/>
      <c r="R69" s="112">
        <v>16</v>
      </c>
      <c r="S69" s="62" t="s">
        <v>19</v>
      </c>
      <c r="T69" s="47" t="s">
        <v>543</v>
      </c>
      <c r="U69" s="29"/>
      <c r="V69" s="31" t="s">
        <v>2128</v>
      </c>
      <c r="W69" s="7" t="s">
        <v>2128</v>
      </c>
      <c r="X69" s="296" t="s">
        <v>2128</v>
      </c>
      <c r="Y69" s="10">
        <f>SUM(Table3[[#This Row],[cca 
25%]:[cca 100%]])</f>
        <v>1</v>
      </c>
      <c r="Z69" s="351">
        <f>Table3[[#This Row],[Montažne ure]]*(1-Table3[[#This Row],[faktor %]])</f>
        <v>0</v>
      </c>
      <c r="AA69" s="84">
        <v>0.25</v>
      </c>
      <c r="AB69" s="84">
        <v>0.25</v>
      </c>
      <c r="AC69" s="84">
        <v>0.25</v>
      </c>
      <c r="AD69" s="84">
        <v>0.25</v>
      </c>
      <c r="AE69" s="3" t="s">
        <v>542</v>
      </c>
      <c r="AF69" s="3"/>
      <c r="AG69" s="296" t="s">
        <v>2128</v>
      </c>
      <c r="AH69" s="296" t="s">
        <v>2128</v>
      </c>
      <c r="AI69" s="10"/>
      <c r="AJ69" s="10"/>
      <c r="AK69" s="296" t="s">
        <v>2128</v>
      </c>
      <c r="AL69" s="296" t="s">
        <v>2128</v>
      </c>
      <c r="AM69" s="10" t="s">
        <v>357</v>
      </c>
      <c r="AN69" s="7" t="s">
        <v>357</v>
      </c>
    </row>
    <row r="70" spans="1:40" ht="18" hidden="1" customHeight="1" x14ac:dyDescent="0.35">
      <c r="A70" s="94" t="s">
        <v>285</v>
      </c>
      <c r="B70" s="8" t="s">
        <v>286</v>
      </c>
      <c r="C70" s="180" t="s">
        <v>317</v>
      </c>
      <c r="D70" s="50" t="s">
        <v>318</v>
      </c>
      <c r="E70" s="50" t="str">
        <f t="shared" si="1"/>
        <v>70360</v>
      </c>
      <c r="F70" s="10"/>
      <c r="G70" s="10"/>
      <c r="H70" s="31" t="s">
        <v>416</v>
      </c>
      <c r="I70" s="124">
        <v>19</v>
      </c>
      <c r="J70" s="7"/>
      <c r="K70" s="7"/>
      <c r="L70" s="79">
        <v>0</v>
      </c>
      <c r="M70" s="79">
        <v>0</v>
      </c>
      <c r="N70" s="1">
        <v>445639</v>
      </c>
      <c r="O70" s="1">
        <v>15473</v>
      </c>
      <c r="P70" s="1">
        <v>1</v>
      </c>
      <c r="Q70" s="102"/>
      <c r="R70" s="112">
        <v>15</v>
      </c>
      <c r="S70" s="62" t="s">
        <v>19</v>
      </c>
      <c r="T70" s="47" t="s">
        <v>543</v>
      </c>
      <c r="U70" s="29"/>
      <c r="V70" s="31" t="s">
        <v>2128</v>
      </c>
      <c r="W70" s="7" t="s">
        <v>2128</v>
      </c>
      <c r="X70" s="296" t="s">
        <v>2128</v>
      </c>
      <c r="Y70" s="10">
        <f>SUM(Table3[[#This Row],[cca 
25%]:[cca 100%]])</f>
        <v>1</v>
      </c>
      <c r="Z70" s="351">
        <f>Table3[[#This Row],[Montažne ure]]*(1-Table3[[#This Row],[faktor %]])</f>
        <v>0</v>
      </c>
      <c r="AA70" s="84">
        <v>0.25</v>
      </c>
      <c r="AB70" s="84">
        <v>0.25</v>
      </c>
      <c r="AC70" s="84">
        <v>0.25</v>
      </c>
      <c r="AD70" s="84">
        <v>0.25</v>
      </c>
      <c r="AE70" s="3" t="s">
        <v>542</v>
      </c>
      <c r="AF70" s="3"/>
      <c r="AG70" s="296" t="s">
        <v>2128</v>
      </c>
      <c r="AH70" s="296" t="s">
        <v>2128</v>
      </c>
      <c r="AI70" s="10"/>
      <c r="AJ70" s="10"/>
      <c r="AK70" s="296" t="s">
        <v>2128</v>
      </c>
      <c r="AL70" s="296" t="s">
        <v>2128</v>
      </c>
      <c r="AM70" s="10" t="s">
        <v>357</v>
      </c>
      <c r="AN70" s="7" t="s">
        <v>357</v>
      </c>
    </row>
    <row r="71" spans="1:40" ht="18" hidden="1" x14ac:dyDescent="0.35">
      <c r="A71" s="94" t="s">
        <v>285</v>
      </c>
      <c r="B71" s="8" t="s">
        <v>286</v>
      </c>
      <c r="C71" s="176" t="s">
        <v>319</v>
      </c>
      <c r="D71" s="50" t="s">
        <v>320</v>
      </c>
      <c r="E71" s="50" t="str">
        <f t="shared" si="1"/>
        <v>70370</v>
      </c>
      <c r="F71" s="1"/>
      <c r="G71" s="10"/>
      <c r="H71" s="31"/>
      <c r="I71" s="165" t="s">
        <v>125</v>
      </c>
      <c r="J71" s="161"/>
      <c r="K71" s="161"/>
      <c r="L71" s="161"/>
      <c r="M71" s="161"/>
      <c r="N71" s="1">
        <v>435660</v>
      </c>
      <c r="O71" s="1">
        <v>15398</v>
      </c>
      <c r="P71" s="1"/>
      <c r="Q71" s="102"/>
      <c r="R71" s="112"/>
      <c r="S71" s="29"/>
      <c r="T71" s="47" t="s">
        <v>543</v>
      </c>
      <c r="U71" s="29"/>
      <c r="V71" s="31" t="s">
        <v>2128</v>
      </c>
      <c r="W71" s="10" t="s">
        <v>2128</v>
      </c>
      <c r="X71" s="296" t="s">
        <v>2128</v>
      </c>
      <c r="Y71" s="10">
        <f>SUM(Table3[[#This Row],[cca 
25%]:[cca 100%]])</f>
        <v>0</v>
      </c>
      <c r="Z71" s="351">
        <f>Table3[[#This Row],[Montažne ure]]*(1-Table3[[#This Row],[faktor %]])</f>
        <v>0</v>
      </c>
      <c r="AA71" s="85"/>
      <c r="AB71" s="85"/>
      <c r="AC71" s="85"/>
      <c r="AD71" s="85"/>
      <c r="AE71" s="3"/>
      <c r="AF71" s="3"/>
      <c r="AG71" s="296" t="s">
        <v>2128</v>
      </c>
      <c r="AH71" s="296" t="s">
        <v>2128</v>
      </c>
      <c r="AI71" s="10"/>
      <c r="AJ71" s="10"/>
      <c r="AK71" s="296" t="s">
        <v>2128</v>
      </c>
      <c r="AL71" s="296" t="s">
        <v>2128</v>
      </c>
      <c r="AM71" s="10" t="s">
        <v>357</v>
      </c>
      <c r="AN71" s="7" t="s">
        <v>357</v>
      </c>
    </row>
    <row r="72" spans="1:40" ht="18" hidden="1" x14ac:dyDescent="0.35">
      <c r="A72" s="94" t="s">
        <v>285</v>
      </c>
      <c r="B72" s="8" t="s">
        <v>286</v>
      </c>
      <c r="C72" s="176" t="s">
        <v>321</v>
      </c>
      <c r="D72" s="50" t="s">
        <v>322</v>
      </c>
      <c r="E72" s="290" t="str">
        <f t="shared" si="1"/>
        <v>70380</v>
      </c>
      <c r="F72" s="255"/>
      <c r="G72" s="255"/>
      <c r="H72" s="31" t="s">
        <v>416</v>
      </c>
      <c r="I72" s="124">
        <v>19</v>
      </c>
      <c r="J72" s="130"/>
      <c r="K72" s="130"/>
      <c r="L72" s="187">
        <v>0</v>
      </c>
      <c r="M72" s="187">
        <v>0</v>
      </c>
      <c r="N72" s="123">
        <v>445640</v>
      </c>
      <c r="O72" s="123">
        <v>15470</v>
      </c>
      <c r="P72" s="123">
        <v>1</v>
      </c>
      <c r="Q72" s="10"/>
      <c r="R72" s="112">
        <v>10</v>
      </c>
      <c r="S72" s="62" t="s">
        <v>19</v>
      </c>
      <c r="T72" s="47" t="s">
        <v>543</v>
      </c>
      <c r="U72" s="29"/>
      <c r="V72" s="31" t="s">
        <v>2128</v>
      </c>
      <c r="W72" s="7" t="s">
        <v>2128</v>
      </c>
      <c r="X72" s="296" t="s">
        <v>2128</v>
      </c>
      <c r="Y72" s="10">
        <f>SUM(Table3[[#This Row],[cca 
25%]:[cca 100%]])</f>
        <v>1</v>
      </c>
      <c r="Z72" s="351">
        <f>Table3[[#This Row],[Montažne ure]]*(1-Table3[[#This Row],[faktor %]])</f>
        <v>0</v>
      </c>
      <c r="AA72" s="84">
        <v>0.25</v>
      </c>
      <c r="AB72" s="84">
        <v>0.25</v>
      </c>
      <c r="AC72" s="84">
        <v>0.25</v>
      </c>
      <c r="AD72" s="84">
        <v>0.25</v>
      </c>
      <c r="AE72" s="3" t="s">
        <v>542</v>
      </c>
      <c r="AF72" s="3"/>
      <c r="AG72" s="296" t="s">
        <v>2128</v>
      </c>
      <c r="AH72" s="296" t="s">
        <v>2128</v>
      </c>
      <c r="AI72" s="10"/>
      <c r="AJ72" s="10"/>
      <c r="AK72" s="296" t="s">
        <v>2128</v>
      </c>
      <c r="AL72" s="296" t="s">
        <v>2128</v>
      </c>
      <c r="AM72" s="10" t="s">
        <v>357</v>
      </c>
      <c r="AN72" s="7" t="s">
        <v>357</v>
      </c>
    </row>
    <row r="73" spans="1:40" ht="18" hidden="1" customHeight="1" x14ac:dyDescent="0.35">
      <c r="A73" s="94" t="s">
        <v>285</v>
      </c>
      <c r="B73" s="8" t="s">
        <v>286</v>
      </c>
      <c r="C73" s="57" t="s">
        <v>323</v>
      </c>
      <c r="D73" s="50" t="s">
        <v>324</v>
      </c>
      <c r="E73" s="50" t="str">
        <f t="shared" si="1"/>
        <v>70390</v>
      </c>
      <c r="F73" s="10"/>
      <c r="G73" s="10"/>
      <c r="H73" s="31" t="s">
        <v>559</v>
      </c>
      <c r="I73" s="124">
        <v>21</v>
      </c>
      <c r="J73" s="130"/>
      <c r="K73" s="130"/>
      <c r="L73" s="187">
        <v>0</v>
      </c>
      <c r="M73" s="79">
        <v>0</v>
      </c>
      <c r="N73" s="1">
        <v>445641</v>
      </c>
      <c r="O73" s="1">
        <v>15500</v>
      </c>
      <c r="P73" s="1">
        <v>1</v>
      </c>
      <c r="Q73" s="10"/>
      <c r="R73" s="112">
        <v>25</v>
      </c>
      <c r="S73" s="62" t="s">
        <v>19</v>
      </c>
      <c r="T73" s="47" t="s">
        <v>543</v>
      </c>
      <c r="U73" s="29"/>
      <c r="V73" s="31" t="s">
        <v>2128</v>
      </c>
      <c r="W73" s="7" t="s">
        <v>2128</v>
      </c>
      <c r="X73" s="296" t="s">
        <v>2128</v>
      </c>
      <c r="Y73" s="10">
        <f>SUM(Table3[[#This Row],[cca 
25%]:[cca 100%]])</f>
        <v>1</v>
      </c>
      <c r="Z73" s="351">
        <f>Table3[[#This Row],[Montažne ure]]*(1-Table3[[#This Row],[faktor %]])</f>
        <v>0</v>
      </c>
      <c r="AA73" s="84">
        <v>0.25</v>
      </c>
      <c r="AB73" s="84">
        <v>0.25</v>
      </c>
      <c r="AC73" s="84">
        <v>0.25</v>
      </c>
      <c r="AD73" s="84">
        <v>0.25</v>
      </c>
      <c r="AE73" s="3"/>
      <c r="AF73" s="3"/>
      <c r="AG73" s="296" t="s">
        <v>2128</v>
      </c>
      <c r="AH73" s="296" t="s">
        <v>2128</v>
      </c>
      <c r="AI73" s="10"/>
      <c r="AJ73" s="10"/>
      <c r="AK73" s="296" t="s">
        <v>2128</v>
      </c>
      <c r="AL73" s="296" t="s">
        <v>2128</v>
      </c>
      <c r="AM73" s="10" t="s">
        <v>357</v>
      </c>
      <c r="AN73" s="7" t="s">
        <v>357</v>
      </c>
    </row>
    <row r="74" spans="1:40" ht="18" hidden="1" customHeight="1" x14ac:dyDescent="0.35">
      <c r="A74" s="94" t="s">
        <v>285</v>
      </c>
      <c r="B74" s="8" t="s">
        <v>286</v>
      </c>
      <c r="C74" s="57" t="s">
        <v>325</v>
      </c>
      <c r="D74" s="50" t="s">
        <v>326</v>
      </c>
      <c r="E74" s="50" t="str">
        <f t="shared" si="1"/>
        <v>70400</v>
      </c>
      <c r="F74" s="10"/>
      <c r="G74" s="10"/>
      <c r="H74" s="29" t="s">
        <v>390</v>
      </c>
      <c r="I74" s="21">
        <v>21</v>
      </c>
      <c r="J74" s="7"/>
      <c r="K74" s="7"/>
      <c r="L74" s="79">
        <v>0</v>
      </c>
      <c r="M74" s="79">
        <v>0</v>
      </c>
      <c r="N74" s="1">
        <v>445642</v>
      </c>
      <c r="O74" s="1">
        <v>15515</v>
      </c>
      <c r="P74" s="1">
        <v>1</v>
      </c>
      <c r="Q74" s="10"/>
      <c r="R74" s="112">
        <v>36</v>
      </c>
      <c r="S74" s="62" t="s">
        <v>19</v>
      </c>
      <c r="T74" s="47" t="s">
        <v>543</v>
      </c>
      <c r="U74" s="29"/>
      <c r="V74" s="29" t="s">
        <v>2128</v>
      </c>
      <c r="W74" s="7" t="s">
        <v>2128</v>
      </c>
      <c r="X74" s="296" t="s">
        <v>2128</v>
      </c>
      <c r="Y74" s="10">
        <f>SUM(Table3[[#This Row],[cca 
25%]:[cca 100%]])</f>
        <v>1</v>
      </c>
      <c r="Z74" s="351">
        <f>Table3[[#This Row],[Montažne ure]]*(1-Table3[[#This Row],[faktor %]])</f>
        <v>0</v>
      </c>
      <c r="AA74" s="84">
        <v>0.25</v>
      </c>
      <c r="AB74" s="84">
        <v>0.25</v>
      </c>
      <c r="AC74" s="84">
        <v>0.25</v>
      </c>
      <c r="AD74" s="84">
        <v>0.25</v>
      </c>
      <c r="AE74" s="3"/>
      <c r="AF74" s="3"/>
      <c r="AG74" s="296" t="s">
        <v>2128</v>
      </c>
      <c r="AH74" s="296" t="s">
        <v>2128</v>
      </c>
      <c r="AI74" s="10"/>
      <c r="AJ74" s="10"/>
      <c r="AK74" s="296" t="s">
        <v>2128</v>
      </c>
      <c r="AL74" s="296" t="s">
        <v>2128</v>
      </c>
      <c r="AM74" s="10" t="s">
        <v>357</v>
      </c>
      <c r="AN74" s="7" t="s">
        <v>357</v>
      </c>
    </row>
    <row r="75" spans="1:40" ht="18" hidden="1" x14ac:dyDescent="0.35">
      <c r="A75" s="94" t="s">
        <v>285</v>
      </c>
      <c r="B75" s="8" t="s">
        <v>286</v>
      </c>
      <c r="C75" s="57" t="s">
        <v>327</v>
      </c>
      <c r="D75" s="50" t="s">
        <v>328</v>
      </c>
      <c r="E75" s="50" t="str">
        <f t="shared" si="1"/>
        <v>70410</v>
      </c>
      <c r="F75" s="10"/>
      <c r="G75" s="10"/>
      <c r="H75" s="31" t="s">
        <v>559</v>
      </c>
      <c r="I75" s="21">
        <v>21</v>
      </c>
      <c r="J75" s="7"/>
      <c r="K75" s="7"/>
      <c r="L75" s="79">
        <v>0</v>
      </c>
      <c r="M75" s="79">
        <v>0</v>
      </c>
      <c r="N75" s="1">
        <v>445643</v>
      </c>
      <c r="O75" s="1" t="s">
        <v>41</v>
      </c>
      <c r="P75" s="1">
        <v>2</v>
      </c>
      <c r="Q75" s="10"/>
      <c r="R75" s="112">
        <v>20</v>
      </c>
      <c r="S75" s="62" t="s">
        <v>19</v>
      </c>
      <c r="T75" s="47" t="s">
        <v>543</v>
      </c>
      <c r="U75" s="29"/>
      <c r="V75" s="31" t="s">
        <v>2128</v>
      </c>
      <c r="W75" s="284" t="s">
        <v>2128</v>
      </c>
      <c r="X75" s="296" t="s">
        <v>2128</v>
      </c>
      <c r="Y75" s="10">
        <f>SUM(Table3[[#This Row],[cca 
25%]:[cca 100%]])</f>
        <v>1</v>
      </c>
      <c r="Z75" s="351">
        <f>Table3[[#This Row],[Montažne ure]]*(1-Table3[[#This Row],[faktor %]])</f>
        <v>0</v>
      </c>
      <c r="AA75" s="84">
        <v>0.25</v>
      </c>
      <c r="AB75" s="84">
        <v>0.25</v>
      </c>
      <c r="AC75" s="84">
        <v>0.25</v>
      </c>
      <c r="AD75" s="84">
        <v>0.25</v>
      </c>
      <c r="AE75" s="3"/>
      <c r="AF75" s="3"/>
      <c r="AG75" s="296" t="s">
        <v>2128</v>
      </c>
      <c r="AH75" s="296" t="s">
        <v>2128</v>
      </c>
      <c r="AI75" s="10"/>
      <c r="AJ75" s="10"/>
      <c r="AK75" s="296" t="s">
        <v>2128</v>
      </c>
      <c r="AL75" s="296" t="s">
        <v>2128</v>
      </c>
      <c r="AM75" s="10" t="s">
        <v>357</v>
      </c>
      <c r="AN75" s="7" t="s">
        <v>357</v>
      </c>
    </row>
    <row r="76" spans="1:40" ht="18" hidden="1" x14ac:dyDescent="0.35">
      <c r="A76" s="94" t="s">
        <v>285</v>
      </c>
      <c r="B76" s="8" t="s">
        <v>286</v>
      </c>
      <c r="C76" s="57" t="s">
        <v>329</v>
      </c>
      <c r="D76" s="50" t="s">
        <v>330</v>
      </c>
      <c r="E76" s="50" t="str">
        <f t="shared" si="1"/>
        <v>70420</v>
      </c>
      <c r="F76" s="10"/>
      <c r="G76" s="10"/>
      <c r="H76" s="31" t="s">
        <v>543</v>
      </c>
      <c r="I76" s="21">
        <v>21</v>
      </c>
      <c r="J76" s="7"/>
      <c r="K76" s="7"/>
      <c r="L76" s="79">
        <v>0</v>
      </c>
      <c r="M76" s="79">
        <v>0</v>
      </c>
      <c r="N76" s="1">
        <v>445644</v>
      </c>
      <c r="O76" s="1"/>
      <c r="P76" s="1">
        <v>1</v>
      </c>
      <c r="Q76" s="10"/>
      <c r="R76" s="112">
        <v>43</v>
      </c>
      <c r="S76" s="62" t="s">
        <v>19</v>
      </c>
      <c r="T76" s="47" t="s">
        <v>543</v>
      </c>
      <c r="U76" s="29"/>
      <c r="V76" s="31" t="s">
        <v>2128</v>
      </c>
      <c r="W76" s="7" t="s">
        <v>2128</v>
      </c>
      <c r="X76" s="296" t="s">
        <v>2128</v>
      </c>
      <c r="Y76" s="10">
        <f>SUM(Table3[[#This Row],[cca 
25%]:[cca 100%]])</f>
        <v>1</v>
      </c>
      <c r="Z76" s="351">
        <f>Table3[[#This Row],[Montažne ure]]*(1-Table3[[#This Row],[faktor %]])</f>
        <v>0</v>
      </c>
      <c r="AA76" s="84">
        <v>0.25</v>
      </c>
      <c r="AB76" s="84">
        <v>0.25</v>
      </c>
      <c r="AC76" s="84">
        <v>0.25</v>
      </c>
      <c r="AD76" s="84">
        <v>0.25</v>
      </c>
      <c r="AE76" s="3"/>
      <c r="AF76" s="3"/>
      <c r="AG76" s="296" t="s">
        <v>2128</v>
      </c>
      <c r="AH76" s="296" t="s">
        <v>2128</v>
      </c>
      <c r="AI76" s="10"/>
      <c r="AJ76" s="10"/>
      <c r="AK76" s="296" t="s">
        <v>2128</v>
      </c>
      <c r="AL76" s="296" t="s">
        <v>2128</v>
      </c>
      <c r="AM76" s="10" t="s">
        <v>357</v>
      </c>
      <c r="AN76" s="7" t="s">
        <v>357</v>
      </c>
    </row>
    <row r="77" spans="1:40" ht="18" hidden="1" x14ac:dyDescent="0.35">
      <c r="A77" s="94" t="s">
        <v>285</v>
      </c>
      <c r="B77" s="8" t="s">
        <v>286</v>
      </c>
      <c r="C77" s="57" t="s">
        <v>331</v>
      </c>
      <c r="D77" s="50" t="s">
        <v>332</v>
      </c>
      <c r="E77" s="50" t="str">
        <f t="shared" si="1"/>
        <v>70430</v>
      </c>
      <c r="F77" s="10"/>
      <c r="G77" s="10"/>
      <c r="H77" s="29" t="s">
        <v>390</v>
      </c>
      <c r="I77" s="21">
        <v>21</v>
      </c>
      <c r="J77" s="7"/>
      <c r="K77" s="7"/>
      <c r="L77" s="79">
        <v>0</v>
      </c>
      <c r="M77" s="79">
        <v>0</v>
      </c>
      <c r="N77" s="1">
        <v>445645</v>
      </c>
      <c r="O77" s="1" t="s">
        <v>42</v>
      </c>
      <c r="P77" s="1">
        <v>2</v>
      </c>
      <c r="Q77" s="10"/>
      <c r="R77" s="112">
        <v>122</v>
      </c>
      <c r="S77" s="62" t="s">
        <v>19</v>
      </c>
      <c r="T77" s="47" t="s">
        <v>543</v>
      </c>
      <c r="U77" s="29" t="s">
        <v>357</v>
      </c>
      <c r="V77" s="29" t="s">
        <v>2128</v>
      </c>
      <c r="W77" s="7" t="s">
        <v>2128</v>
      </c>
      <c r="X77" s="296" t="s">
        <v>2128</v>
      </c>
      <c r="Y77" s="10">
        <f>SUM(Table3[[#This Row],[cca 
25%]:[cca 100%]])</f>
        <v>1</v>
      </c>
      <c r="Z77" s="351">
        <f>Table3[[#This Row],[Montažne ure]]*(1-Table3[[#This Row],[faktor %]])</f>
        <v>0</v>
      </c>
      <c r="AA77" s="84">
        <v>0.25</v>
      </c>
      <c r="AB77" s="84">
        <v>0.25</v>
      </c>
      <c r="AC77" s="84">
        <v>0.25</v>
      </c>
      <c r="AD77" s="84">
        <v>0.25</v>
      </c>
      <c r="AE77" s="3"/>
      <c r="AF77" s="3"/>
      <c r="AG77" s="296" t="s">
        <v>2128</v>
      </c>
      <c r="AH77" s="296" t="s">
        <v>2128</v>
      </c>
      <c r="AI77" s="10"/>
      <c r="AJ77" s="10"/>
      <c r="AK77" s="296" t="s">
        <v>2128</v>
      </c>
      <c r="AL77" s="296" t="s">
        <v>2128</v>
      </c>
      <c r="AM77" s="10" t="s">
        <v>357</v>
      </c>
      <c r="AN77" s="7" t="s">
        <v>357</v>
      </c>
    </row>
    <row r="78" spans="1:40" ht="18" hidden="1" x14ac:dyDescent="0.35">
      <c r="A78" s="94" t="s">
        <v>285</v>
      </c>
      <c r="B78" s="8" t="s">
        <v>286</v>
      </c>
      <c r="C78" s="57" t="s">
        <v>333</v>
      </c>
      <c r="D78" s="50" t="s">
        <v>334</v>
      </c>
      <c r="E78" s="50" t="str">
        <f t="shared" si="1"/>
        <v>70440</v>
      </c>
      <c r="F78" s="10"/>
      <c r="G78" s="10"/>
      <c r="H78" s="29" t="s">
        <v>390</v>
      </c>
      <c r="I78" s="21">
        <v>21</v>
      </c>
      <c r="J78" s="7"/>
      <c r="K78" s="7"/>
      <c r="L78" s="79">
        <v>0</v>
      </c>
      <c r="M78" s="79">
        <v>0</v>
      </c>
      <c r="N78" s="1">
        <v>445646</v>
      </c>
      <c r="O78" s="1">
        <v>15516</v>
      </c>
      <c r="P78" s="1">
        <v>1</v>
      </c>
      <c r="Q78" s="10"/>
      <c r="R78" s="112">
        <v>38</v>
      </c>
      <c r="S78" s="62" t="s">
        <v>19</v>
      </c>
      <c r="T78" s="47" t="s">
        <v>543</v>
      </c>
      <c r="U78" s="29"/>
      <c r="V78" s="29" t="s">
        <v>2128</v>
      </c>
      <c r="W78" s="284" t="s">
        <v>2128</v>
      </c>
      <c r="X78" s="296" t="s">
        <v>2128</v>
      </c>
      <c r="Y78" s="10">
        <f>SUM(Table3[[#This Row],[cca 
25%]:[cca 100%]])</f>
        <v>1</v>
      </c>
      <c r="Z78" s="351">
        <f>Table3[[#This Row],[Montažne ure]]*(1-Table3[[#This Row],[faktor %]])</f>
        <v>0</v>
      </c>
      <c r="AA78" s="84">
        <v>0.25</v>
      </c>
      <c r="AB78" s="84">
        <v>0.25</v>
      </c>
      <c r="AC78" s="84">
        <v>0.25</v>
      </c>
      <c r="AD78" s="84">
        <v>0.25</v>
      </c>
      <c r="AE78" s="3"/>
      <c r="AF78" s="3"/>
      <c r="AG78" s="296" t="s">
        <v>2128</v>
      </c>
      <c r="AH78" s="296" t="s">
        <v>2128</v>
      </c>
      <c r="AI78" s="10"/>
      <c r="AJ78" s="10"/>
      <c r="AK78" s="296" t="s">
        <v>2128</v>
      </c>
      <c r="AL78" s="296" t="s">
        <v>2128</v>
      </c>
      <c r="AM78" s="10" t="s">
        <v>357</v>
      </c>
      <c r="AN78" s="7" t="s">
        <v>357</v>
      </c>
    </row>
    <row r="79" spans="1:40" ht="18" hidden="1" x14ac:dyDescent="0.35">
      <c r="A79" s="94" t="s">
        <v>285</v>
      </c>
      <c r="B79" s="8" t="s">
        <v>286</v>
      </c>
      <c r="C79" s="57" t="s">
        <v>327</v>
      </c>
      <c r="D79" s="50" t="s">
        <v>335</v>
      </c>
      <c r="E79" s="50" t="str">
        <f t="shared" si="1"/>
        <v>70450</v>
      </c>
      <c r="F79" s="10"/>
      <c r="G79" s="10"/>
      <c r="H79" s="31" t="s">
        <v>559</v>
      </c>
      <c r="I79" s="21">
        <v>21</v>
      </c>
      <c r="J79" s="7"/>
      <c r="K79" s="7"/>
      <c r="L79" s="79">
        <v>0</v>
      </c>
      <c r="M79" s="79">
        <v>0</v>
      </c>
      <c r="N79" s="1">
        <v>445647</v>
      </c>
      <c r="O79" s="1" t="s">
        <v>43</v>
      </c>
      <c r="P79" s="1">
        <v>2</v>
      </c>
      <c r="Q79" s="10"/>
      <c r="R79" s="112">
        <v>20</v>
      </c>
      <c r="S79" s="62" t="s">
        <v>19</v>
      </c>
      <c r="T79" s="47" t="s">
        <v>543</v>
      </c>
      <c r="U79" s="29"/>
      <c r="V79" s="31" t="s">
        <v>2128</v>
      </c>
      <c r="W79" s="284" t="s">
        <v>2128</v>
      </c>
      <c r="X79" s="296" t="s">
        <v>2128</v>
      </c>
      <c r="Y79" s="10">
        <f>SUM(Table3[[#This Row],[cca 
25%]:[cca 100%]])</f>
        <v>1</v>
      </c>
      <c r="Z79" s="351">
        <f>Table3[[#This Row],[Montažne ure]]*(1-Table3[[#This Row],[faktor %]])</f>
        <v>0</v>
      </c>
      <c r="AA79" s="84">
        <v>0.25</v>
      </c>
      <c r="AB79" s="84">
        <v>0.25</v>
      </c>
      <c r="AC79" s="84">
        <v>0.25</v>
      </c>
      <c r="AD79" s="84">
        <v>0.25</v>
      </c>
      <c r="AE79" s="3"/>
      <c r="AF79" s="3"/>
      <c r="AG79" s="296" t="s">
        <v>2128</v>
      </c>
      <c r="AH79" s="296" t="s">
        <v>2128</v>
      </c>
      <c r="AI79" s="10"/>
      <c r="AJ79" s="10"/>
      <c r="AK79" s="296" t="s">
        <v>2128</v>
      </c>
      <c r="AL79" s="296" t="s">
        <v>2128</v>
      </c>
      <c r="AM79" s="10" t="s">
        <v>357</v>
      </c>
      <c r="AN79" s="7" t="s">
        <v>357</v>
      </c>
    </row>
    <row r="80" spans="1:40" ht="18" hidden="1" x14ac:dyDescent="0.35">
      <c r="A80" s="94" t="s">
        <v>285</v>
      </c>
      <c r="B80" s="8" t="s">
        <v>286</v>
      </c>
      <c r="C80" s="57" t="s">
        <v>336</v>
      </c>
      <c r="D80" s="50" t="s">
        <v>337</v>
      </c>
      <c r="E80" s="50" t="str">
        <f t="shared" si="1"/>
        <v>70460</v>
      </c>
      <c r="F80" s="10"/>
      <c r="G80" s="10"/>
      <c r="H80" s="31" t="s">
        <v>553</v>
      </c>
      <c r="I80" s="21">
        <v>20</v>
      </c>
      <c r="J80" s="7"/>
      <c r="K80" s="7"/>
      <c r="L80" s="79">
        <v>0</v>
      </c>
      <c r="M80" s="79">
        <v>0</v>
      </c>
      <c r="N80" s="1">
        <v>445648</v>
      </c>
      <c r="O80" s="1" t="s">
        <v>44</v>
      </c>
      <c r="P80" s="1">
        <v>4</v>
      </c>
      <c r="Q80" s="10"/>
      <c r="R80" s="112">
        <v>80</v>
      </c>
      <c r="S80" s="62" t="s">
        <v>19</v>
      </c>
      <c r="T80" s="47" t="s">
        <v>543</v>
      </c>
      <c r="U80" s="29"/>
      <c r="V80" s="31" t="s">
        <v>2128</v>
      </c>
      <c r="W80" s="7" t="s">
        <v>2128</v>
      </c>
      <c r="X80" s="296" t="s">
        <v>2128</v>
      </c>
      <c r="Y80" s="10">
        <f>SUM(Table3[[#This Row],[cca 
25%]:[cca 100%]])</f>
        <v>1</v>
      </c>
      <c r="Z80" s="351">
        <f>Table3[[#This Row],[Montažne ure]]*(1-Table3[[#This Row],[faktor %]])</f>
        <v>0</v>
      </c>
      <c r="AA80" s="84">
        <v>0.25</v>
      </c>
      <c r="AB80" s="84">
        <v>0.25</v>
      </c>
      <c r="AC80" s="84">
        <v>0.25</v>
      </c>
      <c r="AD80" s="84">
        <v>0.25</v>
      </c>
      <c r="AE80" s="3"/>
      <c r="AF80" s="3"/>
      <c r="AG80" s="296" t="s">
        <v>2128</v>
      </c>
      <c r="AH80" s="296" t="s">
        <v>2128</v>
      </c>
      <c r="AI80" s="10"/>
      <c r="AJ80" s="10"/>
      <c r="AK80" s="296" t="s">
        <v>2128</v>
      </c>
      <c r="AL80" s="296" t="s">
        <v>2128</v>
      </c>
      <c r="AM80" s="10" t="s">
        <v>357</v>
      </c>
      <c r="AN80" s="7" t="s">
        <v>357</v>
      </c>
    </row>
    <row r="81" spans="1:40" ht="18" hidden="1" x14ac:dyDescent="0.35">
      <c r="A81" s="94" t="s">
        <v>285</v>
      </c>
      <c r="B81" s="8" t="s">
        <v>286</v>
      </c>
      <c r="C81" s="57" t="s">
        <v>338</v>
      </c>
      <c r="D81" s="50" t="s">
        <v>339</v>
      </c>
      <c r="E81" s="50" t="str">
        <f t="shared" si="1"/>
        <v>70470</v>
      </c>
      <c r="F81" s="10"/>
      <c r="G81" s="10"/>
      <c r="H81" s="29" t="s">
        <v>390</v>
      </c>
      <c r="I81" s="21">
        <v>21</v>
      </c>
      <c r="J81" s="7"/>
      <c r="K81" s="7"/>
      <c r="L81" s="79">
        <v>0</v>
      </c>
      <c r="M81" s="79">
        <v>0</v>
      </c>
      <c r="N81" s="1">
        <v>445649</v>
      </c>
      <c r="O81" s="1" t="s">
        <v>45</v>
      </c>
      <c r="P81" s="1">
        <v>2</v>
      </c>
      <c r="Q81" s="10"/>
      <c r="R81" s="112">
        <v>122</v>
      </c>
      <c r="S81" s="62" t="s">
        <v>19</v>
      </c>
      <c r="T81" s="47" t="s">
        <v>543</v>
      </c>
      <c r="U81" s="29" t="s">
        <v>357</v>
      </c>
      <c r="V81" s="29" t="s">
        <v>2128</v>
      </c>
      <c r="W81" s="213" t="s">
        <v>2128</v>
      </c>
      <c r="X81" s="296" t="s">
        <v>2128</v>
      </c>
      <c r="Y81" s="10">
        <f>SUM(Table3[[#This Row],[cca 
25%]:[cca 100%]])</f>
        <v>1</v>
      </c>
      <c r="Z81" s="351">
        <f>Table3[[#This Row],[Montažne ure]]*(1-Table3[[#This Row],[faktor %]])</f>
        <v>0</v>
      </c>
      <c r="AA81" s="84">
        <v>0.25</v>
      </c>
      <c r="AB81" s="84">
        <v>0.25</v>
      </c>
      <c r="AC81" s="84">
        <v>0.25</v>
      </c>
      <c r="AD81" s="84">
        <v>0.25</v>
      </c>
      <c r="AE81" s="3"/>
      <c r="AF81" s="3"/>
      <c r="AG81" s="296" t="s">
        <v>2128</v>
      </c>
      <c r="AH81" s="296" t="s">
        <v>2128</v>
      </c>
      <c r="AI81" s="10"/>
      <c r="AJ81" s="10"/>
      <c r="AK81" s="296" t="s">
        <v>2128</v>
      </c>
      <c r="AL81" s="296" t="s">
        <v>2128</v>
      </c>
      <c r="AM81" s="10" t="s">
        <v>357</v>
      </c>
      <c r="AN81" s="7" t="s">
        <v>357</v>
      </c>
    </row>
    <row r="82" spans="1:40" ht="18" hidden="1" customHeight="1" x14ac:dyDescent="0.35">
      <c r="A82" s="94" t="s">
        <v>285</v>
      </c>
      <c r="B82" s="8" t="s">
        <v>286</v>
      </c>
      <c r="C82" s="57" t="s">
        <v>340</v>
      </c>
      <c r="D82" s="50" t="s">
        <v>341</v>
      </c>
      <c r="E82" s="50" t="str">
        <f t="shared" si="1"/>
        <v>70480</v>
      </c>
      <c r="F82" s="10"/>
      <c r="G82" s="10"/>
      <c r="H82" s="31" t="s">
        <v>559</v>
      </c>
      <c r="I82" s="21">
        <v>21</v>
      </c>
      <c r="J82" s="7"/>
      <c r="K82" s="7"/>
      <c r="L82" s="79">
        <v>0</v>
      </c>
      <c r="M82" s="79">
        <v>0</v>
      </c>
      <c r="N82" s="1">
        <v>445650</v>
      </c>
      <c r="O82" s="1">
        <v>15491</v>
      </c>
      <c r="P82" s="1">
        <v>1</v>
      </c>
      <c r="Q82" s="10"/>
      <c r="R82" s="112">
        <v>8</v>
      </c>
      <c r="S82" s="62" t="s">
        <v>19</v>
      </c>
      <c r="T82" s="47" t="s">
        <v>543</v>
      </c>
      <c r="U82" s="29"/>
      <c r="V82" s="31" t="s">
        <v>2128</v>
      </c>
      <c r="W82" s="284" t="s">
        <v>2128</v>
      </c>
      <c r="X82" s="296" t="s">
        <v>2128</v>
      </c>
      <c r="Y82" s="10">
        <f>SUM(Table3[[#This Row],[cca 
25%]:[cca 100%]])</f>
        <v>1</v>
      </c>
      <c r="Z82" s="351">
        <f>Table3[[#This Row],[Montažne ure]]*(1-Table3[[#This Row],[faktor %]])</f>
        <v>0</v>
      </c>
      <c r="AA82" s="84">
        <v>0.25</v>
      </c>
      <c r="AB82" s="84">
        <v>0.25</v>
      </c>
      <c r="AC82" s="84">
        <v>0.25</v>
      </c>
      <c r="AD82" s="84">
        <v>0.25</v>
      </c>
      <c r="AE82" s="3"/>
      <c r="AF82" s="3"/>
      <c r="AG82" s="296" t="s">
        <v>2128</v>
      </c>
      <c r="AH82" s="296" t="s">
        <v>2128</v>
      </c>
      <c r="AI82" s="10"/>
      <c r="AJ82" s="10"/>
      <c r="AK82" s="296" t="s">
        <v>2128</v>
      </c>
      <c r="AL82" s="296" t="s">
        <v>2128</v>
      </c>
      <c r="AM82" s="10" t="s">
        <v>357</v>
      </c>
      <c r="AN82" s="7" t="s">
        <v>357</v>
      </c>
    </row>
    <row r="83" spans="1:40" ht="18" hidden="1" customHeight="1" x14ac:dyDescent="0.35">
      <c r="A83" s="94" t="s">
        <v>285</v>
      </c>
      <c r="B83" s="8" t="s">
        <v>286</v>
      </c>
      <c r="C83" s="57" t="s">
        <v>342</v>
      </c>
      <c r="D83" s="50" t="s">
        <v>343</v>
      </c>
      <c r="E83" s="50" t="str">
        <f t="shared" si="1"/>
        <v>70490</v>
      </c>
      <c r="F83" s="10"/>
      <c r="G83" s="10"/>
      <c r="H83" s="31" t="s">
        <v>559</v>
      </c>
      <c r="I83" s="21">
        <v>21</v>
      </c>
      <c r="J83" s="7"/>
      <c r="K83" s="7"/>
      <c r="L83" s="79">
        <v>0</v>
      </c>
      <c r="M83" s="79">
        <v>0</v>
      </c>
      <c r="N83" s="1">
        <v>445651</v>
      </c>
      <c r="O83" s="1">
        <v>15493</v>
      </c>
      <c r="P83" s="1">
        <v>1</v>
      </c>
      <c r="Q83" s="10"/>
      <c r="R83" s="112">
        <v>8</v>
      </c>
      <c r="S83" s="62" t="s">
        <v>19</v>
      </c>
      <c r="T83" s="47" t="s">
        <v>543</v>
      </c>
      <c r="U83" s="29"/>
      <c r="V83" s="31" t="s">
        <v>2128</v>
      </c>
      <c r="W83" s="284" t="s">
        <v>2128</v>
      </c>
      <c r="X83" s="296" t="s">
        <v>2128</v>
      </c>
      <c r="Y83" s="10">
        <f>SUM(Table3[[#This Row],[cca 
25%]:[cca 100%]])</f>
        <v>1</v>
      </c>
      <c r="Z83" s="351">
        <f>Table3[[#This Row],[Montažne ure]]*(1-Table3[[#This Row],[faktor %]])</f>
        <v>0</v>
      </c>
      <c r="AA83" s="84">
        <v>0.25</v>
      </c>
      <c r="AB83" s="84">
        <v>0.25</v>
      </c>
      <c r="AC83" s="84">
        <v>0.25</v>
      </c>
      <c r="AD83" s="84">
        <v>0.25</v>
      </c>
      <c r="AE83" s="3"/>
      <c r="AF83" s="3"/>
      <c r="AG83" s="296" t="s">
        <v>2128</v>
      </c>
      <c r="AH83" s="296" t="s">
        <v>2128</v>
      </c>
      <c r="AI83" s="10"/>
      <c r="AJ83" s="10"/>
      <c r="AK83" s="296" t="s">
        <v>2128</v>
      </c>
      <c r="AL83" s="296" t="s">
        <v>2128</v>
      </c>
      <c r="AM83" s="10" t="s">
        <v>357</v>
      </c>
      <c r="AN83" s="7" t="s">
        <v>357</v>
      </c>
    </row>
    <row r="84" spans="1:40" ht="18" hidden="1" customHeight="1" x14ac:dyDescent="0.35">
      <c r="A84" s="94" t="s">
        <v>285</v>
      </c>
      <c r="B84" s="8" t="s">
        <v>286</v>
      </c>
      <c r="C84" s="57" t="s">
        <v>344</v>
      </c>
      <c r="D84" s="50" t="s">
        <v>372</v>
      </c>
      <c r="E84" s="50" t="str">
        <f t="shared" si="1"/>
        <v>0 - T</v>
      </c>
      <c r="F84" s="10"/>
      <c r="G84" s="10"/>
      <c r="H84" s="31" t="s">
        <v>545</v>
      </c>
      <c r="I84" s="21">
        <v>19</v>
      </c>
      <c r="J84" s="7"/>
      <c r="K84" s="7"/>
      <c r="L84" s="79">
        <v>0</v>
      </c>
      <c r="M84" s="79">
        <v>0</v>
      </c>
      <c r="N84" s="1">
        <v>445652</v>
      </c>
      <c r="O84" s="1">
        <v>15508</v>
      </c>
      <c r="P84" s="1">
        <v>1</v>
      </c>
      <c r="Q84" s="10"/>
      <c r="R84" s="112">
        <v>50</v>
      </c>
      <c r="S84" s="62" t="s">
        <v>19</v>
      </c>
      <c r="T84" s="47" t="s">
        <v>535</v>
      </c>
      <c r="U84" s="29"/>
      <c r="V84" s="31" t="s">
        <v>2128</v>
      </c>
      <c r="W84" s="284" t="s">
        <v>2128</v>
      </c>
      <c r="X84" s="296" t="s">
        <v>2128</v>
      </c>
      <c r="Y84" s="10">
        <f>SUM(Table3[[#This Row],[cca 
25%]:[cca 100%]])</f>
        <v>1</v>
      </c>
      <c r="Z84" s="351">
        <f>Table3[[#This Row],[Montažne ure]]*(1-Table3[[#This Row],[faktor %]])</f>
        <v>0</v>
      </c>
      <c r="AA84" s="84">
        <v>0.25</v>
      </c>
      <c r="AB84" s="84">
        <v>0.25</v>
      </c>
      <c r="AC84" s="84">
        <v>0.25</v>
      </c>
      <c r="AD84" s="84">
        <v>0.25</v>
      </c>
      <c r="AE84" s="3" t="s">
        <v>552</v>
      </c>
      <c r="AF84" s="3"/>
      <c r="AG84" s="296" t="s">
        <v>2128</v>
      </c>
      <c r="AH84" s="296" t="s">
        <v>2128</v>
      </c>
      <c r="AI84" s="10"/>
      <c r="AJ84" s="10"/>
      <c r="AK84" s="296" t="s">
        <v>2128</v>
      </c>
      <c r="AL84" s="296" t="s">
        <v>2128</v>
      </c>
      <c r="AM84" s="10" t="s">
        <v>357</v>
      </c>
      <c r="AN84" s="7" t="s">
        <v>357</v>
      </c>
    </row>
    <row r="85" spans="1:40" ht="18" hidden="1" x14ac:dyDescent="0.35">
      <c r="A85" s="94" t="s">
        <v>285</v>
      </c>
      <c r="B85" s="8" t="s">
        <v>286</v>
      </c>
      <c r="C85" s="57" t="s">
        <v>345</v>
      </c>
      <c r="D85" s="50" t="s">
        <v>373</v>
      </c>
      <c r="E85" s="50" t="str">
        <f t="shared" si="1"/>
        <v xml:space="preserve"> - T </v>
      </c>
      <c r="F85" s="10"/>
      <c r="G85" s="10"/>
      <c r="H85" s="31" t="s">
        <v>545</v>
      </c>
      <c r="I85" s="21">
        <v>19</v>
      </c>
      <c r="J85" s="7"/>
      <c r="K85" s="7"/>
      <c r="L85" s="79">
        <v>0</v>
      </c>
      <c r="M85" s="79">
        <v>0</v>
      </c>
      <c r="N85" s="1">
        <v>445653</v>
      </c>
      <c r="O85" s="1">
        <v>15413</v>
      </c>
      <c r="P85" s="1">
        <v>1</v>
      </c>
      <c r="Q85" s="10"/>
      <c r="R85" s="112">
        <v>4</v>
      </c>
      <c r="S85" s="62" t="s">
        <v>19</v>
      </c>
      <c r="T85" s="47" t="s">
        <v>535</v>
      </c>
      <c r="U85" s="29"/>
      <c r="V85" s="31" t="s">
        <v>2128</v>
      </c>
      <c r="W85" s="284" t="s">
        <v>2128</v>
      </c>
      <c r="X85" s="296" t="s">
        <v>2128</v>
      </c>
      <c r="Y85" s="10">
        <f>SUM(Table3[[#This Row],[cca 
25%]:[cca 100%]])</f>
        <v>1</v>
      </c>
      <c r="Z85" s="351">
        <f>Table3[[#This Row],[Montažne ure]]*(1-Table3[[#This Row],[faktor %]])</f>
        <v>0</v>
      </c>
      <c r="AA85" s="84">
        <v>0.25</v>
      </c>
      <c r="AB85" s="84">
        <v>0.25</v>
      </c>
      <c r="AC85" s="84">
        <v>0.25</v>
      </c>
      <c r="AD85" s="84">
        <v>0.25</v>
      </c>
      <c r="AE85" s="3" t="s">
        <v>542</v>
      </c>
      <c r="AF85" s="3"/>
      <c r="AG85" s="296" t="s">
        <v>2128</v>
      </c>
      <c r="AH85" s="296" t="s">
        <v>2128</v>
      </c>
      <c r="AI85" s="10"/>
      <c r="AJ85" s="10"/>
      <c r="AK85" s="296" t="s">
        <v>2128</v>
      </c>
      <c r="AL85" s="296" t="s">
        <v>2128</v>
      </c>
      <c r="AM85" s="10" t="s">
        <v>357</v>
      </c>
      <c r="AN85" s="7" t="s">
        <v>357</v>
      </c>
    </row>
    <row r="86" spans="1:40" ht="18" hidden="1" x14ac:dyDescent="0.35">
      <c r="A86" s="91" t="s">
        <v>285</v>
      </c>
      <c r="B86" s="92" t="s">
        <v>286</v>
      </c>
      <c r="C86" s="95" t="s">
        <v>346</v>
      </c>
      <c r="D86" s="25" t="s">
        <v>374</v>
      </c>
      <c r="E86" s="25" t="str">
        <f t="shared" si="1"/>
        <v xml:space="preserve"> - T </v>
      </c>
      <c r="F86" s="70"/>
      <c r="G86" s="70"/>
      <c r="H86" s="31" t="s">
        <v>545</v>
      </c>
      <c r="I86" s="21">
        <v>19</v>
      </c>
      <c r="J86" s="156"/>
      <c r="K86" s="156"/>
      <c r="L86" s="19">
        <v>0</v>
      </c>
      <c r="M86" s="19">
        <v>0</v>
      </c>
      <c r="N86" s="77">
        <v>434765</v>
      </c>
      <c r="O86" s="1"/>
      <c r="P86" s="1"/>
      <c r="Q86" s="10"/>
      <c r="R86" s="112">
        <v>17</v>
      </c>
      <c r="S86" s="62" t="s">
        <v>19</v>
      </c>
      <c r="T86" s="47" t="s">
        <v>535</v>
      </c>
      <c r="U86" s="29"/>
      <c r="V86" s="31" t="s">
        <v>2128</v>
      </c>
      <c r="W86" s="7" t="s">
        <v>2128</v>
      </c>
      <c r="X86" s="296" t="s">
        <v>2128</v>
      </c>
      <c r="Y86" s="10">
        <f>SUM(Table3[[#This Row],[cca 
25%]:[cca 100%]])</f>
        <v>1</v>
      </c>
      <c r="Z86" s="351">
        <f>Table3[[#This Row],[Montažne ure]]*(1-Table3[[#This Row],[faktor %]])</f>
        <v>0</v>
      </c>
      <c r="AA86" s="84">
        <v>0.25</v>
      </c>
      <c r="AB86" s="84">
        <v>0.25</v>
      </c>
      <c r="AC86" s="84">
        <v>0.25</v>
      </c>
      <c r="AD86" s="84">
        <v>0.25</v>
      </c>
      <c r="AE86" s="3" t="s">
        <v>552</v>
      </c>
      <c r="AF86" s="3"/>
      <c r="AG86" s="296" t="s">
        <v>2128</v>
      </c>
      <c r="AH86" s="296" t="s">
        <v>2128</v>
      </c>
      <c r="AI86" s="10"/>
      <c r="AJ86" s="10"/>
      <c r="AK86" s="296" t="s">
        <v>2128</v>
      </c>
      <c r="AL86" s="296" t="s">
        <v>2128</v>
      </c>
      <c r="AM86" s="10" t="s">
        <v>357</v>
      </c>
      <c r="AN86" s="7" t="s">
        <v>357</v>
      </c>
    </row>
    <row r="87" spans="1:40" ht="18" hidden="1" customHeight="1" x14ac:dyDescent="0.35">
      <c r="A87" s="94" t="s">
        <v>285</v>
      </c>
      <c r="B87" s="8" t="s">
        <v>286</v>
      </c>
      <c r="C87" s="57" t="s">
        <v>347</v>
      </c>
      <c r="D87" s="50" t="s">
        <v>348</v>
      </c>
      <c r="E87" s="50" t="str">
        <f t="shared" si="1"/>
        <v>70540</v>
      </c>
      <c r="F87" s="1"/>
      <c r="G87" s="1"/>
      <c r="H87" s="31"/>
      <c r="I87" s="22" t="s">
        <v>125</v>
      </c>
      <c r="J87" s="7"/>
      <c r="K87" s="7"/>
      <c r="L87" s="19">
        <v>0</v>
      </c>
      <c r="M87" s="19">
        <v>0</v>
      </c>
      <c r="N87" s="1">
        <v>435662</v>
      </c>
      <c r="O87" s="1"/>
      <c r="P87" s="1"/>
      <c r="Q87" s="10"/>
      <c r="R87" s="112"/>
      <c r="S87" s="29"/>
      <c r="T87" s="47" t="s">
        <v>536</v>
      </c>
      <c r="U87" s="29"/>
      <c r="V87" s="31" t="s">
        <v>2128</v>
      </c>
      <c r="W87" s="10" t="s">
        <v>2128</v>
      </c>
      <c r="X87" s="296" t="s">
        <v>2128</v>
      </c>
      <c r="Y87" s="10">
        <f>SUM(Table3[[#This Row],[cca 
25%]:[cca 100%]])</f>
        <v>0</v>
      </c>
      <c r="Z87" s="351">
        <f>Table3[[#This Row],[Montažne ure]]*(1-Table3[[#This Row],[faktor %]])</f>
        <v>0</v>
      </c>
      <c r="AA87" s="85"/>
      <c r="AB87" s="85"/>
      <c r="AC87" s="85"/>
      <c r="AD87" s="85"/>
      <c r="AE87" s="3"/>
      <c r="AF87" s="3"/>
      <c r="AG87" s="296" t="s">
        <v>2128</v>
      </c>
      <c r="AH87" s="296" t="s">
        <v>2128</v>
      </c>
      <c r="AI87" s="10"/>
      <c r="AJ87" s="10"/>
      <c r="AK87" s="296" t="s">
        <v>2128</v>
      </c>
      <c r="AL87" s="296" t="s">
        <v>2128</v>
      </c>
      <c r="AM87" s="10" t="s">
        <v>357</v>
      </c>
      <c r="AN87" s="7" t="s">
        <v>357</v>
      </c>
    </row>
    <row r="88" spans="1:40" ht="18" hidden="1" x14ac:dyDescent="0.35">
      <c r="A88" s="94" t="s">
        <v>285</v>
      </c>
      <c r="B88" s="8" t="s">
        <v>286</v>
      </c>
      <c r="C88" s="57" t="s">
        <v>349</v>
      </c>
      <c r="D88" s="50" t="s">
        <v>350</v>
      </c>
      <c r="E88" s="50" t="str">
        <f t="shared" si="1"/>
        <v>70550</v>
      </c>
      <c r="F88" s="1"/>
      <c r="G88" s="10"/>
      <c r="H88" s="31"/>
      <c r="I88" s="22" t="s">
        <v>125</v>
      </c>
      <c r="J88" s="7"/>
      <c r="K88" s="7"/>
      <c r="L88" s="19">
        <v>0</v>
      </c>
      <c r="M88" s="19">
        <v>0</v>
      </c>
      <c r="N88" s="1">
        <v>435663</v>
      </c>
      <c r="O88" s="1"/>
      <c r="P88" s="1"/>
      <c r="Q88" s="10"/>
      <c r="R88" s="112"/>
      <c r="S88" s="29"/>
      <c r="T88" s="47" t="s">
        <v>536</v>
      </c>
      <c r="U88" s="29"/>
      <c r="V88" s="31" t="s">
        <v>2128</v>
      </c>
      <c r="W88" s="10" t="s">
        <v>2128</v>
      </c>
      <c r="X88" s="296" t="s">
        <v>2128</v>
      </c>
      <c r="Y88" s="10">
        <f>SUM(Table3[[#This Row],[cca 
25%]:[cca 100%]])</f>
        <v>0</v>
      </c>
      <c r="Z88" s="351">
        <f>Table3[[#This Row],[Montažne ure]]*(1-Table3[[#This Row],[faktor %]])</f>
        <v>0</v>
      </c>
      <c r="AA88" s="85"/>
      <c r="AB88" s="85"/>
      <c r="AC88" s="85"/>
      <c r="AD88" s="85"/>
      <c r="AE88" s="3"/>
      <c r="AF88" s="3"/>
      <c r="AG88" s="296" t="s">
        <v>2128</v>
      </c>
      <c r="AH88" s="296" t="s">
        <v>2128</v>
      </c>
      <c r="AI88" s="10"/>
      <c r="AJ88" s="10"/>
      <c r="AK88" s="296" t="s">
        <v>2128</v>
      </c>
      <c r="AL88" s="296" t="s">
        <v>2128</v>
      </c>
      <c r="AM88" s="10" t="s">
        <v>357</v>
      </c>
      <c r="AN88" s="7" t="s">
        <v>357</v>
      </c>
    </row>
    <row r="89" spans="1:40" ht="18" hidden="1" x14ac:dyDescent="0.35">
      <c r="A89" s="94" t="s">
        <v>285</v>
      </c>
      <c r="B89" s="8" t="s">
        <v>286</v>
      </c>
      <c r="C89" s="57" t="s">
        <v>351</v>
      </c>
      <c r="D89" s="50" t="s">
        <v>352</v>
      </c>
      <c r="E89" s="50" t="str">
        <f t="shared" si="1"/>
        <v>70900</v>
      </c>
      <c r="F89" s="1"/>
      <c r="G89" s="10"/>
      <c r="H89" s="29"/>
      <c r="I89" s="1"/>
      <c r="J89" s="7"/>
      <c r="K89" s="7"/>
      <c r="L89" s="19">
        <v>0</v>
      </c>
      <c r="M89" s="79"/>
      <c r="N89" s="1">
        <v>445654</v>
      </c>
      <c r="O89" s="1"/>
      <c r="P89" s="1"/>
      <c r="Q89" s="10"/>
      <c r="R89" s="112"/>
      <c r="S89" s="29"/>
      <c r="T89" s="30"/>
      <c r="U89" s="29"/>
      <c r="V89" s="29" t="s">
        <v>2128</v>
      </c>
      <c r="W89" s="10" t="s">
        <v>2128</v>
      </c>
      <c r="X89" s="296" t="s">
        <v>2128</v>
      </c>
      <c r="Y89" s="10">
        <f>SUM(Table3[[#This Row],[cca 
25%]:[cca 100%]])</f>
        <v>0</v>
      </c>
      <c r="Z89" s="351">
        <f>Table3[[#This Row],[Montažne ure]]*(1-Table3[[#This Row],[faktor %]])</f>
        <v>0</v>
      </c>
      <c r="AA89" s="85"/>
      <c r="AB89" s="85"/>
      <c r="AC89" s="85"/>
      <c r="AD89" s="85"/>
      <c r="AE89" s="3"/>
      <c r="AF89" s="3"/>
      <c r="AG89" s="296" t="s">
        <v>2128</v>
      </c>
      <c r="AH89" s="296" t="s">
        <v>2128</v>
      </c>
      <c r="AI89" s="10"/>
      <c r="AJ89" s="10"/>
      <c r="AK89" s="296" t="s">
        <v>2128</v>
      </c>
      <c r="AL89" s="296" t="s">
        <v>2128</v>
      </c>
      <c r="AM89" s="10" t="s">
        <v>357</v>
      </c>
      <c r="AN89" s="4" t="s">
        <v>531</v>
      </c>
    </row>
    <row r="90" spans="1:40" ht="18" hidden="1" x14ac:dyDescent="0.35">
      <c r="A90" s="199" t="s">
        <v>512</v>
      </c>
      <c r="B90" s="8" t="s">
        <v>421</v>
      </c>
      <c r="C90" s="57" t="s">
        <v>422</v>
      </c>
      <c r="D90" s="50" t="s">
        <v>423</v>
      </c>
      <c r="E90" s="232" t="str">
        <f t="shared" si="1"/>
        <v>60010</v>
      </c>
      <c r="F90" s="229" t="s">
        <v>20</v>
      </c>
      <c r="G90" s="256" t="s">
        <v>357</v>
      </c>
      <c r="H90" s="29" t="s">
        <v>866</v>
      </c>
      <c r="I90" s="7">
        <v>37</v>
      </c>
      <c r="J90" s="158"/>
      <c r="K90" s="158"/>
      <c r="L90" s="214">
        <v>0</v>
      </c>
      <c r="M90" s="214">
        <v>0</v>
      </c>
      <c r="N90" s="93">
        <v>395880059</v>
      </c>
      <c r="O90" s="10">
        <v>15537</v>
      </c>
      <c r="P90" s="209">
        <v>1</v>
      </c>
      <c r="Q90" s="10"/>
      <c r="R90" s="114">
        <v>150</v>
      </c>
      <c r="S90" s="59" t="s">
        <v>28</v>
      </c>
      <c r="T90" s="318" t="s">
        <v>891</v>
      </c>
      <c r="U90" s="29"/>
      <c r="V90" s="29" t="s">
        <v>20</v>
      </c>
      <c r="W90" s="10" t="s">
        <v>2130</v>
      </c>
      <c r="X90" s="296">
        <v>45236</v>
      </c>
      <c r="Y90" s="10">
        <f>SUM(Table3[[#This Row],[cca 
25%]:[cca 100%]])</f>
        <v>1</v>
      </c>
      <c r="Z90" s="351">
        <f>Table3[[#This Row],[Montažne ure]]*(1-Table3[[#This Row],[faktor %]])</f>
        <v>0</v>
      </c>
      <c r="AA90" s="84">
        <v>0.25</v>
      </c>
      <c r="AB90" s="84">
        <v>0.25</v>
      </c>
      <c r="AC90" s="84">
        <v>0.25</v>
      </c>
      <c r="AD90" s="84">
        <v>0.25</v>
      </c>
      <c r="AE90" s="3" t="s">
        <v>875</v>
      </c>
      <c r="AF90" s="3"/>
      <c r="AG90" s="296">
        <v>45202</v>
      </c>
      <c r="AH90" s="296" t="s">
        <v>20</v>
      </c>
      <c r="AI90" s="10"/>
      <c r="AJ90" s="10"/>
      <c r="AK90" s="296">
        <v>45222</v>
      </c>
      <c r="AL90" s="296" t="s">
        <v>20</v>
      </c>
      <c r="AM90" s="10" t="s">
        <v>357</v>
      </c>
      <c r="AN90" s="13"/>
    </row>
    <row r="91" spans="1:40" ht="18" hidden="1" customHeight="1" x14ac:dyDescent="0.35">
      <c r="A91" s="199" t="s">
        <v>512</v>
      </c>
      <c r="B91" s="8" t="s">
        <v>421</v>
      </c>
      <c r="C91" s="57" t="s">
        <v>422</v>
      </c>
      <c r="D91" s="50" t="s">
        <v>424</v>
      </c>
      <c r="E91" s="232" t="str">
        <f t="shared" si="1"/>
        <v>60011</v>
      </c>
      <c r="F91" s="229" t="s">
        <v>20</v>
      </c>
      <c r="G91" s="256" t="s">
        <v>357</v>
      </c>
      <c r="H91" s="29" t="s">
        <v>866</v>
      </c>
      <c r="I91" s="7">
        <v>37</v>
      </c>
      <c r="J91" s="158"/>
      <c r="K91" s="158"/>
      <c r="L91" s="214">
        <v>0</v>
      </c>
      <c r="M91" s="214">
        <v>0</v>
      </c>
      <c r="N91" s="93">
        <v>395880059</v>
      </c>
      <c r="O91" s="10">
        <v>15538</v>
      </c>
      <c r="P91" s="209">
        <v>1</v>
      </c>
      <c r="Q91" s="10"/>
      <c r="R91" s="114">
        <v>150</v>
      </c>
      <c r="S91" s="59" t="s">
        <v>28</v>
      </c>
      <c r="T91" s="318" t="s">
        <v>891</v>
      </c>
      <c r="U91" s="29"/>
      <c r="V91" s="29" t="s">
        <v>20</v>
      </c>
      <c r="W91" s="10" t="s">
        <v>2130</v>
      </c>
      <c r="X91" s="296">
        <v>45236</v>
      </c>
      <c r="Y91" s="10">
        <f>SUM(Table3[[#This Row],[cca 
25%]:[cca 100%]])</f>
        <v>1</v>
      </c>
      <c r="Z91" s="351">
        <f>Table3[[#This Row],[Montažne ure]]*(1-Table3[[#This Row],[faktor %]])</f>
        <v>0</v>
      </c>
      <c r="AA91" s="84">
        <v>0.25</v>
      </c>
      <c r="AB91" s="84">
        <v>0.25</v>
      </c>
      <c r="AC91" s="84">
        <v>0.25</v>
      </c>
      <c r="AD91" s="84">
        <v>0.25</v>
      </c>
      <c r="AE91" s="3" t="s">
        <v>875</v>
      </c>
      <c r="AF91" s="3"/>
      <c r="AG91" s="296">
        <v>45211</v>
      </c>
      <c r="AH91" s="296" t="s">
        <v>20</v>
      </c>
      <c r="AI91" s="10"/>
      <c r="AJ91" s="10"/>
      <c r="AK91" s="296">
        <v>45222</v>
      </c>
      <c r="AL91" s="296" t="s">
        <v>20</v>
      </c>
      <c r="AM91" s="10" t="s">
        <v>357</v>
      </c>
      <c r="AN91" s="13"/>
    </row>
    <row r="92" spans="1:40" ht="18" hidden="1" customHeight="1" x14ac:dyDescent="0.35">
      <c r="A92" s="94" t="s">
        <v>512</v>
      </c>
      <c r="B92" s="8" t="s">
        <v>421</v>
      </c>
      <c r="C92" s="98" t="s">
        <v>425</v>
      </c>
      <c r="D92" s="233" t="s">
        <v>426</v>
      </c>
      <c r="E92" s="233" t="str">
        <f t="shared" si="1"/>
        <v>60020</v>
      </c>
      <c r="F92" s="10"/>
      <c r="G92" s="10"/>
      <c r="H92" s="29" t="s">
        <v>766</v>
      </c>
      <c r="I92" s="13">
        <v>30</v>
      </c>
      <c r="J92" s="158"/>
      <c r="K92" s="158"/>
      <c r="L92" s="214">
        <v>0</v>
      </c>
      <c r="M92" s="214">
        <v>0</v>
      </c>
      <c r="N92" s="10">
        <v>457501</v>
      </c>
      <c r="O92" s="10">
        <v>15539</v>
      </c>
      <c r="P92" s="142">
        <v>1</v>
      </c>
      <c r="Q92" s="10"/>
      <c r="R92" s="114">
        <v>4</v>
      </c>
      <c r="S92" s="62" t="s">
        <v>19</v>
      </c>
      <c r="T92" s="30" t="s">
        <v>693</v>
      </c>
      <c r="U92" s="29"/>
      <c r="V92" s="29" t="s">
        <v>20</v>
      </c>
      <c r="W92" s="10" t="s">
        <v>2130</v>
      </c>
      <c r="X92" s="296">
        <v>45142</v>
      </c>
      <c r="Y92" s="10">
        <f>SUM(Table3[[#This Row],[cca 
25%]:[cca 100%]])</f>
        <v>1</v>
      </c>
      <c r="Z92" s="351">
        <f>Table3[[#This Row],[Montažne ure]]*(1-Table3[[#This Row],[faktor %]])</f>
        <v>0</v>
      </c>
      <c r="AA92" s="84">
        <v>0.25</v>
      </c>
      <c r="AB92" s="84">
        <v>0.25</v>
      </c>
      <c r="AC92" s="84">
        <v>0.25</v>
      </c>
      <c r="AD92" s="84">
        <v>0.25</v>
      </c>
      <c r="AE92" s="3" t="s">
        <v>694</v>
      </c>
      <c r="AF92" s="3"/>
      <c r="AG92" s="296">
        <v>0</v>
      </c>
      <c r="AH92" s="296" t="s">
        <v>20</v>
      </c>
      <c r="AI92" s="10"/>
      <c r="AJ92" s="10"/>
      <c r="AK92" s="296">
        <v>45149</v>
      </c>
      <c r="AL92" s="296" t="s">
        <v>20</v>
      </c>
      <c r="AM92" s="10" t="s">
        <v>357</v>
      </c>
      <c r="AN92" s="7"/>
    </row>
    <row r="93" spans="1:40" ht="18" hidden="1" customHeight="1" x14ac:dyDescent="0.35">
      <c r="A93" s="115" t="s">
        <v>512</v>
      </c>
      <c r="B93" s="68" t="s">
        <v>421</v>
      </c>
      <c r="C93" s="98" t="s">
        <v>427</v>
      </c>
      <c r="D93" s="233" t="s">
        <v>428</v>
      </c>
      <c r="E93" s="233" t="str">
        <f t="shared" si="1"/>
        <v>60021</v>
      </c>
      <c r="F93" s="33"/>
      <c r="G93" s="33"/>
      <c r="H93" s="29" t="s">
        <v>766</v>
      </c>
      <c r="I93" s="13">
        <v>30</v>
      </c>
      <c r="J93" s="273"/>
      <c r="K93" s="273"/>
      <c r="L93" s="219">
        <v>0</v>
      </c>
      <c r="M93" s="219">
        <v>0</v>
      </c>
      <c r="N93" s="33">
        <v>457533</v>
      </c>
      <c r="O93" s="33">
        <v>15540</v>
      </c>
      <c r="P93" s="129">
        <v>1</v>
      </c>
      <c r="Q93" s="10"/>
      <c r="R93" s="114">
        <v>4</v>
      </c>
      <c r="S93" s="62" t="s">
        <v>19</v>
      </c>
      <c r="T93" s="30" t="s">
        <v>693</v>
      </c>
      <c r="U93" s="29"/>
      <c r="V93" s="29" t="s">
        <v>20</v>
      </c>
      <c r="W93" s="10" t="s">
        <v>2130</v>
      </c>
      <c r="X93" s="296">
        <v>45140</v>
      </c>
      <c r="Y93" s="10">
        <f>SUM(Table3[[#This Row],[cca 
25%]:[cca 100%]])</f>
        <v>1</v>
      </c>
      <c r="Z93" s="351">
        <f>Table3[[#This Row],[Montažne ure]]*(1-Table3[[#This Row],[faktor %]])</f>
        <v>0</v>
      </c>
      <c r="AA93" s="84">
        <v>0.25</v>
      </c>
      <c r="AB93" s="84">
        <v>0.25</v>
      </c>
      <c r="AC93" s="84">
        <v>0.25</v>
      </c>
      <c r="AD93" s="84">
        <v>0.25</v>
      </c>
      <c r="AE93" s="3" t="s">
        <v>694</v>
      </c>
      <c r="AF93" s="3"/>
      <c r="AG93" s="296">
        <v>0</v>
      </c>
      <c r="AH93" s="296" t="s">
        <v>20</v>
      </c>
      <c r="AI93" s="10"/>
      <c r="AJ93" s="10"/>
      <c r="AK93" s="296">
        <v>45149</v>
      </c>
      <c r="AL93" s="296" t="s">
        <v>20</v>
      </c>
      <c r="AM93" s="10" t="s">
        <v>357</v>
      </c>
      <c r="AN93" s="7"/>
    </row>
    <row r="94" spans="1:40" ht="15.6" hidden="1" customHeight="1" x14ac:dyDescent="0.35">
      <c r="A94" s="94" t="s">
        <v>512</v>
      </c>
      <c r="B94" s="8" t="s">
        <v>421</v>
      </c>
      <c r="C94" s="95" t="s">
        <v>429</v>
      </c>
      <c r="D94" s="234" t="s">
        <v>430</v>
      </c>
      <c r="E94" s="234" t="str">
        <f t="shared" si="1"/>
        <v>60030</v>
      </c>
      <c r="F94" s="229" t="s">
        <v>20</v>
      </c>
      <c r="G94" s="256"/>
      <c r="H94" s="29" t="s">
        <v>694</v>
      </c>
      <c r="I94" s="7">
        <v>33</v>
      </c>
      <c r="J94" s="214"/>
      <c r="K94" s="304"/>
      <c r="L94" s="219">
        <v>0</v>
      </c>
      <c r="M94" s="219">
        <v>0</v>
      </c>
      <c r="N94" s="93">
        <v>355888061</v>
      </c>
      <c r="O94" s="10">
        <v>15541</v>
      </c>
      <c r="P94" s="105">
        <v>1</v>
      </c>
      <c r="Q94" s="10"/>
      <c r="R94" s="114">
        <v>110</v>
      </c>
      <c r="S94" s="61" t="s">
        <v>29</v>
      </c>
      <c r="T94" s="211" t="s">
        <v>789</v>
      </c>
      <c r="U94" s="29"/>
      <c r="V94" s="29" t="s">
        <v>20</v>
      </c>
      <c r="W94" s="10" t="s">
        <v>2130</v>
      </c>
      <c r="X94" s="296">
        <v>45195</v>
      </c>
      <c r="Y94" s="10">
        <f>SUM(Table3[[#This Row],[cca 
25%]:[cca 100%]])</f>
        <v>1</v>
      </c>
      <c r="Z94" s="351">
        <f>Table3[[#This Row],[Montažne ure]]*(1-Table3[[#This Row],[faktor %]])</f>
        <v>0</v>
      </c>
      <c r="AA94" s="84">
        <v>0.25</v>
      </c>
      <c r="AB94" s="84">
        <v>0.25</v>
      </c>
      <c r="AC94" s="84">
        <v>0.25</v>
      </c>
      <c r="AD94" s="84">
        <v>0.25</v>
      </c>
      <c r="AE94" s="3" t="s">
        <v>867</v>
      </c>
      <c r="AF94" s="3"/>
      <c r="AG94" s="296">
        <v>45181</v>
      </c>
      <c r="AH94" s="296" t="s">
        <v>20</v>
      </c>
      <c r="AI94" s="10"/>
      <c r="AJ94" s="10"/>
      <c r="AK94" s="296">
        <v>45194</v>
      </c>
      <c r="AL94" s="296" t="s">
        <v>20</v>
      </c>
      <c r="AM94" s="10" t="s">
        <v>357</v>
      </c>
      <c r="AN94" s="13"/>
    </row>
    <row r="95" spans="1:40" ht="15.6" hidden="1" customHeight="1" x14ac:dyDescent="0.35">
      <c r="A95" s="94" t="s">
        <v>512</v>
      </c>
      <c r="B95" s="8" t="s">
        <v>421</v>
      </c>
      <c r="C95" s="95" t="s">
        <v>431</v>
      </c>
      <c r="D95" s="234" t="s">
        <v>432</v>
      </c>
      <c r="E95" s="234" t="str">
        <f t="shared" si="1"/>
        <v>60031</v>
      </c>
      <c r="F95" s="229" t="s">
        <v>20</v>
      </c>
      <c r="G95" s="256"/>
      <c r="H95" s="29" t="s">
        <v>694</v>
      </c>
      <c r="I95" s="7">
        <v>33</v>
      </c>
      <c r="J95" s="214"/>
      <c r="K95" s="304"/>
      <c r="L95" s="219">
        <v>0</v>
      </c>
      <c r="M95" s="219">
        <v>0</v>
      </c>
      <c r="N95" s="93">
        <v>355888062</v>
      </c>
      <c r="O95" s="10">
        <v>15542</v>
      </c>
      <c r="P95" s="105">
        <v>1</v>
      </c>
      <c r="Q95" s="10"/>
      <c r="R95" s="114">
        <v>110</v>
      </c>
      <c r="S95" s="61" t="s">
        <v>29</v>
      </c>
      <c r="T95" s="211" t="s">
        <v>789</v>
      </c>
      <c r="U95" s="29"/>
      <c r="V95" s="29" t="s">
        <v>20</v>
      </c>
      <c r="W95" s="10" t="s">
        <v>2130</v>
      </c>
      <c r="X95" s="296">
        <v>45195</v>
      </c>
      <c r="Y95" s="10">
        <f>SUM(Table3[[#This Row],[cca 
25%]:[cca 100%]])</f>
        <v>1</v>
      </c>
      <c r="Z95" s="351">
        <f>Table3[[#This Row],[Montažne ure]]*(1-Table3[[#This Row],[faktor %]])</f>
        <v>0</v>
      </c>
      <c r="AA95" s="84">
        <v>0.25</v>
      </c>
      <c r="AB95" s="84">
        <v>0.25</v>
      </c>
      <c r="AC95" s="84">
        <v>0.25</v>
      </c>
      <c r="AD95" s="84">
        <v>0.25</v>
      </c>
      <c r="AE95" s="3" t="s">
        <v>867</v>
      </c>
      <c r="AF95" s="3"/>
      <c r="AG95" s="296">
        <v>45181</v>
      </c>
      <c r="AH95" s="296" t="s">
        <v>20</v>
      </c>
      <c r="AI95" s="10"/>
      <c r="AJ95" s="10"/>
      <c r="AK95" s="296">
        <v>45194</v>
      </c>
      <c r="AL95" s="296" t="s">
        <v>20</v>
      </c>
      <c r="AM95" s="10" t="s">
        <v>357</v>
      </c>
      <c r="AN95" s="13"/>
    </row>
    <row r="96" spans="1:40" ht="15.6" hidden="1" customHeight="1" x14ac:dyDescent="0.35">
      <c r="A96" s="94" t="s">
        <v>512</v>
      </c>
      <c r="B96" s="8" t="s">
        <v>421</v>
      </c>
      <c r="C96" s="57" t="s">
        <v>433</v>
      </c>
      <c r="D96" s="232" t="s">
        <v>434</v>
      </c>
      <c r="E96" s="232" t="str">
        <f t="shared" si="1"/>
        <v>60040</v>
      </c>
      <c r="F96" s="10"/>
      <c r="G96" s="10"/>
      <c r="H96" s="29" t="s">
        <v>766</v>
      </c>
      <c r="I96" s="13">
        <v>30</v>
      </c>
      <c r="J96" s="214"/>
      <c r="K96" s="214"/>
      <c r="L96" s="214">
        <v>0</v>
      </c>
      <c r="M96" s="214">
        <v>0</v>
      </c>
      <c r="N96" s="10">
        <v>457502</v>
      </c>
      <c r="O96" s="10">
        <v>15543</v>
      </c>
      <c r="P96" s="105">
        <v>1</v>
      </c>
      <c r="Q96" s="10"/>
      <c r="R96" s="114">
        <v>18</v>
      </c>
      <c r="S96" s="62" t="s">
        <v>19</v>
      </c>
      <c r="T96" s="30" t="s">
        <v>693</v>
      </c>
      <c r="U96" s="29"/>
      <c r="V96" s="29" t="s">
        <v>20</v>
      </c>
      <c r="W96" s="10" t="s">
        <v>2130</v>
      </c>
      <c r="X96" s="296">
        <v>45142</v>
      </c>
      <c r="Y96" s="10">
        <f>SUM(Table3[[#This Row],[cca 
25%]:[cca 100%]])</f>
        <v>1</v>
      </c>
      <c r="Z96" s="351">
        <f>Table3[[#This Row],[Montažne ure]]*(1-Table3[[#This Row],[faktor %]])</f>
        <v>0</v>
      </c>
      <c r="AA96" s="84">
        <v>0.25</v>
      </c>
      <c r="AB96" s="84">
        <v>0.25</v>
      </c>
      <c r="AC96" s="84">
        <v>0.25</v>
      </c>
      <c r="AD96" s="84">
        <v>0.25</v>
      </c>
      <c r="AE96" s="3" t="s">
        <v>694</v>
      </c>
      <c r="AF96" s="3"/>
      <c r="AG96" s="296">
        <v>45145</v>
      </c>
      <c r="AH96" s="296" t="s">
        <v>20</v>
      </c>
      <c r="AI96" s="10"/>
      <c r="AJ96" s="10"/>
      <c r="AK96" s="296">
        <v>45147</v>
      </c>
      <c r="AL96" s="296" t="s">
        <v>20</v>
      </c>
      <c r="AM96" s="10" t="s">
        <v>357</v>
      </c>
      <c r="AN96" s="7"/>
    </row>
    <row r="97" spans="1:40" ht="15.6" hidden="1" customHeight="1" x14ac:dyDescent="0.35">
      <c r="A97" s="94" t="s">
        <v>512</v>
      </c>
      <c r="B97" s="8" t="s">
        <v>421</v>
      </c>
      <c r="C97" s="57" t="s">
        <v>433</v>
      </c>
      <c r="D97" s="232" t="s">
        <v>435</v>
      </c>
      <c r="E97" s="232" t="str">
        <f t="shared" si="1"/>
        <v>60041</v>
      </c>
      <c r="F97" s="10"/>
      <c r="G97" s="10"/>
      <c r="H97" s="29" t="s">
        <v>766</v>
      </c>
      <c r="I97" s="13">
        <v>30</v>
      </c>
      <c r="J97" s="214"/>
      <c r="K97" s="214"/>
      <c r="L97" s="214">
        <v>0</v>
      </c>
      <c r="M97" s="214">
        <v>0</v>
      </c>
      <c r="N97" s="10">
        <v>457502</v>
      </c>
      <c r="O97" s="10">
        <v>15544</v>
      </c>
      <c r="P97" s="105">
        <v>1</v>
      </c>
      <c r="Q97" s="10"/>
      <c r="R97" s="114">
        <v>18</v>
      </c>
      <c r="S97" s="62" t="s">
        <v>19</v>
      </c>
      <c r="T97" s="30" t="s">
        <v>693</v>
      </c>
      <c r="U97" s="29"/>
      <c r="V97" s="29" t="s">
        <v>20</v>
      </c>
      <c r="W97" s="10" t="s">
        <v>2130</v>
      </c>
      <c r="X97" s="296">
        <v>45134</v>
      </c>
      <c r="Y97" s="10">
        <f>SUM(Table3[[#This Row],[cca 
25%]:[cca 100%]])</f>
        <v>1</v>
      </c>
      <c r="Z97" s="351">
        <f>Table3[[#This Row],[Montažne ure]]*(1-Table3[[#This Row],[faktor %]])</f>
        <v>0</v>
      </c>
      <c r="AA97" s="84">
        <v>0.25</v>
      </c>
      <c r="AB97" s="84">
        <v>0.25</v>
      </c>
      <c r="AC97" s="84">
        <v>0.25</v>
      </c>
      <c r="AD97" s="84">
        <v>0.25</v>
      </c>
      <c r="AE97" s="3" t="s">
        <v>694</v>
      </c>
      <c r="AF97" s="3"/>
      <c r="AG97" s="296">
        <v>45145</v>
      </c>
      <c r="AH97" s="296" t="s">
        <v>20</v>
      </c>
      <c r="AI97" s="10"/>
      <c r="AJ97" s="10"/>
      <c r="AK97" s="296">
        <v>45147</v>
      </c>
      <c r="AL97" s="296" t="s">
        <v>20</v>
      </c>
      <c r="AM97" s="10" t="s">
        <v>357</v>
      </c>
      <c r="AN97" s="7"/>
    </row>
    <row r="98" spans="1:40" ht="15.6" hidden="1" customHeight="1" x14ac:dyDescent="0.35">
      <c r="A98" s="94" t="s">
        <v>512</v>
      </c>
      <c r="B98" s="8" t="s">
        <v>421</v>
      </c>
      <c r="C98" s="57" t="s">
        <v>436</v>
      </c>
      <c r="D98" s="232" t="s">
        <v>437</v>
      </c>
      <c r="E98" s="232" t="str">
        <f t="shared" si="1"/>
        <v>60050</v>
      </c>
      <c r="F98" s="10"/>
      <c r="G98" s="10"/>
      <c r="H98" s="29" t="s">
        <v>694</v>
      </c>
      <c r="I98" s="7">
        <v>32</v>
      </c>
      <c r="J98" s="214"/>
      <c r="K98" s="214"/>
      <c r="L98" s="214">
        <v>0</v>
      </c>
      <c r="M98" s="105">
        <v>1</v>
      </c>
      <c r="N98" s="10">
        <v>457503</v>
      </c>
      <c r="O98" s="10">
        <v>15545</v>
      </c>
      <c r="P98" s="105">
        <v>1</v>
      </c>
      <c r="Q98" s="10"/>
      <c r="R98" s="114">
        <v>16</v>
      </c>
      <c r="S98" s="29" t="s">
        <v>23</v>
      </c>
      <c r="T98" s="30" t="s">
        <v>693</v>
      </c>
      <c r="U98" s="29"/>
      <c r="V98" s="29" t="s">
        <v>20</v>
      </c>
      <c r="W98" s="10" t="s">
        <v>2130</v>
      </c>
      <c r="X98" s="296">
        <v>45154</v>
      </c>
      <c r="Y98" s="10">
        <f>SUM(Table3[[#This Row],[cca 
25%]:[cca 100%]])</f>
        <v>1</v>
      </c>
      <c r="Z98" s="351">
        <f>Table3[[#This Row],[Montažne ure]]*(1-Table3[[#This Row],[faktor %]])</f>
        <v>0</v>
      </c>
      <c r="AA98" s="84">
        <v>0.25</v>
      </c>
      <c r="AB98" s="84">
        <v>0.25</v>
      </c>
      <c r="AC98" s="84">
        <v>0.25</v>
      </c>
      <c r="AD98" s="84">
        <v>0.25</v>
      </c>
      <c r="AE98" s="3" t="s">
        <v>851</v>
      </c>
      <c r="AF98" s="3"/>
      <c r="AG98" s="296">
        <v>45176</v>
      </c>
      <c r="AH98" s="296" t="s">
        <v>20</v>
      </c>
      <c r="AI98" s="10"/>
      <c r="AJ98" s="10"/>
      <c r="AK98" s="296">
        <v>45176</v>
      </c>
      <c r="AL98" s="296" t="s">
        <v>20</v>
      </c>
      <c r="AM98" s="10" t="s">
        <v>357</v>
      </c>
      <c r="AN98" s="7"/>
    </row>
    <row r="99" spans="1:40" ht="15.6" hidden="1" customHeight="1" x14ac:dyDescent="0.35">
      <c r="A99" s="94" t="s">
        <v>512</v>
      </c>
      <c r="B99" s="8" t="s">
        <v>421</v>
      </c>
      <c r="C99" s="57" t="s">
        <v>438</v>
      </c>
      <c r="D99" s="232" t="s">
        <v>439</v>
      </c>
      <c r="E99" s="232" t="str">
        <f t="shared" si="1"/>
        <v>60060</v>
      </c>
      <c r="F99" s="10"/>
      <c r="G99" s="10"/>
      <c r="H99" s="29" t="s">
        <v>776</v>
      </c>
      <c r="I99" s="7">
        <v>31</v>
      </c>
      <c r="J99" s="214"/>
      <c r="K99" s="214"/>
      <c r="L99" s="214">
        <v>0</v>
      </c>
      <c r="M99" s="214">
        <v>0</v>
      </c>
      <c r="N99" s="10">
        <v>457504</v>
      </c>
      <c r="O99" s="10">
        <v>15546</v>
      </c>
      <c r="P99" s="105">
        <v>1</v>
      </c>
      <c r="Q99" s="10"/>
      <c r="R99" s="114">
        <v>13</v>
      </c>
      <c r="S99" s="58" t="s">
        <v>22</v>
      </c>
      <c r="T99" s="30" t="s">
        <v>693</v>
      </c>
      <c r="U99" s="29"/>
      <c r="V99" s="29" t="s">
        <v>20</v>
      </c>
      <c r="W99" s="10" t="s">
        <v>2130</v>
      </c>
      <c r="X99" s="296">
        <v>45145</v>
      </c>
      <c r="Y99" s="10">
        <f>SUM(Table3[[#This Row],[cca 
25%]:[cca 100%]])</f>
        <v>1</v>
      </c>
      <c r="Z99" s="351">
        <f>Table3[[#This Row],[Montažne ure]]*(1-Table3[[#This Row],[faktor %]])</f>
        <v>0</v>
      </c>
      <c r="AA99" s="84">
        <v>0.25</v>
      </c>
      <c r="AB99" s="84">
        <v>0.25</v>
      </c>
      <c r="AC99" s="84">
        <v>0.25</v>
      </c>
      <c r="AD99" s="84">
        <v>0.25</v>
      </c>
      <c r="AE99" s="3" t="s">
        <v>694</v>
      </c>
      <c r="AF99" s="3"/>
      <c r="AG99" s="296">
        <v>45160</v>
      </c>
      <c r="AH99" s="296" t="s">
        <v>20</v>
      </c>
      <c r="AI99" s="10"/>
      <c r="AJ99" s="10"/>
      <c r="AK99" s="296">
        <v>45166</v>
      </c>
      <c r="AL99" s="296" t="s">
        <v>20</v>
      </c>
      <c r="AM99" s="10" t="s">
        <v>357</v>
      </c>
      <c r="AN99" s="7"/>
    </row>
    <row r="100" spans="1:40" ht="15.6" hidden="1" customHeight="1" x14ac:dyDescent="0.35">
      <c r="A100" s="94" t="s">
        <v>512</v>
      </c>
      <c r="B100" s="8" t="s">
        <v>421</v>
      </c>
      <c r="C100" s="57" t="s">
        <v>440</v>
      </c>
      <c r="D100" s="232" t="s">
        <v>441</v>
      </c>
      <c r="E100" s="232" t="str">
        <f t="shared" si="1"/>
        <v>60070</v>
      </c>
      <c r="F100" s="10"/>
      <c r="G100" s="256"/>
      <c r="H100" s="10" t="s">
        <v>765</v>
      </c>
      <c r="I100" s="13">
        <v>30</v>
      </c>
      <c r="J100" s="214"/>
      <c r="K100" s="214"/>
      <c r="L100" s="214">
        <v>0</v>
      </c>
      <c r="M100" s="214">
        <v>0</v>
      </c>
      <c r="N100" s="10">
        <v>457517</v>
      </c>
      <c r="O100" s="10">
        <v>15596</v>
      </c>
      <c r="P100" s="105">
        <v>1</v>
      </c>
      <c r="Q100" s="10"/>
      <c r="R100" s="114">
        <v>6</v>
      </c>
      <c r="S100" s="62" t="s">
        <v>19</v>
      </c>
      <c r="T100" s="30" t="s">
        <v>693</v>
      </c>
      <c r="U100" s="29"/>
      <c r="V100" s="29" t="s">
        <v>2128</v>
      </c>
      <c r="W100" s="10" t="s">
        <v>2128</v>
      </c>
      <c r="X100" s="296" t="s">
        <v>2128</v>
      </c>
      <c r="Y100" s="10">
        <f>SUM(Table3[[#This Row],[cca 
25%]:[cca 100%]])</f>
        <v>1</v>
      </c>
      <c r="Z100" s="351">
        <f>Table3[[#This Row],[Montažne ure]]*(1-Table3[[#This Row],[faktor %]])</f>
        <v>0</v>
      </c>
      <c r="AA100" s="84">
        <v>0.25</v>
      </c>
      <c r="AB100" s="84">
        <v>0.25</v>
      </c>
      <c r="AC100" s="84">
        <v>0.25</v>
      </c>
      <c r="AD100" s="84">
        <v>0.25</v>
      </c>
      <c r="AE100" s="3" t="s">
        <v>771</v>
      </c>
      <c r="AF100" s="3"/>
      <c r="AG100" s="296">
        <v>45141</v>
      </c>
      <c r="AH100" s="296" t="s">
        <v>20</v>
      </c>
      <c r="AI100" s="10"/>
      <c r="AJ100" s="10"/>
      <c r="AK100" s="296">
        <v>45146</v>
      </c>
      <c r="AL100" s="296" t="s">
        <v>20</v>
      </c>
      <c r="AM100" s="10" t="s">
        <v>357</v>
      </c>
      <c r="AN100" s="7"/>
    </row>
    <row r="101" spans="1:40" ht="15.6" hidden="1" customHeight="1" x14ac:dyDescent="0.35">
      <c r="A101" s="94" t="s">
        <v>512</v>
      </c>
      <c r="B101" s="8" t="s">
        <v>421</v>
      </c>
      <c r="C101" s="57" t="s">
        <v>442</v>
      </c>
      <c r="D101" s="232" t="s">
        <v>443</v>
      </c>
      <c r="E101" s="232" t="str">
        <f t="shared" si="1"/>
        <v>60071</v>
      </c>
      <c r="F101" s="10"/>
      <c r="G101" s="10"/>
      <c r="H101" s="10" t="s">
        <v>765</v>
      </c>
      <c r="I101" s="13">
        <v>30</v>
      </c>
      <c r="J101" s="214"/>
      <c r="K101" s="214"/>
      <c r="L101" s="214">
        <v>0</v>
      </c>
      <c r="M101" s="214">
        <v>0</v>
      </c>
      <c r="N101" s="10">
        <v>457505</v>
      </c>
      <c r="O101" s="10">
        <v>15547</v>
      </c>
      <c r="P101" s="105">
        <v>1</v>
      </c>
      <c r="Q101" s="10"/>
      <c r="R101" s="114">
        <v>10</v>
      </c>
      <c r="S101" s="62" t="s">
        <v>19</v>
      </c>
      <c r="T101" s="30" t="s">
        <v>693</v>
      </c>
      <c r="U101" s="29"/>
      <c r="V101" s="29" t="s">
        <v>2128</v>
      </c>
      <c r="W101" s="10" t="s">
        <v>2128</v>
      </c>
      <c r="X101" s="296" t="s">
        <v>2128</v>
      </c>
      <c r="Y101" s="10">
        <f>SUM(Table3[[#This Row],[cca 
25%]:[cca 100%]])</f>
        <v>1</v>
      </c>
      <c r="Z101" s="351">
        <f>Table3[[#This Row],[Montažne ure]]*(1-Table3[[#This Row],[faktor %]])</f>
        <v>0</v>
      </c>
      <c r="AA101" s="84">
        <v>0.25</v>
      </c>
      <c r="AB101" s="84">
        <v>0.25</v>
      </c>
      <c r="AC101" s="84">
        <v>0.25</v>
      </c>
      <c r="AD101" s="84">
        <v>0.25</v>
      </c>
      <c r="AE101" s="3" t="s">
        <v>771</v>
      </c>
      <c r="AF101" s="3"/>
      <c r="AG101" s="296">
        <v>45145</v>
      </c>
      <c r="AH101" s="296" t="s">
        <v>20</v>
      </c>
      <c r="AI101" s="10"/>
      <c r="AJ101" s="10"/>
      <c r="AK101" s="296">
        <v>45146</v>
      </c>
      <c r="AL101" s="296" t="s">
        <v>20</v>
      </c>
      <c r="AM101" s="10" t="s">
        <v>357</v>
      </c>
      <c r="AN101" s="7"/>
    </row>
    <row r="102" spans="1:40" ht="15.6" hidden="1" customHeight="1" x14ac:dyDescent="0.35">
      <c r="A102" s="94" t="s">
        <v>512</v>
      </c>
      <c r="B102" s="8" t="s">
        <v>421</v>
      </c>
      <c r="C102" s="57" t="s">
        <v>444</v>
      </c>
      <c r="D102" s="232" t="s">
        <v>445</v>
      </c>
      <c r="E102" s="232" t="str">
        <f t="shared" si="1"/>
        <v>60080</v>
      </c>
      <c r="F102" s="10"/>
      <c r="G102" s="10"/>
      <c r="H102" s="29" t="s">
        <v>784</v>
      </c>
      <c r="I102" s="7">
        <v>32</v>
      </c>
      <c r="J102" s="214"/>
      <c r="K102" s="214"/>
      <c r="L102" s="214">
        <v>0</v>
      </c>
      <c r="M102" s="214">
        <v>0</v>
      </c>
      <c r="N102" s="10">
        <v>457506</v>
      </c>
      <c r="O102" s="10">
        <v>15548</v>
      </c>
      <c r="P102" s="105">
        <v>1</v>
      </c>
      <c r="Q102" s="10"/>
      <c r="R102" s="114">
        <v>12</v>
      </c>
      <c r="S102" s="62" t="s">
        <v>19</v>
      </c>
      <c r="T102" s="30" t="s">
        <v>693</v>
      </c>
      <c r="U102" s="29"/>
      <c r="V102" s="29" t="s">
        <v>20</v>
      </c>
      <c r="W102" s="10" t="s">
        <v>2130</v>
      </c>
      <c r="X102" s="296">
        <v>45167</v>
      </c>
      <c r="Y102" s="10">
        <f>SUM(Table3[[#This Row],[cca 
25%]:[cca 100%]])</f>
        <v>1</v>
      </c>
      <c r="Z102" s="351">
        <f>Table3[[#This Row],[Montažne ure]]*(1-Table3[[#This Row],[faktor %]])</f>
        <v>0</v>
      </c>
      <c r="AA102" s="84">
        <v>0.25</v>
      </c>
      <c r="AB102" s="84">
        <v>0.25</v>
      </c>
      <c r="AC102" s="84">
        <v>0.25</v>
      </c>
      <c r="AD102" s="84">
        <v>0.25</v>
      </c>
      <c r="AE102" s="3"/>
      <c r="AF102" s="3"/>
      <c r="AG102" s="296">
        <v>45161</v>
      </c>
      <c r="AH102" s="296" t="s">
        <v>20</v>
      </c>
      <c r="AI102" s="10"/>
      <c r="AJ102" s="10"/>
      <c r="AK102" s="296">
        <v>45163</v>
      </c>
      <c r="AL102" s="296" t="s">
        <v>20</v>
      </c>
      <c r="AM102" s="10" t="s">
        <v>357</v>
      </c>
      <c r="AN102" s="7"/>
    </row>
    <row r="103" spans="1:40" ht="15.6" hidden="1" customHeight="1" x14ac:dyDescent="0.35">
      <c r="A103" s="91" t="s">
        <v>512</v>
      </c>
      <c r="B103" s="92" t="s">
        <v>421</v>
      </c>
      <c r="C103" s="95" t="s">
        <v>446</v>
      </c>
      <c r="D103" s="240" t="s">
        <v>447</v>
      </c>
      <c r="E103" s="240" t="str">
        <f t="shared" si="1"/>
        <v>60090</v>
      </c>
      <c r="F103" s="10"/>
      <c r="G103" s="30"/>
      <c r="H103" s="29" t="s">
        <v>357</v>
      </c>
      <c r="I103" s="7">
        <v>29</v>
      </c>
      <c r="J103" s="214"/>
      <c r="K103" s="214"/>
      <c r="L103" s="214">
        <v>0</v>
      </c>
      <c r="M103" s="214">
        <v>0</v>
      </c>
      <c r="N103" s="10">
        <v>457507</v>
      </c>
      <c r="O103" s="10">
        <v>15549</v>
      </c>
      <c r="P103" s="105">
        <v>1</v>
      </c>
      <c r="Q103" s="10"/>
      <c r="R103" s="112">
        <v>212</v>
      </c>
      <c r="S103" s="62" t="s">
        <v>19</v>
      </c>
      <c r="T103" s="30" t="s">
        <v>690</v>
      </c>
      <c r="U103" s="29" t="s">
        <v>710</v>
      </c>
      <c r="V103" s="29" t="s">
        <v>2128</v>
      </c>
      <c r="W103" s="10" t="s">
        <v>2128</v>
      </c>
      <c r="X103" s="296" t="s">
        <v>2128</v>
      </c>
      <c r="Y103" s="10">
        <f>SUM(Table3[[#This Row],[cca 
25%]:[cca 100%]])</f>
        <v>1</v>
      </c>
      <c r="Z103" s="351">
        <f>Table3[[#This Row],[Montažne ure]]*(1-Table3[[#This Row],[faktor %]])</f>
        <v>0</v>
      </c>
      <c r="AA103" s="84">
        <v>0.25</v>
      </c>
      <c r="AB103" s="84">
        <v>0.25</v>
      </c>
      <c r="AC103" s="84">
        <v>0.25</v>
      </c>
      <c r="AD103" s="84">
        <v>0.25</v>
      </c>
      <c r="AE103" s="3"/>
      <c r="AF103" s="3" t="s">
        <v>735</v>
      </c>
      <c r="AG103" s="296" t="s">
        <v>2128</v>
      </c>
      <c r="AH103" s="296" t="s">
        <v>2128</v>
      </c>
      <c r="AI103" s="10"/>
      <c r="AJ103" s="10"/>
      <c r="AK103" s="296" t="s">
        <v>2128</v>
      </c>
      <c r="AL103" s="296" t="s">
        <v>2128</v>
      </c>
      <c r="AM103" s="10" t="s">
        <v>357</v>
      </c>
      <c r="AN103" s="7"/>
    </row>
    <row r="104" spans="1:40" ht="15.6" hidden="1" customHeight="1" x14ac:dyDescent="0.35">
      <c r="A104" s="94" t="s">
        <v>512</v>
      </c>
      <c r="B104" s="8" t="s">
        <v>421</v>
      </c>
      <c r="C104" s="57" t="s">
        <v>448</v>
      </c>
      <c r="D104" s="241" t="s">
        <v>449</v>
      </c>
      <c r="E104" s="241" t="str">
        <f t="shared" si="1"/>
        <v>60100</v>
      </c>
      <c r="F104" s="10"/>
      <c r="G104" s="10"/>
      <c r="H104" s="29" t="s">
        <v>763</v>
      </c>
      <c r="I104" s="13">
        <v>28</v>
      </c>
      <c r="J104" s="214"/>
      <c r="K104" s="214"/>
      <c r="L104" s="214">
        <v>0</v>
      </c>
      <c r="M104" s="214">
        <v>0</v>
      </c>
      <c r="N104" s="10">
        <v>457508</v>
      </c>
      <c r="O104" s="10">
        <v>15550</v>
      </c>
      <c r="P104" s="105">
        <v>1</v>
      </c>
      <c r="Q104" s="10"/>
      <c r="R104" s="114">
        <v>60</v>
      </c>
      <c r="S104" s="58" t="s">
        <v>22</v>
      </c>
      <c r="T104" s="30" t="s">
        <v>690</v>
      </c>
      <c r="U104" s="29"/>
      <c r="V104" s="29" t="s">
        <v>2128</v>
      </c>
      <c r="W104" s="10" t="s">
        <v>2128</v>
      </c>
      <c r="X104" s="296" t="s">
        <v>2128</v>
      </c>
      <c r="Y104" s="10">
        <f>SUM(Table3[[#This Row],[cca 
25%]:[cca 100%]])</f>
        <v>1</v>
      </c>
      <c r="Z104" s="351">
        <f>Table3[[#This Row],[Montažne ure]]*(1-Table3[[#This Row],[faktor %]])</f>
        <v>0</v>
      </c>
      <c r="AA104" s="84">
        <v>0.25</v>
      </c>
      <c r="AB104" s="84">
        <v>0.25</v>
      </c>
      <c r="AC104" s="84">
        <v>0.25</v>
      </c>
      <c r="AD104" s="84">
        <v>0.25</v>
      </c>
      <c r="AE104" s="3"/>
      <c r="AF104" s="3" t="s">
        <v>734</v>
      </c>
      <c r="AG104" s="296">
        <v>45135</v>
      </c>
      <c r="AH104" s="296" t="s">
        <v>20</v>
      </c>
      <c r="AI104" s="10"/>
      <c r="AJ104" s="10"/>
      <c r="AK104" s="296">
        <v>45142</v>
      </c>
      <c r="AL104" s="296" t="s">
        <v>20</v>
      </c>
      <c r="AM104" s="10" t="s">
        <v>357</v>
      </c>
      <c r="AN104" s="7"/>
    </row>
    <row r="105" spans="1:40" ht="15" hidden="1" customHeight="1" x14ac:dyDescent="0.35">
      <c r="A105" s="94" t="s">
        <v>512</v>
      </c>
      <c r="B105" s="8" t="s">
        <v>421</v>
      </c>
      <c r="C105" s="98" t="s">
        <v>450</v>
      </c>
      <c r="D105" s="242" t="s">
        <v>451</v>
      </c>
      <c r="E105" s="242" t="str">
        <f t="shared" si="1"/>
        <v>60110</v>
      </c>
      <c r="F105" s="10"/>
      <c r="G105" s="10"/>
      <c r="H105" s="29" t="s">
        <v>763</v>
      </c>
      <c r="I105" s="13">
        <v>28</v>
      </c>
      <c r="J105" s="214"/>
      <c r="K105" s="214"/>
      <c r="L105" s="214">
        <v>0</v>
      </c>
      <c r="M105" s="214">
        <v>0</v>
      </c>
      <c r="N105" s="10">
        <v>457509</v>
      </c>
      <c r="O105" s="10">
        <v>15551</v>
      </c>
      <c r="P105" s="142">
        <v>1</v>
      </c>
      <c r="Q105" s="10"/>
      <c r="R105" s="114">
        <v>66</v>
      </c>
      <c r="S105" s="58" t="s">
        <v>22</v>
      </c>
      <c r="T105" s="30" t="s">
        <v>690</v>
      </c>
      <c r="U105" s="29"/>
      <c r="V105" s="29" t="s">
        <v>2128</v>
      </c>
      <c r="W105" s="10" t="s">
        <v>2128</v>
      </c>
      <c r="X105" s="296" t="s">
        <v>2128</v>
      </c>
      <c r="Y105" s="10">
        <f>SUM(Table3[[#This Row],[cca 
25%]:[cca 100%]])</f>
        <v>1</v>
      </c>
      <c r="Z105" s="351">
        <f>Table3[[#This Row],[Montažne ure]]*(1-Table3[[#This Row],[faktor %]])</f>
        <v>0</v>
      </c>
      <c r="AA105" s="84">
        <v>0.25</v>
      </c>
      <c r="AB105" s="84">
        <v>0.25</v>
      </c>
      <c r="AC105" s="84">
        <v>0.25</v>
      </c>
      <c r="AD105" s="84">
        <v>0.25</v>
      </c>
      <c r="AE105" s="3"/>
      <c r="AF105" s="3" t="s">
        <v>736</v>
      </c>
      <c r="AG105" s="296">
        <v>45145</v>
      </c>
      <c r="AH105" s="296" t="s">
        <v>20</v>
      </c>
      <c r="AI105" s="10"/>
      <c r="AJ105" s="10"/>
      <c r="AK105" s="296">
        <v>45146</v>
      </c>
      <c r="AL105" s="296" t="s">
        <v>20</v>
      </c>
      <c r="AM105" s="10" t="s">
        <v>357</v>
      </c>
      <c r="AN105" s="7"/>
    </row>
    <row r="106" spans="1:40" ht="18" hidden="1" x14ac:dyDescent="0.35">
      <c r="A106" s="169" t="s">
        <v>512</v>
      </c>
      <c r="B106" s="174" t="s">
        <v>421</v>
      </c>
      <c r="C106" s="150" t="s">
        <v>452</v>
      </c>
      <c r="D106" s="243" t="s">
        <v>453</v>
      </c>
      <c r="E106" s="243" t="str">
        <f t="shared" si="1"/>
        <v>60120</v>
      </c>
      <c r="F106" s="33"/>
      <c r="G106" s="33"/>
      <c r="H106" s="29" t="s">
        <v>763</v>
      </c>
      <c r="I106" s="205">
        <v>28</v>
      </c>
      <c r="J106" s="214"/>
      <c r="K106" s="214"/>
      <c r="L106" s="214">
        <v>0</v>
      </c>
      <c r="M106" s="214">
        <v>0</v>
      </c>
      <c r="N106" s="139">
        <v>457510</v>
      </c>
      <c r="O106" s="139">
        <v>15552</v>
      </c>
      <c r="P106" s="141">
        <v>1</v>
      </c>
      <c r="Q106" s="10"/>
      <c r="R106" s="114">
        <v>32</v>
      </c>
      <c r="S106" s="58" t="s">
        <v>22</v>
      </c>
      <c r="T106" s="30" t="s">
        <v>690</v>
      </c>
      <c r="U106" s="29"/>
      <c r="V106" s="29" t="s">
        <v>2128</v>
      </c>
      <c r="W106" s="10" t="s">
        <v>2128</v>
      </c>
      <c r="X106" s="296" t="s">
        <v>2128</v>
      </c>
      <c r="Y106" s="10">
        <f>SUM(Table3[[#This Row],[cca 
25%]:[cca 100%]])</f>
        <v>1</v>
      </c>
      <c r="Z106" s="351">
        <f>Table3[[#This Row],[Montažne ure]]*(1-Table3[[#This Row],[faktor %]])</f>
        <v>0</v>
      </c>
      <c r="AA106" s="84">
        <v>0.25</v>
      </c>
      <c r="AB106" s="84">
        <v>0.25</v>
      </c>
      <c r="AC106" s="84">
        <v>0.25</v>
      </c>
      <c r="AD106" s="84">
        <v>0.25</v>
      </c>
      <c r="AE106" s="3"/>
      <c r="AF106" s="3" t="s">
        <v>737</v>
      </c>
      <c r="AG106" s="296">
        <v>45134</v>
      </c>
      <c r="AH106" s="296" t="s">
        <v>20</v>
      </c>
      <c r="AI106" s="10"/>
      <c r="AJ106" s="10"/>
      <c r="AK106" s="296">
        <v>45135</v>
      </c>
      <c r="AL106" s="296" t="s">
        <v>20</v>
      </c>
      <c r="AM106" s="10" t="s">
        <v>357</v>
      </c>
      <c r="AN106" s="7"/>
    </row>
    <row r="107" spans="1:40" ht="18" hidden="1" x14ac:dyDescent="0.35">
      <c r="A107" s="91" t="s">
        <v>512</v>
      </c>
      <c r="B107" s="92" t="s">
        <v>421</v>
      </c>
      <c r="C107" s="91" t="s">
        <v>514</v>
      </c>
      <c r="D107" s="240" t="s">
        <v>513</v>
      </c>
      <c r="E107" s="240" t="str">
        <f t="shared" si="1"/>
        <v>60121</v>
      </c>
      <c r="F107" s="10"/>
      <c r="G107" s="10"/>
      <c r="H107" s="29" t="s">
        <v>763</v>
      </c>
      <c r="I107" s="13">
        <v>28</v>
      </c>
      <c r="J107" s="214"/>
      <c r="K107" s="214"/>
      <c r="L107" s="214">
        <v>0</v>
      </c>
      <c r="M107" s="214">
        <v>0</v>
      </c>
      <c r="N107" s="10"/>
      <c r="O107" s="10"/>
      <c r="P107" s="105">
        <v>1</v>
      </c>
      <c r="Q107" s="10"/>
      <c r="R107" s="114"/>
      <c r="S107" s="58" t="s">
        <v>22</v>
      </c>
      <c r="T107" s="30" t="s">
        <v>690</v>
      </c>
      <c r="U107" s="29"/>
      <c r="V107" s="29" t="s">
        <v>2128</v>
      </c>
      <c r="W107" s="10" t="s">
        <v>2128</v>
      </c>
      <c r="X107" s="296" t="s">
        <v>2128</v>
      </c>
      <c r="Y107" s="10">
        <f>SUM(Table3[[#This Row],[cca 
25%]:[cca 100%]])</f>
        <v>1</v>
      </c>
      <c r="Z107" s="351">
        <f>Table3[[#This Row],[Montažne ure]]*(1-Table3[[#This Row],[faktor %]])</f>
        <v>0</v>
      </c>
      <c r="AA107" s="84">
        <v>0.25</v>
      </c>
      <c r="AB107" s="84">
        <v>0.25</v>
      </c>
      <c r="AC107" s="84">
        <v>0.25</v>
      </c>
      <c r="AD107" s="84">
        <v>0.25</v>
      </c>
      <c r="AE107" s="3"/>
      <c r="AF107" s="3" t="s">
        <v>744</v>
      </c>
      <c r="AG107" s="296" t="s">
        <v>2128</v>
      </c>
      <c r="AH107" s="296" t="s">
        <v>2128</v>
      </c>
      <c r="AI107" s="10"/>
      <c r="AJ107" s="10"/>
      <c r="AK107" s="296" t="s">
        <v>2128</v>
      </c>
      <c r="AL107" s="296" t="s">
        <v>2128</v>
      </c>
      <c r="AM107" s="10" t="s">
        <v>357</v>
      </c>
      <c r="AN107" s="7"/>
    </row>
    <row r="108" spans="1:40" ht="18" hidden="1" x14ac:dyDescent="0.35">
      <c r="A108" s="91" t="s">
        <v>512</v>
      </c>
      <c r="B108" s="92" t="s">
        <v>421</v>
      </c>
      <c r="C108" s="95" t="s">
        <v>454</v>
      </c>
      <c r="D108" s="240" t="s">
        <v>455</v>
      </c>
      <c r="E108" s="240" t="str">
        <f t="shared" si="1"/>
        <v>60130</v>
      </c>
      <c r="F108" s="10"/>
      <c r="G108" s="10"/>
      <c r="H108" s="29" t="s">
        <v>763</v>
      </c>
      <c r="I108" s="13">
        <v>28</v>
      </c>
      <c r="J108" s="214"/>
      <c r="K108" s="214"/>
      <c r="L108" s="214">
        <v>0</v>
      </c>
      <c r="M108" s="214">
        <v>0</v>
      </c>
      <c r="N108" s="10">
        <v>457511</v>
      </c>
      <c r="O108" s="10">
        <v>15553</v>
      </c>
      <c r="P108" s="105">
        <v>1</v>
      </c>
      <c r="Q108" s="10"/>
      <c r="R108" s="94">
        <v>12</v>
      </c>
      <c r="S108" s="58" t="s">
        <v>22</v>
      </c>
      <c r="T108" s="30" t="s">
        <v>690</v>
      </c>
      <c r="U108" s="29"/>
      <c r="V108" s="29" t="s">
        <v>2128</v>
      </c>
      <c r="W108" s="10" t="s">
        <v>2128</v>
      </c>
      <c r="X108" s="296" t="s">
        <v>2128</v>
      </c>
      <c r="Y108" s="10">
        <f>SUM(Table3[[#This Row],[cca 
25%]:[cca 100%]])</f>
        <v>1</v>
      </c>
      <c r="Z108" s="351">
        <f>Table3[[#This Row],[Montažne ure]]*(1-Table3[[#This Row],[faktor %]])</f>
        <v>0</v>
      </c>
      <c r="AA108" s="84">
        <v>0.25</v>
      </c>
      <c r="AB108" s="84">
        <v>0.25</v>
      </c>
      <c r="AC108" s="84">
        <v>0.25</v>
      </c>
      <c r="AD108" s="84">
        <v>0.25</v>
      </c>
      <c r="AE108" s="3" t="s">
        <v>732</v>
      </c>
      <c r="AF108" s="3" t="s">
        <v>738</v>
      </c>
      <c r="AG108" s="296">
        <v>45159</v>
      </c>
      <c r="AH108" s="296" t="s">
        <v>20</v>
      </c>
      <c r="AI108" s="10"/>
      <c r="AJ108" s="10"/>
      <c r="AK108" s="296">
        <v>45182</v>
      </c>
      <c r="AL108" s="296" t="s">
        <v>20</v>
      </c>
      <c r="AM108" s="10" t="s">
        <v>357</v>
      </c>
      <c r="AN108" s="7"/>
    </row>
    <row r="109" spans="1:40" ht="18" hidden="1" customHeight="1" x14ac:dyDescent="0.35">
      <c r="A109" s="91" t="s">
        <v>512</v>
      </c>
      <c r="B109" s="92" t="s">
        <v>421</v>
      </c>
      <c r="C109" s="220" t="s">
        <v>456</v>
      </c>
      <c r="D109" s="239">
        <v>400</v>
      </c>
      <c r="E109" s="239" t="str">
        <f t="shared" si="1"/>
        <v>400</v>
      </c>
      <c r="F109" s="10"/>
      <c r="G109" s="256"/>
      <c r="H109" s="29" t="s">
        <v>764</v>
      </c>
      <c r="I109" s="13">
        <v>29</v>
      </c>
      <c r="J109" s="214"/>
      <c r="K109" s="214"/>
      <c r="L109" s="214">
        <v>0</v>
      </c>
      <c r="M109" s="214">
        <v>0</v>
      </c>
      <c r="N109" s="10">
        <v>457512</v>
      </c>
      <c r="O109" s="10">
        <v>15554</v>
      </c>
      <c r="P109" s="105">
        <v>1</v>
      </c>
      <c r="Q109" s="10"/>
      <c r="R109" s="152">
        <v>200</v>
      </c>
      <c r="S109" s="62" t="s">
        <v>19</v>
      </c>
      <c r="T109" s="30" t="s">
        <v>690</v>
      </c>
      <c r="U109" s="29" t="s">
        <v>711</v>
      </c>
      <c r="V109" s="29" t="s">
        <v>2128</v>
      </c>
      <c r="W109" s="10" t="s">
        <v>2128</v>
      </c>
      <c r="X109" s="296" t="s">
        <v>2128</v>
      </c>
      <c r="Y109" s="10">
        <f>SUM(Table3[[#This Row],[cca 
25%]:[cca 100%]])</f>
        <v>1</v>
      </c>
      <c r="Z109" s="351">
        <f>Table3[[#This Row],[Montažne ure]]*(1-Table3[[#This Row],[faktor %]])</f>
        <v>0</v>
      </c>
      <c r="AA109" s="84">
        <v>0.25</v>
      </c>
      <c r="AB109" s="84">
        <v>0.25</v>
      </c>
      <c r="AC109" s="84">
        <v>0.25</v>
      </c>
      <c r="AD109" s="84">
        <v>0.25</v>
      </c>
      <c r="AE109" s="3" t="s">
        <v>777</v>
      </c>
      <c r="AF109" s="3" t="s">
        <v>739</v>
      </c>
      <c r="AG109" s="296" t="s">
        <v>2128</v>
      </c>
      <c r="AH109" s="296" t="s">
        <v>2128</v>
      </c>
      <c r="AI109" s="10"/>
      <c r="AJ109" s="10"/>
      <c r="AK109" s="296" t="s">
        <v>2128</v>
      </c>
      <c r="AL109" s="296" t="s">
        <v>2128</v>
      </c>
      <c r="AM109" s="10" t="s">
        <v>357</v>
      </c>
      <c r="AN109" s="7"/>
    </row>
    <row r="110" spans="1:40" ht="15.6" hidden="1" customHeight="1" x14ac:dyDescent="0.35">
      <c r="A110" s="94" t="s">
        <v>512</v>
      </c>
      <c r="B110" s="8" t="s">
        <v>421</v>
      </c>
      <c r="C110" s="57" t="s">
        <v>457</v>
      </c>
      <c r="D110" s="54" t="s">
        <v>458</v>
      </c>
      <c r="E110" s="54" t="str">
        <f t="shared" si="1"/>
        <v>60150</v>
      </c>
      <c r="F110" s="10"/>
      <c r="G110" s="10"/>
      <c r="H110" s="29" t="s">
        <v>766</v>
      </c>
      <c r="I110" s="13">
        <v>30</v>
      </c>
      <c r="J110" s="214"/>
      <c r="K110" s="214"/>
      <c r="L110" s="214">
        <v>0</v>
      </c>
      <c r="M110" s="214">
        <v>0</v>
      </c>
      <c r="N110" s="10">
        <v>457513</v>
      </c>
      <c r="O110" s="10">
        <v>15555</v>
      </c>
      <c r="P110" s="105">
        <v>1</v>
      </c>
      <c r="Q110" s="10"/>
      <c r="R110" s="114">
        <v>100</v>
      </c>
      <c r="S110" s="62" t="s">
        <v>19</v>
      </c>
      <c r="T110" s="30" t="s">
        <v>692</v>
      </c>
      <c r="U110" s="29"/>
      <c r="V110" s="29" t="s">
        <v>20</v>
      </c>
      <c r="W110" s="10" t="s">
        <v>2130</v>
      </c>
      <c r="X110" s="296">
        <v>45134</v>
      </c>
      <c r="Y110" s="10">
        <f>SUM(Table3[[#This Row],[cca 
25%]:[cca 100%]])</f>
        <v>1</v>
      </c>
      <c r="Z110" s="351">
        <f>Table3[[#This Row],[Montažne ure]]*(1-Table3[[#This Row],[faktor %]])</f>
        <v>0</v>
      </c>
      <c r="AA110" s="84">
        <v>0.25</v>
      </c>
      <c r="AB110" s="84">
        <v>0.25</v>
      </c>
      <c r="AC110" s="84">
        <v>0.25</v>
      </c>
      <c r="AD110" s="84">
        <v>0.25</v>
      </c>
      <c r="AE110" s="3" t="s">
        <v>778</v>
      </c>
      <c r="AF110" s="3"/>
      <c r="AG110" s="296">
        <v>45154</v>
      </c>
      <c r="AH110" s="296" t="s">
        <v>20</v>
      </c>
      <c r="AI110" s="10"/>
      <c r="AJ110" s="10"/>
      <c r="AK110" s="296">
        <v>45154</v>
      </c>
      <c r="AL110" s="296" t="s">
        <v>20</v>
      </c>
      <c r="AM110" s="10" t="s">
        <v>357</v>
      </c>
      <c r="AN110" s="7"/>
    </row>
    <row r="111" spans="1:40" ht="15.6" hidden="1" customHeight="1" x14ac:dyDescent="0.35">
      <c r="A111" s="91" t="s">
        <v>512</v>
      </c>
      <c r="B111" s="92" t="s">
        <v>421</v>
      </c>
      <c r="C111" s="95" t="s">
        <v>459</v>
      </c>
      <c r="D111" s="236" t="s">
        <v>460</v>
      </c>
      <c r="E111" s="236" t="str">
        <f t="shared" si="1"/>
        <v>60160</v>
      </c>
      <c r="F111" s="10"/>
      <c r="G111" s="256"/>
      <c r="H111" s="29" t="s">
        <v>778</v>
      </c>
      <c r="I111" s="7">
        <v>32</v>
      </c>
      <c r="J111" s="105"/>
      <c r="K111" s="214"/>
      <c r="L111" s="214">
        <v>0</v>
      </c>
      <c r="M111" s="214">
        <v>0</v>
      </c>
      <c r="N111" s="10">
        <v>457514</v>
      </c>
      <c r="O111" s="10">
        <v>15556</v>
      </c>
      <c r="P111" s="105">
        <v>1</v>
      </c>
      <c r="Q111" s="10"/>
      <c r="R111" s="114">
        <v>86</v>
      </c>
      <c r="S111" s="59" t="s">
        <v>28</v>
      </c>
      <c r="T111" s="30" t="s">
        <v>692</v>
      </c>
      <c r="U111" s="29"/>
      <c r="V111" s="29" t="s">
        <v>20</v>
      </c>
      <c r="W111" s="10" t="s">
        <v>2130</v>
      </c>
      <c r="X111" s="296">
        <v>45194</v>
      </c>
      <c r="Y111" s="10">
        <f>SUM(Table3[[#This Row],[cca 
25%]:[cca 100%]])</f>
        <v>1</v>
      </c>
      <c r="Z111" s="351">
        <f>Table3[[#This Row],[Montažne ure]]*(1-Table3[[#This Row],[faktor %]])</f>
        <v>0</v>
      </c>
      <c r="AA111" s="84">
        <v>0.25</v>
      </c>
      <c r="AB111" s="84">
        <v>0.25</v>
      </c>
      <c r="AC111" s="84">
        <v>0.25</v>
      </c>
      <c r="AD111" s="84">
        <v>0.25</v>
      </c>
      <c r="AE111" s="3" t="s">
        <v>790</v>
      </c>
      <c r="AF111" s="3" t="s">
        <v>740</v>
      </c>
      <c r="AG111" s="296">
        <v>0</v>
      </c>
      <c r="AH111" s="296" t="s">
        <v>20</v>
      </c>
      <c r="AI111" s="10"/>
      <c r="AJ111" s="10"/>
      <c r="AK111" s="296">
        <v>45191</v>
      </c>
      <c r="AL111" s="296" t="s">
        <v>20</v>
      </c>
      <c r="AM111" s="10" t="s">
        <v>357</v>
      </c>
      <c r="AN111" s="7"/>
    </row>
    <row r="112" spans="1:40" ht="18" hidden="1" customHeight="1" x14ac:dyDescent="0.35">
      <c r="A112" s="91" t="s">
        <v>512</v>
      </c>
      <c r="B112" s="92" t="s">
        <v>421</v>
      </c>
      <c r="C112" s="95" t="s">
        <v>461</v>
      </c>
      <c r="D112" s="236" t="s">
        <v>462</v>
      </c>
      <c r="E112" s="236" t="str">
        <f t="shared" si="1"/>
        <v>60170</v>
      </c>
      <c r="F112" s="10"/>
      <c r="G112" s="10"/>
      <c r="H112" s="29" t="s">
        <v>784</v>
      </c>
      <c r="I112" s="7">
        <v>32</v>
      </c>
      <c r="J112" s="105"/>
      <c r="K112" s="214"/>
      <c r="L112" s="214">
        <v>0</v>
      </c>
      <c r="M112" s="214">
        <v>0</v>
      </c>
      <c r="N112" s="10">
        <v>457515</v>
      </c>
      <c r="O112" s="10">
        <v>15557</v>
      </c>
      <c r="P112" s="105">
        <v>1</v>
      </c>
      <c r="Q112" s="10"/>
      <c r="R112" s="112">
        <v>359</v>
      </c>
      <c r="S112" s="62" t="s">
        <v>19</v>
      </c>
      <c r="T112" s="30" t="s">
        <v>692</v>
      </c>
      <c r="U112" s="29" t="s">
        <v>710</v>
      </c>
      <c r="V112" s="29" t="s">
        <v>20</v>
      </c>
      <c r="W112" s="10" t="s">
        <v>2130</v>
      </c>
      <c r="X112" s="296">
        <v>0</v>
      </c>
      <c r="Y112" s="10">
        <f>SUM(Table3[[#This Row],[cca 
25%]:[cca 100%]])</f>
        <v>1</v>
      </c>
      <c r="Z112" s="351">
        <f>Table3[[#This Row],[Montažne ure]]*(1-Table3[[#This Row],[faktor %]])</f>
        <v>0</v>
      </c>
      <c r="AA112" s="84">
        <v>0.25</v>
      </c>
      <c r="AB112" s="84">
        <v>0.25</v>
      </c>
      <c r="AC112" s="84">
        <v>0.25</v>
      </c>
      <c r="AD112" s="84">
        <v>0.25</v>
      </c>
      <c r="AE112" s="3" t="s">
        <v>790</v>
      </c>
      <c r="AF112" s="3"/>
      <c r="AG112" s="296" t="s">
        <v>2128</v>
      </c>
      <c r="AH112" s="296" t="s">
        <v>2128</v>
      </c>
      <c r="AI112" s="10"/>
      <c r="AJ112" s="10"/>
      <c r="AK112" s="296" t="s">
        <v>2128</v>
      </c>
      <c r="AL112" s="296" t="s">
        <v>2128</v>
      </c>
      <c r="AM112" s="10" t="s">
        <v>357</v>
      </c>
      <c r="AN112" s="7"/>
    </row>
    <row r="113" spans="1:40" ht="15.6" hidden="1" customHeight="1" x14ac:dyDescent="0.35">
      <c r="A113" s="91" t="s">
        <v>512</v>
      </c>
      <c r="B113" s="92" t="s">
        <v>421</v>
      </c>
      <c r="C113" s="95" t="s">
        <v>463</v>
      </c>
      <c r="D113" s="236" t="s">
        <v>464</v>
      </c>
      <c r="E113" s="236" t="str">
        <f t="shared" si="1"/>
        <v>60180</v>
      </c>
      <c r="F113" s="10"/>
      <c r="G113" s="10"/>
      <c r="H113" s="29" t="s">
        <v>776</v>
      </c>
      <c r="I113" s="7">
        <v>32</v>
      </c>
      <c r="J113" s="214"/>
      <c r="K113" s="214"/>
      <c r="L113" s="214">
        <v>0</v>
      </c>
      <c r="M113" s="214">
        <v>0</v>
      </c>
      <c r="N113" s="10">
        <v>458789</v>
      </c>
      <c r="O113" s="10">
        <v>15558</v>
      </c>
      <c r="P113" s="105">
        <v>1</v>
      </c>
      <c r="Q113" s="10"/>
      <c r="R113" s="114">
        <v>5</v>
      </c>
      <c r="S113" s="58" t="s">
        <v>22</v>
      </c>
      <c r="T113" s="30" t="s">
        <v>692</v>
      </c>
      <c r="U113" s="29"/>
      <c r="V113" s="29" t="s">
        <v>20</v>
      </c>
      <c r="W113" s="10" t="s">
        <v>2130</v>
      </c>
      <c r="X113" s="296">
        <v>45159</v>
      </c>
      <c r="Y113" s="10">
        <f>SUM(Table3[[#This Row],[cca 
25%]:[cca 100%]])</f>
        <v>1</v>
      </c>
      <c r="Z113" s="351">
        <f>Table3[[#This Row],[Montažne ure]]*(1-Table3[[#This Row],[faktor %]])</f>
        <v>0</v>
      </c>
      <c r="AA113" s="84">
        <v>0.25</v>
      </c>
      <c r="AB113" s="84">
        <v>0.25</v>
      </c>
      <c r="AC113" s="84">
        <v>0.25</v>
      </c>
      <c r="AD113" s="84">
        <v>0.25</v>
      </c>
      <c r="AE113" s="3" t="s">
        <v>786</v>
      </c>
      <c r="AF113" s="3"/>
      <c r="AG113" s="296">
        <v>45162</v>
      </c>
      <c r="AH113" s="296" t="s">
        <v>20</v>
      </c>
      <c r="AI113" s="10"/>
      <c r="AJ113" s="10"/>
      <c r="AK113" s="296">
        <v>45168</v>
      </c>
      <c r="AL113" s="296" t="s">
        <v>20</v>
      </c>
      <c r="AM113" s="10" t="s">
        <v>357</v>
      </c>
      <c r="AN113" s="7"/>
    </row>
    <row r="114" spans="1:40" ht="18" hidden="1" x14ac:dyDescent="0.35">
      <c r="A114" s="169" t="s">
        <v>512</v>
      </c>
      <c r="B114" s="174" t="s">
        <v>421</v>
      </c>
      <c r="C114" s="150" t="s">
        <v>465</v>
      </c>
      <c r="D114" s="237" t="s">
        <v>466</v>
      </c>
      <c r="E114" s="237" t="str">
        <f t="shared" si="1"/>
        <v>60190</v>
      </c>
      <c r="F114" s="33"/>
      <c r="G114" s="33"/>
      <c r="H114" s="29" t="s">
        <v>776</v>
      </c>
      <c r="I114" s="7">
        <v>32</v>
      </c>
      <c r="J114" s="277"/>
      <c r="K114" s="276"/>
      <c r="L114" s="214">
        <v>0</v>
      </c>
      <c r="M114" s="214">
        <v>0</v>
      </c>
      <c r="N114" s="139">
        <v>458798</v>
      </c>
      <c r="O114" s="139">
        <v>15559</v>
      </c>
      <c r="P114" s="141">
        <v>1</v>
      </c>
      <c r="Q114" s="10"/>
      <c r="R114" s="114">
        <v>3</v>
      </c>
      <c r="S114" s="58" t="s">
        <v>22</v>
      </c>
      <c r="T114" s="30" t="s">
        <v>692</v>
      </c>
      <c r="U114" s="29"/>
      <c r="V114" s="29" t="s">
        <v>20</v>
      </c>
      <c r="W114" s="10" t="s">
        <v>2130</v>
      </c>
      <c r="X114" s="296">
        <v>45145</v>
      </c>
      <c r="Y114" s="10">
        <f>SUM(Table3[[#This Row],[cca 
25%]:[cca 100%]])</f>
        <v>0</v>
      </c>
      <c r="Z114" s="351">
        <f>Table3[[#This Row],[Montažne ure]]*(1-Table3[[#This Row],[faktor %]])</f>
        <v>3</v>
      </c>
      <c r="AA114" s="85"/>
      <c r="AB114" s="85"/>
      <c r="AC114" s="85"/>
      <c r="AD114" s="85"/>
      <c r="AE114" s="3" t="s">
        <v>786</v>
      </c>
      <c r="AF114" s="3"/>
      <c r="AG114" s="296">
        <v>45159</v>
      </c>
      <c r="AH114" s="296" t="s">
        <v>20</v>
      </c>
      <c r="AI114" s="10"/>
      <c r="AJ114" s="10"/>
      <c r="AK114" s="296">
        <v>45168</v>
      </c>
      <c r="AL114" s="296" t="s">
        <v>20</v>
      </c>
      <c r="AM114" s="10" t="s">
        <v>357</v>
      </c>
      <c r="AN114" s="7"/>
    </row>
    <row r="115" spans="1:40" ht="18" hidden="1" x14ac:dyDescent="0.35">
      <c r="A115" s="94" t="s">
        <v>512</v>
      </c>
      <c r="B115" s="8" t="s">
        <v>421</v>
      </c>
      <c r="C115" s="57" t="s">
        <v>467</v>
      </c>
      <c r="D115" s="54" t="s">
        <v>468</v>
      </c>
      <c r="E115" s="54" t="str">
        <f t="shared" si="1"/>
        <v>60200</v>
      </c>
      <c r="F115" s="10"/>
      <c r="G115" s="256"/>
      <c r="H115" s="29" t="s">
        <v>776</v>
      </c>
      <c r="I115" s="7">
        <v>32</v>
      </c>
      <c r="J115" s="214"/>
      <c r="K115" s="214"/>
      <c r="L115" s="214">
        <v>0</v>
      </c>
      <c r="M115" s="214">
        <v>0</v>
      </c>
      <c r="N115" s="10">
        <v>457516</v>
      </c>
      <c r="O115" s="10">
        <v>15560</v>
      </c>
      <c r="P115" s="105">
        <v>1</v>
      </c>
      <c r="Q115" s="10"/>
      <c r="R115" s="114">
        <v>15</v>
      </c>
      <c r="S115" s="58" t="s">
        <v>22</v>
      </c>
      <c r="T115" s="30" t="s">
        <v>692</v>
      </c>
      <c r="U115" s="29"/>
      <c r="V115" s="29" t="s">
        <v>20</v>
      </c>
      <c r="W115" s="10" t="s">
        <v>2130</v>
      </c>
      <c r="X115" s="296">
        <v>45145</v>
      </c>
      <c r="Y115" s="10">
        <f>SUM(Table3[[#This Row],[cca 
25%]:[cca 100%]])</f>
        <v>1</v>
      </c>
      <c r="Z115" s="351">
        <f>Table3[[#This Row],[Montažne ure]]*(1-Table3[[#This Row],[faktor %]])</f>
        <v>0</v>
      </c>
      <c r="AA115" s="84">
        <v>0.25</v>
      </c>
      <c r="AB115" s="84">
        <v>0.25</v>
      </c>
      <c r="AC115" s="84">
        <v>0.25</v>
      </c>
      <c r="AD115" s="84">
        <v>0.25</v>
      </c>
      <c r="AE115" s="3" t="s">
        <v>784</v>
      </c>
      <c r="AF115" s="3"/>
      <c r="AG115" s="296">
        <v>45159</v>
      </c>
      <c r="AH115" s="296" t="s">
        <v>20</v>
      </c>
      <c r="AI115" s="10"/>
      <c r="AJ115" s="10"/>
      <c r="AK115" s="296">
        <v>45166</v>
      </c>
      <c r="AL115" s="296" t="s">
        <v>20</v>
      </c>
      <c r="AM115" s="10" t="s">
        <v>357</v>
      </c>
      <c r="AN115" s="7"/>
    </row>
    <row r="116" spans="1:40" ht="18" hidden="1" x14ac:dyDescent="0.35">
      <c r="A116" s="94" t="s">
        <v>512</v>
      </c>
      <c r="B116" s="8" t="s">
        <v>421</v>
      </c>
      <c r="C116" s="57" t="s">
        <v>440</v>
      </c>
      <c r="D116" s="54" t="s">
        <v>469</v>
      </c>
      <c r="E116" s="54" t="str">
        <f t="shared" si="1"/>
        <v>60210</v>
      </c>
      <c r="F116" s="10"/>
      <c r="G116" s="256"/>
      <c r="H116" s="29" t="s">
        <v>765</v>
      </c>
      <c r="I116" s="13">
        <v>30</v>
      </c>
      <c r="J116" s="214"/>
      <c r="K116" s="214"/>
      <c r="L116" s="214">
        <v>0</v>
      </c>
      <c r="M116" s="214">
        <v>0</v>
      </c>
      <c r="N116" s="10">
        <v>457517</v>
      </c>
      <c r="O116" s="10">
        <v>15561</v>
      </c>
      <c r="P116" s="105">
        <v>1</v>
      </c>
      <c r="Q116" s="10"/>
      <c r="R116" s="114">
        <v>6</v>
      </c>
      <c r="S116" s="62" t="s">
        <v>19</v>
      </c>
      <c r="T116" s="30" t="s">
        <v>692</v>
      </c>
      <c r="U116" s="29"/>
      <c r="V116" s="29" t="s">
        <v>20</v>
      </c>
      <c r="W116" s="10" t="s">
        <v>2130</v>
      </c>
      <c r="X116" s="296">
        <v>45139</v>
      </c>
      <c r="Y116" s="10">
        <f>SUM(Table3[[#This Row],[cca 
25%]:[cca 100%]])</f>
        <v>1</v>
      </c>
      <c r="Z116" s="351">
        <f>Table3[[#This Row],[Montažne ure]]*(1-Table3[[#This Row],[faktor %]])</f>
        <v>0</v>
      </c>
      <c r="AA116" s="84">
        <v>0.25</v>
      </c>
      <c r="AB116" s="84">
        <v>0.25</v>
      </c>
      <c r="AC116" s="84">
        <v>0.25</v>
      </c>
      <c r="AD116" s="84">
        <v>0.25</v>
      </c>
      <c r="AE116" s="3" t="s">
        <v>691</v>
      </c>
      <c r="AF116" s="3"/>
      <c r="AG116" s="296">
        <v>45141</v>
      </c>
      <c r="AH116" s="296" t="s">
        <v>20</v>
      </c>
      <c r="AI116" s="10"/>
      <c r="AJ116" s="10"/>
      <c r="AK116" s="296">
        <v>45146</v>
      </c>
      <c r="AL116" s="296" t="s">
        <v>20</v>
      </c>
      <c r="AM116" s="10" t="s">
        <v>357</v>
      </c>
      <c r="AN116" s="7"/>
    </row>
    <row r="117" spans="1:40" ht="18" hidden="1" x14ac:dyDescent="0.35">
      <c r="A117" s="91" t="s">
        <v>512</v>
      </c>
      <c r="B117" s="92" t="s">
        <v>421</v>
      </c>
      <c r="C117" s="95" t="s">
        <v>470</v>
      </c>
      <c r="D117" s="236" t="s">
        <v>471</v>
      </c>
      <c r="E117" s="236" t="str">
        <f t="shared" si="1"/>
        <v>60220</v>
      </c>
      <c r="F117" s="10"/>
      <c r="G117" s="256"/>
      <c r="H117" s="29" t="s">
        <v>765</v>
      </c>
      <c r="I117" s="13">
        <v>30</v>
      </c>
      <c r="J117" s="214"/>
      <c r="K117" s="214"/>
      <c r="L117" s="214">
        <v>0</v>
      </c>
      <c r="M117" s="214">
        <v>0</v>
      </c>
      <c r="N117" s="10">
        <v>457518</v>
      </c>
      <c r="O117" s="10">
        <v>15562</v>
      </c>
      <c r="P117" s="105">
        <v>1</v>
      </c>
      <c r="Q117" s="10"/>
      <c r="R117" s="114">
        <v>12</v>
      </c>
      <c r="S117" s="62" t="s">
        <v>19</v>
      </c>
      <c r="T117" s="30" t="s">
        <v>692</v>
      </c>
      <c r="U117" s="29"/>
      <c r="V117" s="29" t="s">
        <v>20</v>
      </c>
      <c r="W117" s="10" t="s">
        <v>2130</v>
      </c>
      <c r="X117" s="296">
        <v>45139</v>
      </c>
      <c r="Y117" s="10">
        <f>SUM(Table3[[#This Row],[cca 
25%]:[cca 100%]])</f>
        <v>1</v>
      </c>
      <c r="Z117" s="351">
        <f>Table3[[#This Row],[Montažne ure]]*(1-Table3[[#This Row],[faktor %]])</f>
        <v>0</v>
      </c>
      <c r="AA117" s="84">
        <v>0.25</v>
      </c>
      <c r="AB117" s="84">
        <v>0.25</v>
      </c>
      <c r="AC117" s="84">
        <v>0.25</v>
      </c>
      <c r="AD117" s="84">
        <v>0.25</v>
      </c>
      <c r="AE117" s="3" t="s">
        <v>771</v>
      </c>
      <c r="AF117" s="3"/>
      <c r="AG117" s="296">
        <v>45141</v>
      </c>
      <c r="AH117" s="296" t="s">
        <v>20</v>
      </c>
      <c r="AI117" s="10"/>
      <c r="AJ117" s="10"/>
      <c r="AK117" s="296">
        <v>45141</v>
      </c>
      <c r="AL117" s="296" t="s">
        <v>20</v>
      </c>
      <c r="AM117" s="10" t="s">
        <v>357</v>
      </c>
      <c r="AN117" s="7"/>
    </row>
    <row r="118" spans="1:40" ht="18" hidden="1" customHeight="1" x14ac:dyDescent="0.35">
      <c r="A118" s="94" t="s">
        <v>512</v>
      </c>
      <c r="B118" s="8" t="s">
        <v>421</v>
      </c>
      <c r="C118" s="57" t="s">
        <v>472</v>
      </c>
      <c r="D118" s="54" t="s">
        <v>473</v>
      </c>
      <c r="E118" s="54" t="str">
        <f t="shared" si="1"/>
        <v>60230</v>
      </c>
      <c r="F118" s="10"/>
      <c r="G118" s="256"/>
      <c r="H118" s="29" t="s">
        <v>765</v>
      </c>
      <c r="I118" s="13">
        <v>30</v>
      </c>
      <c r="J118" s="214"/>
      <c r="K118" s="214"/>
      <c r="L118" s="214">
        <v>0</v>
      </c>
      <c r="M118" s="214">
        <v>0</v>
      </c>
      <c r="N118" s="10">
        <v>457519</v>
      </c>
      <c r="O118" s="10">
        <v>15563</v>
      </c>
      <c r="P118" s="105">
        <v>1</v>
      </c>
      <c r="Q118" s="10"/>
      <c r="R118" s="114">
        <v>13</v>
      </c>
      <c r="S118" s="62" t="s">
        <v>19</v>
      </c>
      <c r="T118" s="30" t="s">
        <v>692</v>
      </c>
      <c r="U118" s="29"/>
      <c r="V118" s="29" t="s">
        <v>20</v>
      </c>
      <c r="W118" s="10" t="s">
        <v>2130</v>
      </c>
      <c r="X118" s="296">
        <v>45139</v>
      </c>
      <c r="Y118" s="10">
        <f>SUM(Table3[[#This Row],[cca 
25%]:[cca 100%]])</f>
        <v>1</v>
      </c>
      <c r="Z118" s="351">
        <f>Table3[[#This Row],[Montažne ure]]*(1-Table3[[#This Row],[faktor %]])</f>
        <v>0</v>
      </c>
      <c r="AA118" s="84">
        <v>0.25</v>
      </c>
      <c r="AB118" s="84">
        <v>0.25</v>
      </c>
      <c r="AC118" s="84">
        <v>0.25</v>
      </c>
      <c r="AD118" s="84">
        <v>0.25</v>
      </c>
      <c r="AE118" s="3" t="s">
        <v>771</v>
      </c>
      <c r="AF118" s="3"/>
      <c r="AG118" s="296">
        <v>45141</v>
      </c>
      <c r="AH118" s="296" t="s">
        <v>20</v>
      </c>
      <c r="AI118" s="10"/>
      <c r="AJ118" s="10"/>
      <c r="AK118" s="296">
        <v>45141</v>
      </c>
      <c r="AL118" s="296" t="s">
        <v>20</v>
      </c>
      <c r="AM118" s="10" t="s">
        <v>357</v>
      </c>
      <c r="AN118" s="7"/>
    </row>
    <row r="119" spans="1:40" ht="18" hidden="1" customHeight="1" x14ac:dyDescent="0.35">
      <c r="A119" s="91" t="s">
        <v>512</v>
      </c>
      <c r="B119" s="92" t="s">
        <v>421</v>
      </c>
      <c r="C119" s="95" t="s">
        <v>474</v>
      </c>
      <c r="D119" s="236" t="s">
        <v>475</v>
      </c>
      <c r="E119" s="236" t="str">
        <f t="shared" si="1"/>
        <v>60240</v>
      </c>
      <c r="F119" s="10"/>
      <c r="G119" s="10"/>
      <c r="H119" s="29" t="s">
        <v>778</v>
      </c>
      <c r="I119" s="7">
        <v>33</v>
      </c>
      <c r="J119" s="214"/>
      <c r="K119" s="214"/>
      <c r="L119" s="214">
        <v>0</v>
      </c>
      <c r="M119" s="214">
        <v>0</v>
      </c>
      <c r="N119" s="10">
        <v>457522</v>
      </c>
      <c r="O119" s="10">
        <v>15564</v>
      </c>
      <c r="P119" s="105">
        <v>1</v>
      </c>
      <c r="Q119" s="10"/>
      <c r="R119" s="114">
        <v>20</v>
      </c>
      <c r="S119" s="62" t="s">
        <v>19</v>
      </c>
      <c r="T119" s="30" t="s">
        <v>692</v>
      </c>
      <c r="U119" s="29"/>
      <c r="V119" s="29" t="s">
        <v>20</v>
      </c>
      <c r="W119" s="10" t="s">
        <v>2130</v>
      </c>
      <c r="X119" s="296">
        <v>45147</v>
      </c>
      <c r="Y119" s="10">
        <f>SUM(Table3[[#This Row],[cca 
25%]:[cca 100%]])</f>
        <v>1</v>
      </c>
      <c r="Z119" s="351">
        <f>Table3[[#This Row],[Montažne ure]]*(1-Table3[[#This Row],[faktor %]])</f>
        <v>0</v>
      </c>
      <c r="AA119" s="84">
        <v>0.25</v>
      </c>
      <c r="AB119" s="84">
        <v>0.25</v>
      </c>
      <c r="AC119" s="84">
        <v>0.25</v>
      </c>
      <c r="AD119" s="84">
        <v>0.25</v>
      </c>
      <c r="AE119" s="3"/>
      <c r="AF119" s="3"/>
      <c r="AG119" s="296">
        <v>45154</v>
      </c>
      <c r="AH119" s="296" t="s">
        <v>20</v>
      </c>
      <c r="AI119" s="10"/>
      <c r="AJ119" s="10"/>
      <c r="AK119" s="296">
        <v>45163</v>
      </c>
      <c r="AL119" s="296" t="s">
        <v>20</v>
      </c>
      <c r="AM119" s="10" t="s">
        <v>357</v>
      </c>
      <c r="AN119" s="7"/>
    </row>
    <row r="120" spans="1:40" ht="18" hidden="1" customHeight="1" x14ac:dyDescent="0.35">
      <c r="A120" s="94" t="s">
        <v>512</v>
      </c>
      <c r="B120" s="8" t="s">
        <v>421</v>
      </c>
      <c r="C120" s="57" t="s">
        <v>476</v>
      </c>
      <c r="D120" s="54" t="s">
        <v>477</v>
      </c>
      <c r="E120" s="54" t="str">
        <f t="shared" si="1"/>
        <v>60250</v>
      </c>
      <c r="F120" s="10"/>
      <c r="G120" s="10"/>
      <c r="H120" s="29" t="s">
        <v>784</v>
      </c>
      <c r="I120" s="7">
        <v>33</v>
      </c>
      <c r="J120" s="214"/>
      <c r="K120" s="214"/>
      <c r="L120" s="214">
        <v>0</v>
      </c>
      <c r="M120" s="214">
        <v>0</v>
      </c>
      <c r="N120" s="10">
        <v>457521</v>
      </c>
      <c r="O120" s="10">
        <v>15565</v>
      </c>
      <c r="P120" s="105">
        <v>1</v>
      </c>
      <c r="Q120" s="10"/>
      <c r="R120" s="114">
        <v>12</v>
      </c>
      <c r="S120" s="58" t="s">
        <v>22</v>
      </c>
      <c r="T120" s="30" t="s">
        <v>692</v>
      </c>
      <c r="U120" s="29"/>
      <c r="V120" s="29" t="s">
        <v>20</v>
      </c>
      <c r="W120" s="10" t="s">
        <v>2130</v>
      </c>
      <c r="X120" s="296">
        <v>45194</v>
      </c>
      <c r="Y120" s="10">
        <f>SUM(Table3[[#This Row],[cca 
25%]:[cca 100%]])</f>
        <v>1</v>
      </c>
      <c r="Z120" s="351">
        <f>Table3[[#This Row],[Montažne ure]]*(1-Table3[[#This Row],[faktor %]])</f>
        <v>0</v>
      </c>
      <c r="AA120" s="84">
        <v>0.25</v>
      </c>
      <c r="AB120" s="84">
        <v>0.25</v>
      </c>
      <c r="AC120" s="84">
        <v>0.25</v>
      </c>
      <c r="AD120" s="84">
        <v>0.25</v>
      </c>
      <c r="AE120" s="3"/>
      <c r="AF120" s="3"/>
      <c r="AG120" s="296">
        <v>0</v>
      </c>
      <c r="AH120" s="296" t="s">
        <v>20</v>
      </c>
      <c r="AI120" s="10"/>
      <c r="AJ120" s="10"/>
      <c r="AK120" s="296">
        <v>45169</v>
      </c>
      <c r="AL120" s="296" t="s">
        <v>20</v>
      </c>
      <c r="AM120" s="10" t="s">
        <v>357</v>
      </c>
      <c r="AN120" s="7"/>
    </row>
    <row r="121" spans="1:40" ht="18" hidden="1" customHeight="1" x14ac:dyDescent="0.35">
      <c r="A121" s="94" t="s">
        <v>512</v>
      </c>
      <c r="B121" s="8" t="s">
        <v>421</v>
      </c>
      <c r="C121" s="57" t="s">
        <v>478</v>
      </c>
      <c r="D121" s="54" t="s">
        <v>479</v>
      </c>
      <c r="E121" s="54" t="str">
        <f t="shared" si="1"/>
        <v>60260</v>
      </c>
      <c r="F121" s="10"/>
      <c r="G121" s="10"/>
      <c r="H121" s="29" t="s">
        <v>778</v>
      </c>
      <c r="I121" s="7">
        <v>33</v>
      </c>
      <c r="J121" s="214"/>
      <c r="K121" s="214"/>
      <c r="L121" s="214">
        <v>0</v>
      </c>
      <c r="M121" s="214">
        <v>0</v>
      </c>
      <c r="N121" s="10">
        <v>457520</v>
      </c>
      <c r="O121" s="10">
        <v>15566</v>
      </c>
      <c r="P121" s="105">
        <v>1</v>
      </c>
      <c r="Q121" s="10"/>
      <c r="R121" s="114">
        <v>15</v>
      </c>
      <c r="S121" s="62" t="s">
        <v>19</v>
      </c>
      <c r="T121" s="30" t="s">
        <v>692</v>
      </c>
      <c r="U121" s="29"/>
      <c r="V121" s="29" t="s">
        <v>20</v>
      </c>
      <c r="W121" s="10" t="s">
        <v>2130</v>
      </c>
      <c r="X121" s="296">
        <v>45147</v>
      </c>
      <c r="Y121" s="10">
        <f>SUM(Table3[[#This Row],[cca 
25%]:[cca 100%]])</f>
        <v>1</v>
      </c>
      <c r="Z121" s="351">
        <f>Table3[[#This Row],[Montažne ure]]*(1-Table3[[#This Row],[faktor %]])</f>
        <v>0</v>
      </c>
      <c r="AA121" s="84">
        <v>0.25</v>
      </c>
      <c r="AB121" s="84">
        <v>0.25</v>
      </c>
      <c r="AC121" s="84">
        <v>0.25</v>
      </c>
      <c r="AD121" s="84">
        <v>0.25</v>
      </c>
      <c r="AE121" s="3" t="s">
        <v>792</v>
      </c>
      <c r="AF121" s="3"/>
      <c r="AG121" s="296">
        <v>45154</v>
      </c>
      <c r="AH121" s="296" t="s">
        <v>20</v>
      </c>
      <c r="AI121" s="10"/>
      <c r="AJ121" s="10"/>
      <c r="AK121" s="296">
        <v>45163</v>
      </c>
      <c r="AL121" s="296" t="s">
        <v>20</v>
      </c>
      <c r="AM121" s="10" t="s">
        <v>357</v>
      </c>
      <c r="AN121" s="7"/>
    </row>
    <row r="122" spans="1:40" ht="15.6" hidden="1" customHeight="1" x14ac:dyDescent="0.35">
      <c r="A122" s="94" t="s">
        <v>512</v>
      </c>
      <c r="B122" s="8" t="s">
        <v>421</v>
      </c>
      <c r="C122" s="57" t="s">
        <v>478</v>
      </c>
      <c r="D122" s="54" t="s">
        <v>480</v>
      </c>
      <c r="E122" s="54" t="str">
        <f t="shared" si="1"/>
        <v>60270</v>
      </c>
      <c r="F122" s="10"/>
      <c r="G122" s="10"/>
      <c r="H122" s="29" t="s">
        <v>778</v>
      </c>
      <c r="I122" s="7">
        <v>33</v>
      </c>
      <c r="J122" s="214"/>
      <c r="K122" s="214"/>
      <c r="L122" s="214">
        <v>0</v>
      </c>
      <c r="M122" s="214">
        <v>0</v>
      </c>
      <c r="N122" s="10">
        <v>457520</v>
      </c>
      <c r="O122" s="10">
        <v>15567</v>
      </c>
      <c r="P122" s="105">
        <v>1</v>
      </c>
      <c r="Q122" s="10"/>
      <c r="R122" s="114">
        <v>15</v>
      </c>
      <c r="S122" s="62" t="s">
        <v>19</v>
      </c>
      <c r="T122" s="30" t="s">
        <v>692</v>
      </c>
      <c r="U122" s="29"/>
      <c r="V122" s="29" t="s">
        <v>20</v>
      </c>
      <c r="W122" s="10" t="s">
        <v>2130</v>
      </c>
      <c r="X122" s="296">
        <v>45147</v>
      </c>
      <c r="Y122" s="10">
        <f>SUM(Table3[[#This Row],[cca 
25%]:[cca 100%]])</f>
        <v>1</v>
      </c>
      <c r="Z122" s="351">
        <f>Table3[[#This Row],[Montažne ure]]*(1-Table3[[#This Row],[faktor %]])</f>
        <v>0</v>
      </c>
      <c r="AA122" s="84">
        <v>0.25</v>
      </c>
      <c r="AB122" s="84">
        <v>0.25</v>
      </c>
      <c r="AC122" s="84">
        <v>0.25</v>
      </c>
      <c r="AD122" s="84">
        <v>0.25</v>
      </c>
      <c r="AE122" s="3" t="s">
        <v>792</v>
      </c>
      <c r="AF122" s="3"/>
      <c r="AG122" s="296">
        <v>45154</v>
      </c>
      <c r="AH122" s="296" t="s">
        <v>20</v>
      </c>
      <c r="AI122" s="10"/>
      <c r="AJ122" s="10"/>
      <c r="AK122" s="296">
        <v>45163</v>
      </c>
      <c r="AL122" s="296" t="s">
        <v>20</v>
      </c>
      <c r="AM122" s="30" t="s">
        <v>357</v>
      </c>
      <c r="AN122" s="7"/>
    </row>
    <row r="123" spans="1:40" ht="15.6" hidden="1" customHeight="1" x14ac:dyDescent="0.35">
      <c r="A123" s="94" t="s">
        <v>512</v>
      </c>
      <c r="B123" s="8" t="s">
        <v>421</v>
      </c>
      <c r="C123" s="57" t="s">
        <v>478</v>
      </c>
      <c r="D123" s="54" t="s">
        <v>481</v>
      </c>
      <c r="E123" s="54" t="str">
        <f t="shared" si="1"/>
        <v>60280</v>
      </c>
      <c r="F123" s="10"/>
      <c r="G123" s="10"/>
      <c r="H123" s="29" t="s">
        <v>778</v>
      </c>
      <c r="I123" s="7">
        <v>33</v>
      </c>
      <c r="J123" s="214"/>
      <c r="K123" s="214"/>
      <c r="L123" s="214">
        <v>0</v>
      </c>
      <c r="M123" s="214">
        <v>0</v>
      </c>
      <c r="N123" s="10">
        <v>457520</v>
      </c>
      <c r="O123" s="10">
        <v>15568</v>
      </c>
      <c r="P123" s="105">
        <v>1</v>
      </c>
      <c r="Q123" s="10"/>
      <c r="R123" s="114">
        <v>15</v>
      </c>
      <c r="S123" s="62" t="s">
        <v>19</v>
      </c>
      <c r="T123" s="30" t="s">
        <v>692</v>
      </c>
      <c r="U123" s="29"/>
      <c r="V123" s="29" t="s">
        <v>20</v>
      </c>
      <c r="W123" s="10" t="s">
        <v>2130</v>
      </c>
      <c r="X123" s="296">
        <v>45147</v>
      </c>
      <c r="Y123" s="10">
        <f>SUM(Table3[[#This Row],[cca 
25%]:[cca 100%]])</f>
        <v>1</v>
      </c>
      <c r="Z123" s="351">
        <f>Table3[[#This Row],[Montažne ure]]*(1-Table3[[#This Row],[faktor %]])</f>
        <v>0</v>
      </c>
      <c r="AA123" s="84">
        <v>0.25</v>
      </c>
      <c r="AB123" s="84">
        <v>0.25</v>
      </c>
      <c r="AC123" s="84">
        <v>0.25</v>
      </c>
      <c r="AD123" s="84">
        <v>0.25</v>
      </c>
      <c r="AE123" s="3" t="s">
        <v>792</v>
      </c>
      <c r="AF123" s="3"/>
      <c r="AG123" s="296">
        <v>45154</v>
      </c>
      <c r="AH123" s="296" t="s">
        <v>20</v>
      </c>
      <c r="AI123" s="10"/>
      <c r="AJ123" s="10"/>
      <c r="AK123" s="296">
        <v>45163</v>
      </c>
      <c r="AL123" s="296" t="s">
        <v>20</v>
      </c>
      <c r="AM123" s="10" t="s">
        <v>357</v>
      </c>
      <c r="AN123" s="7"/>
    </row>
    <row r="124" spans="1:40" ht="18" hidden="1" customHeight="1" x14ac:dyDescent="0.35">
      <c r="A124" s="115" t="s">
        <v>512</v>
      </c>
      <c r="B124" s="68" t="s">
        <v>421</v>
      </c>
      <c r="C124" s="98" t="s">
        <v>478</v>
      </c>
      <c r="D124" s="238" t="s">
        <v>482</v>
      </c>
      <c r="E124" s="238" t="str">
        <f t="shared" si="1"/>
        <v>60290</v>
      </c>
      <c r="F124" s="33"/>
      <c r="G124" s="33"/>
      <c r="H124" s="29" t="s">
        <v>778</v>
      </c>
      <c r="I124" s="7">
        <v>33</v>
      </c>
      <c r="J124" s="219"/>
      <c r="K124" s="219"/>
      <c r="L124" s="214">
        <v>0</v>
      </c>
      <c r="M124" s="214">
        <v>0</v>
      </c>
      <c r="N124" s="33">
        <v>457520</v>
      </c>
      <c r="O124" s="33">
        <v>15569</v>
      </c>
      <c r="P124" s="129">
        <v>1</v>
      </c>
      <c r="Q124" s="10"/>
      <c r="R124" s="114">
        <v>15</v>
      </c>
      <c r="S124" s="62" t="s">
        <v>19</v>
      </c>
      <c r="T124" s="30" t="s">
        <v>692</v>
      </c>
      <c r="U124" s="29"/>
      <c r="V124" s="29" t="s">
        <v>20</v>
      </c>
      <c r="W124" s="10" t="s">
        <v>2130</v>
      </c>
      <c r="X124" s="296">
        <v>45147</v>
      </c>
      <c r="Y124" s="10">
        <f>SUM(Table3[[#This Row],[cca 
25%]:[cca 100%]])</f>
        <v>1</v>
      </c>
      <c r="Z124" s="351">
        <f>Table3[[#This Row],[Montažne ure]]*(1-Table3[[#This Row],[faktor %]])</f>
        <v>0</v>
      </c>
      <c r="AA124" s="84">
        <v>0.25</v>
      </c>
      <c r="AB124" s="84">
        <v>0.25</v>
      </c>
      <c r="AC124" s="84">
        <v>0.25</v>
      </c>
      <c r="AD124" s="84">
        <v>0.25</v>
      </c>
      <c r="AE124" s="3" t="s">
        <v>792</v>
      </c>
      <c r="AF124" s="3"/>
      <c r="AG124" s="296">
        <v>45154</v>
      </c>
      <c r="AH124" s="296" t="s">
        <v>20</v>
      </c>
      <c r="AI124" s="10"/>
      <c r="AJ124" s="10"/>
      <c r="AK124" s="296">
        <v>45163</v>
      </c>
      <c r="AL124" s="296" t="s">
        <v>20</v>
      </c>
      <c r="AM124" s="10" t="s">
        <v>357</v>
      </c>
      <c r="AN124" s="7"/>
    </row>
    <row r="125" spans="1:40" ht="18" hidden="1" customHeight="1" x14ac:dyDescent="0.35">
      <c r="A125" s="117" t="s">
        <v>512</v>
      </c>
      <c r="B125" s="8" t="s">
        <v>421</v>
      </c>
      <c r="C125" s="98" t="s">
        <v>483</v>
      </c>
      <c r="D125" s="238" t="s">
        <v>484</v>
      </c>
      <c r="E125" s="238" t="str">
        <f t="shared" si="1"/>
        <v>60300</v>
      </c>
      <c r="F125" s="33"/>
      <c r="G125" s="10"/>
      <c r="H125" s="29" t="s">
        <v>784</v>
      </c>
      <c r="I125" s="7">
        <v>33</v>
      </c>
      <c r="J125" s="214"/>
      <c r="K125" s="214"/>
      <c r="L125" s="214">
        <v>0</v>
      </c>
      <c r="M125" s="214">
        <v>0</v>
      </c>
      <c r="N125" s="10">
        <v>457524</v>
      </c>
      <c r="O125" s="10">
        <v>15570</v>
      </c>
      <c r="P125" s="142">
        <v>1</v>
      </c>
      <c r="Q125" s="10"/>
      <c r="R125" s="114">
        <v>5</v>
      </c>
      <c r="S125" s="62" t="s">
        <v>19</v>
      </c>
      <c r="T125" s="30" t="s">
        <v>692</v>
      </c>
      <c r="U125" s="29"/>
      <c r="V125" s="29" t="s">
        <v>20</v>
      </c>
      <c r="W125" s="10" t="s">
        <v>2130</v>
      </c>
      <c r="X125" s="296">
        <v>45154</v>
      </c>
      <c r="Y125" s="10">
        <f>SUM(Table3[[#This Row],[cca 
25%]:[cca 100%]])</f>
        <v>1</v>
      </c>
      <c r="Z125" s="351">
        <f>Table3[[#This Row],[Montažne ure]]*(1-Table3[[#This Row],[faktor %]])</f>
        <v>0</v>
      </c>
      <c r="AA125" s="84">
        <v>0.25</v>
      </c>
      <c r="AB125" s="84">
        <v>0.25</v>
      </c>
      <c r="AC125" s="84">
        <v>0.25</v>
      </c>
      <c r="AD125" s="84">
        <v>0.25</v>
      </c>
      <c r="AE125" s="3"/>
      <c r="AF125" s="3"/>
      <c r="AG125" s="296">
        <v>45145</v>
      </c>
      <c r="AH125" s="296" t="s">
        <v>20</v>
      </c>
      <c r="AI125" s="10"/>
      <c r="AJ125" s="10"/>
      <c r="AK125" s="296">
        <v>45163</v>
      </c>
      <c r="AL125" s="296" t="s">
        <v>20</v>
      </c>
      <c r="AM125" s="10" t="s">
        <v>357</v>
      </c>
      <c r="AN125" s="7"/>
    </row>
    <row r="126" spans="1:40" ht="18" hidden="1" customHeight="1" x14ac:dyDescent="0.35">
      <c r="A126" s="94" t="s">
        <v>512</v>
      </c>
      <c r="B126" s="8" t="s">
        <v>421</v>
      </c>
      <c r="C126" s="57" t="s">
        <v>485</v>
      </c>
      <c r="D126" s="241" t="s">
        <v>486</v>
      </c>
      <c r="E126" s="241" t="str">
        <f t="shared" si="1"/>
        <v>60310</v>
      </c>
      <c r="F126" s="10"/>
      <c r="G126" s="10"/>
      <c r="H126" s="29" t="s">
        <v>357</v>
      </c>
      <c r="I126" s="13">
        <v>29</v>
      </c>
      <c r="J126" s="214"/>
      <c r="K126" s="214"/>
      <c r="L126" s="214">
        <v>0</v>
      </c>
      <c r="M126" s="214">
        <v>0</v>
      </c>
      <c r="N126" s="10">
        <v>457525</v>
      </c>
      <c r="O126" s="10">
        <v>15571</v>
      </c>
      <c r="P126" s="105">
        <v>1</v>
      </c>
      <c r="Q126" s="102"/>
      <c r="R126" s="114">
        <v>6</v>
      </c>
      <c r="S126" s="58" t="s">
        <v>22</v>
      </c>
      <c r="T126" s="30" t="s">
        <v>690</v>
      </c>
      <c r="U126" s="29"/>
      <c r="V126" s="29" t="s">
        <v>2128</v>
      </c>
      <c r="W126" s="10" t="s">
        <v>2128</v>
      </c>
      <c r="X126" s="296" t="s">
        <v>2128</v>
      </c>
      <c r="Y126" s="10">
        <f>SUM(Table3[[#This Row],[cca 
25%]:[cca 100%]])</f>
        <v>1</v>
      </c>
      <c r="Z126" s="351">
        <f>Table3[[#This Row],[Montažne ure]]*(1-Table3[[#This Row],[faktor %]])</f>
        <v>0</v>
      </c>
      <c r="AA126" s="84">
        <v>0.25</v>
      </c>
      <c r="AB126" s="84">
        <v>0.25</v>
      </c>
      <c r="AC126" s="84">
        <v>0.25</v>
      </c>
      <c r="AD126" s="84">
        <v>0.25</v>
      </c>
      <c r="AE126" s="3" t="s">
        <v>730</v>
      </c>
      <c r="AF126" s="3" t="s">
        <v>741</v>
      </c>
      <c r="AG126" s="296">
        <v>45141</v>
      </c>
      <c r="AH126" s="296" t="s">
        <v>20</v>
      </c>
      <c r="AI126" s="10"/>
      <c r="AJ126" s="10"/>
      <c r="AK126" s="296">
        <v>45121</v>
      </c>
      <c r="AL126" s="296" t="s">
        <v>20</v>
      </c>
      <c r="AM126" s="10" t="s">
        <v>357</v>
      </c>
      <c r="AN126" s="7"/>
    </row>
    <row r="127" spans="1:40" ht="18" hidden="1" customHeight="1" x14ac:dyDescent="0.35">
      <c r="A127" s="117" t="s">
        <v>512</v>
      </c>
      <c r="B127" s="8" t="s">
        <v>421</v>
      </c>
      <c r="C127" s="57" t="s">
        <v>487</v>
      </c>
      <c r="D127" s="232" t="s">
        <v>488</v>
      </c>
      <c r="E127" s="232" t="str">
        <f t="shared" si="1"/>
        <v>60320</v>
      </c>
      <c r="F127" s="10"/>
      <c r="G127" s="10"/>
      <c r="H127" s="29" t="s">
        <v>765</v>
      </c>
      <c r="I127" s="13">
        <v>30</v>
      </c>
      <c r="J127" s="214"/>
      <c r="K127" s="214"/>
      <c r="L127" s="214">
        <v>0</v>
      </c>
      <c r="M127" s="214">
        <v>0</v>
      </c>
      <c r="N127" s="10">
        <v>457526</v>
      </c>
      <c r="O127" s="10">
        <v>15572</v>
      </c>
      <c r="P127" s="105">
        <v>1</v>
      </c>
      <c r="Q127" s="102"/>
      <c r="R127" s="114">
        <v>12</v>
      </c>
      <c r="S127" s="62" t="s">
        <v>19</v>
      </c>
      <c r="T127" s="30" t="s">
        <v>693</v>
      </c>
      <c r="U127" s="29"/>
      <c r="V127" s="29" t="s">
        <v>20</v>
      </c>
      <c r="W127" s="10" t="s">
        <v>2130</v>
      </c>
      <c r="X127" s="296">
        <v>45139</v>
      </c>
      <c r="Y127" s="10">
        <f>SUM(Table3[[#This Row],[cca 
25%]:[cca 100%]])</f>
        <v>1</v>
      </c>
      <c r="Z127" s="351">
        <f>Table3[[#This Row],[Montažne ure]]*(1-Table3[[#This Row],[faktor %]])</f>
        <v>0</v>
      </c>
      <c r="AA127" s="84">
        <v>0.25</v>
      </c>
      <c r="AB127" s="84">
        <v>0.25</v>
      </c>
      <c r="AC127" s="84">
        <v>0.25</v>
      </c>
      <c r="AD127" s="84">
        <v>0.25</v>
      </c>
      <c r="AE127" s="3" t="s">
        <v>771</v>
      </c>
      <c r="AF127" s="3"/>
      <c r="AG127" s="296">
        <v>45145</v>
      </c>
      <c r="AH127" s="296" t="s">
        <v>20</v>
      </c>
      <c r="AI127" s="10"/>
      <c r="AJ127" s="10"/>
      <c r="AK127" s="296">
        <v>45147</v>
      </c>
      <c r="AL127" s="296" t="s">
        <v>20</v>
      </c>
      <c r="AM127" s="10" t="s">
        <v>357</v>
      </c>
      <c r="AN127" s="7"/>
    </row>
    <row r="128" spans="1:40" ht="18" hidden="1" customHeight="1" x14ac:dyDescent="0.35">
      <c r="A128" s="117" t="s">
        <v>512</v>
      </c>
      <c r="B128" s="8" t="s">
        <v>421</v>
      </c>
      <c r="C128" s="57" t="s">
        <v>489</v>
      </c>
      <c r="D128" s="232" t="s">
        <v>490</v>
      </c>
      <c r="E128" s="232" t="str">
        <f t="shared" si="1"/>
        <v>60330</v>
      </c>
      <c r="F128" s="10"/>
      <c r="G128" s="10"/>
      <c r="H128" s="29" t="s">
        <v>765</v>
      </c>
      <c r="I128" s="13">
        <v>30</v>
      </c>
      <c r="J128" s="214"/>
      <c r="K128" s="214"/>
      <c r="L128" s="214">
        <v>0</v>
      </c>
      <c r="M128" s="214">
        <v>0</v>
      </c>
      <c r="N128" s="10">
        <v>457527</v>
      </c>
      <c r="O128" s="10">
        <v>15573</v>
      </c>
      <c r="P128" s="105">
        <v>1</v>
      </c>
      <c r="Q128" s="102"/>
      <c r="R128" s="114">
        <v>13</v>
      </c>
      <c r="S128" s="62" t="s">
        <v>19</v>
      </c>
      <c r="T128" s="30" t="s">
        <v>693</v>
      </c>
      <c r="U128" s="29"/>
      <c r="V128" s="29" t="s">
        <v>20</v>
      </c>
      <c r="W128" s="10" t="s">
        <v>2130</v>
      </c>
      <c r="X128" s="296">
        <v>45139</v>
      </c>
      <c r="Y128" s="10">
        <f>SUM(Table3[[#This Row],[cca 
25%]:[cca 100%]])</f>
        <v>1</v>
      </c>
      <c r="Z128" s="351">
        <f>Table3[[#This Row],[Montažne ure]]*(1-Table3[[#This Row],[faktor %]])</f>
        <v>0</v>
      </c>
      <c r="AA128" s="84">
        <v>0.25</v>
      </c>
      <c r="AB128" s="84">
        <v>0.25</v>
      </c>
      <c r="AC128" s="84">
        <v>0.25</v>
      </c>
      <c r="AD128" s="84">
        <v>0.25</v>
      </c>
      <c r="AE128" s="3" t="s">
        <v>691</v>
      </c>
      <c r="AF128" s="3"/>
      <c r="AG128" s="296">
        <v>45145</v>
      </c>
      <c r="AH128" s="296" t="s">
        <v>20</v>
      </c>
      <c r="AI128" s="10"/>
      <c r="AJ128" s="10"/>
      <c r="AK128" s="296">
        <v>45146</v>
      </c>
      <c r="AL128" s="296" t="s">
        <v>20</v>
      </c>
      <c r="AM128" s="10" t="s">
        <v>357</v>
      </c>
      <c r="AN128" s="7"/>
    </row>
    <row r="129" spans="1:40" ht="18" hidden="1" x14ac:dyDescent="0.35">
      <c r="A129" s="117" t="s">
        <v>512</v>
      </c>
      <c r="B129" s="8" t="s">
        <v>421</v>
      </c>
      <c r="C129" s="57" t="s">
        <v>491</v>
      </c>
      <c r="D129" s="232" t="s">
        <v>492</v>
      </c>
      <c r="E129" s="232" t="str">
        <f t="shared" si="1"/>
        <v>60331</v>
      </c>
      <c r="F129" s="10"/>
      <c r="G129" s="10"/>
      <c r="H129" s="29" t="s">
        <v>765</v>
      </c>
      <c r="I129" s="13">
        <v>30</v>
      </c>
      <c r="J129" s="214"/>
      <c r="K129" s="214"/>
      <c r="L129" s="214">
        <v>0</v>
      </c>
      <c r="M129" s="214">
        <v>0</v>
      </c>
      <c r="N129" s="10">
        <v>458553</v>
      </c>
      <c r="O129" s="10">
        <v>15595</v>
      </c>
      <c r="P129" s="105">
        <v>1</v>
      </c>
      <c r="Q129" s="102"/>
      <c r="R129" s="114">
        <v>3</v>
      </c>
      <c r="S129" s="62" t="s">
        <v>19</v>
      </c>
      <c r="T129" s="30" t="s">
        <v>693</v>
      </c>
      <c r="U129" s="29"/>
      <c r="V129" s="29" t="s">
        <v>20</v>
      </c>
      <c r="W129" s="10" t="s">
        <v>2130</v>
      </c>
      <c r="X129" s="296">
        <v>45139</v>
      </c>
      <c r="Y129" s="10">
        <f>SUM(Table3[[#This Row],[cca 
25%]:[cca 100%]])</f>
        <v>1</v>
      </c>
      <c r="Z129" s="351">
        <f>Table3[[#This Row],[Montažne ure]]*(1-Table3[[#This Row],[faktor %]])</f>
        <v>0</v>
      </c>
      <c r="AA129" s="84">
        <v>0.25</v>
      </c>
      <c r="AB129" s="84">
        <v>0.25</v>
      </c>
      <c r="AC129" s="84">
        <v>0.25</v>
      </c>
      <c r="AD129" s="84">
        <v>0.25</v>
      </c>
      <c r="AE129" s="3" t="s">
        <v>771</v>
      </c>
      <c r="AF129" s="3"/>
      <c r="AG129" s="296">
        <v>45145</v>
      </c>
      <c r="AH129" s="296" t="s">
        <v>20</v>
      </c>
      <c r="AI129" s="10"/>
      <c r="AJ129" s="10"/>
      <c r="AK129" s="296">
        <v>45146</v>
      </c>
      <c r="AL129" s="296" t="s">
        <v>20</v>
      </c>
      <c r="AM129" s="10" t="s">
        <v>357</v>
      </c>
      <c r="AN129" s="7"/>
    </row>
    <row r="130" spans="1:40" ht="18" hidden="1" customHeight="1" x14ac:dyDescent="0.35">
      <c r="A130" s="117" t="s">
        <v>512</v>
      </c>
      <c r="B130" s="8" t="s">
        <v>421</v>
      </c>
      <c r="C130" s="57" t="s">
        <v>493</v>
      </c>
      <c r="D130" s="232" t="s">
        <v>494</v>
      </c>
      <c r="E130" s="232" t="str">
        <f t="shared" ref="E130:E196" si="2">RIGHT(D130,5)</f>
        <v>60340</v>
      </c>
      <c r="F130" s="10"/>
      <c r="G130" s="10"/>
      <c r="H130" s="29" t="s">
        <v>765</v>
      </c>
      <c r="I130" s="13">
        <v>30</v>
      </c>
      <c r="J130" s="214"/>
      <c r="K130" s="214"/>
      <c r="L130" s="214">
        <v>0</v>
      </c>
      <c r="M130" s="214">
        <v>0</v>
      </c>
      <c r="N130" s="10">
        <v>457528</v>
      </c>
      <c r="O130" s="10">
        <v>15574</v>
      </c>
      <c r="P130" s="105">
        <v>1</v>
      </c>
      <c r="Q130" s="102"/>
      <c r="R130" s="114">
        <v>12</v>
      </c>
      <c r="S130" s="62" t="s">
        <v>19</v>
      </c>
      <c r="T130" s="30" t="s">
        <v>693</v>
      </c>
      <c r="U130" s="29"/>
      <c r="V130" s="29" t="s">
        <v>2128</v>
      </c>
      <c r="W130" s="10" t="s">
        <v>2128</v>
      </c>
      <c r="X130" s="296" t="s">
        <v>2128</v>
      </c>
      <c r="Y130" s="10">
        <f>SUM(Table3[[#This Row],[cca 
25%]:[cca 100%]])</f>
        <v>1</v>
      </c>
      <c r="Z130" s="351">
        <f>Table3[[#This Row],[Montažne ure]]*(1-Table3[[#This Row],[faktor %]])</f>
        <v>0</v>
      </c>
      <c r="AA130" s="84">
        <v>0.25</v>
      </c>
      <c r="AB130" s="84">
        <v>0.25</v>
      </c>
      <c r="AC130" s="84">
        <v>0.25</v>
      </c>
      <c r="AD130" s="84">
        <v>0.25</v>
      </c>
      <c r="AE130" s="3" t="s">
        <v>691</v>
      </c>
      <c r="AF130" s="3"/>
      <c r="AG130" s="296">
        <v>45149</v>
      </c>
      <c r="AH130" s="296" t="s">
        <v>20</v>
      </c>
      <c r="AI130" s="10"/>
      <c r="AJ130" s="10"/>
      <c r="AK130" s="296">
        <v>45149</v>
      </c>
      <c r="AL130" s="296" t="s">
        <v>20</v>
      </c>
      <c r="AM130" s="10" t="s">
        <v>357</v>
      </c>
      <c r="AN130" s="7"/>
    </row>
    <row r="131" spans="1:40" ht="18" hidden="1" x14ac:dyDescent="0.35">
      <c r="A131" s="117" t="s">
        <v>512</v>
      </c>
      <c r="B131" s="8" t="s">
        <v>421</v>
      </c>
      <c r="C131" s="57" t="s">
        <v>495</v>
      </c>
      <c r="D131" s="232" t="s">
        <v>496</v>
      </c>
      <c r="E131" s="232" t="str">
        <f t="shared" si="2"/>
        <v>60350</v>
      </c>
      <c r="F131" s="10"/>
      <c r="G131" s="10"/>
      <c r="H131" s="29" t="s">
        <v>765</v>
      </c>
      <c r="I131" s="13">
        <v>30</v>
      </c>
      <c r="J131" s="214"/>
      <c r="K131" s="214"/>
      <c r="L131" s="214">
        <v>0</v>
      </c>
      <c r="M131" s="214">
        <v>0</v>
      </c>
      <c r="N131" s="10">
        <v>457529</v>
      </c>
      <c r="O131" s="10">
        <v>15575</v>
      </c>
      <c r="P131" s="105">
        <v>1</v>
      </c>
      <c r="Q131" s="102"/>
      <c r="R131" s="114">
        <v>12</v>
      </c>
      <c r="S131" s="62" t="s">
        <v>19</v>
      </c>
      <c r="T131" s="30" t="s">
        <v>693</v>
      </c>
      <c r="U131" s="29"/>
      <c r="V131" s="29" t="s">
        <v>20</v>
      </c>
      <c r="W131" s="10" t="s">
        <v>2130</v>
      </c>
      <c r="X131" s="296">
        <v>45139</v>
      </c>
      <c r="Y131" s="10">
        <f>SUM(Table3[[#This Row],[cca 
25%]:[cca 100%]])</f>
        <v>1</v>
      </c>
      <c r="Z131" s="351">
        <f>Table3[[#This Row],[Montažne ure]]*(1-Table3[[#This Row],[faktor %]])</f>
        <v>0</v>
      </c>
      <c r="AA131" s="84">
        <v>0.25</v>
      </c>
      <c r="AB131" s="84">
        <v>0.25</v>
      </c>
      <c r="AC131" s="84">
        <v>0.25</v>
      </c>
      <c r="AD131" s="84">
        <v>0.25</v>
      </c>
      <c r="AE131" s="3" t="s">
        <v>694</v>
      </c>
      <c r="AF131" s="3"/>
      <c r="AG131" s="296">
        <v>45149</v>
      </c>
      <c r="AH131" s="296" t="s">
        <v>20</v>
      </c>
      <c r="AI131" s="10"/>
      <c r="AJ131" s="10"/>
      <c r="AK131" s="296">
        <v>45155</v>
      </c>
      <c r="AL131" s="296" t="s">
        <v>20</v>
      </c>
      <c r="AM131" s="10" t="s">
        <v>357</v>
      </c>
      <c r="AN131" s="7"/>
    </row>
    <row r="132" spans="1:40" ht="18" hidden="1" x14ac:dyDescent="0.35">
      <c r="A132" s="117" t="s">
        <v>512</v>
      </c>
      <c r="B132" s="8" t="s">
        <v>421</v>
      </c>
      <c r="C132" s="57" t="s">
        <v>497</v>
      </c>
      <c r="D132" s="241" t="s">
        <v>498</v>
      </c>
      <c r="E132" s="241" t="str">
        <f t="shared" si="2"/>
        <v>60360</v>
      </c>
      <c r="F132" s="10"/>
      <c r="G132" s="10"/>
      <c r="H132" s="29" t="s">
        <v>357</v>
      </c>
      <c r="I132" s="13">
        <v>29</v>
      </c>
      <c r="J132" s="214"/>
      <c r="K132" s="214"/>
      <c r="L132" s="214">
        <v>0</v>
      </c>
      <c r="M132" s="214">
        <v>0</v>
      </c>
      <c r="N132" s="10">
        <v>457530</v>
      </c>
      <c r="O132" s="10">
        <v>15576</v>
      </c>
      <c r="P132" s="105">
        <v>1</v>
      </c>
      <c r="Q132" s="102"/>
      <c r="R132" s="114">
        <v>22</v>
      </c>
      <c r="S132" s="58" t="s">
        <v>22</v>
      </c>
      <c r="T132" s="30" t="s">
        <v>690</v>
      </c>
      <c r="U132" s="29"/>
      <c r="V132" s="29" t="s">
        <v>2128</v>
      </c>
      <c r="W132" s="10" t="s">
        <v>2128</v>
      </c>
      <c r="X132" s="296" t="s">
        <v>2128</v>
      </c>
      <c r="Y132" s="10">
        <f>SUM(Table3[[#This Row],[cca 
25%]:[cca 100%]])</f>
        <v>1</v>
      </c>
      <c r="Z132" s="351">
        <f>Table3[[#This Row],[Montažne ure]]*(1-Table3[[#This Row],[faktor %]])</f>
        <v>0</v>
      </c>
      <c r="AA132" s="84">
        <v>0.25</v>
      </c>
      <c r="AB132" s="84">
        <v>0.25</v>
      </c>
      <c r="AC132" s="84">
        <v>0.25</v>
      </c>
      <c r="AD132" s="84">
        <v>0.25</v>
      </c>
      <c r="AE132" s="3" t="s">
        <v>729</v>
      </c>
      <c r="AF132" s="3" t="s">
        <v>742</v>
      </c>
      <c r="AG132" s="296">
        <v>45141</v>
      </c>
      <c r="AH132" s="296" t="s">
        <v>20</v>
      </c>
      <c r="AI132" s="10"/>
      <c r="AJ132" s="10"/>
      <c r="AK132" s="296">
        <v>0</v>
      </c>
      <c r="AL132" s="296">
        <v>0</v>
      </c>
      <c r="AM132" s="10" t="s">
        <v>357</v>
      </c>
      <c r="AN132" s="7"/>
    </row>
    <row r="133" spans="1:40" ht="18" hidden="1" x14ac:dyDescent="0.35">
      <c r="A133" s="117" t="s">
        <v>512</v>
      </c>
      <c r="B133" s="8" t="s">
        <v>421</v>
      </c>
      <c r="C133" s="57" t="s">
        <v>499</v>
      </c>
      <c r="D133" s="241" t="s">
        <v>500</v>
      </c>
      <c r="E133" s="241" t="str">
        <f t="shared" si="2"/>
        <v>60370</v>
      </c>
      <c r="F133" s="10"/>
      <c r="G133" s="10"/>
      <c r="H133" s="29" t="s">
        <v>357</v>
      </c>
      <c r="I133" s="13">
        <v>28</v>
      </c>
      <c r="J133" s="105"/>
      <c r="K133" s="214"/>
      <c r="L133" s="214">
        <v>0</v>
      </c>
      <c r="M133" s="214">
        <v>0</v>
      </c>
      <c r="N133" s="10">
        <v>457531</v>
      </c>
      <c r="O133" s="10">
        <v>15577</v>
      </c>
      <c r="P133" s="105">
        <v>1</v>
      </c>
      <c r="Q133" s="102"/>
      <c r="R133" s="114">
        <v>120</v>
      </c>
      <c r="S133" s="62" t="s">
        <v>19</v>
      </c>
      <c r="T133" s="30" t="s">
        <v>690</v>
      </c>
      <c r="U133" s="29" t="s">
        <v>710</v>
      </c>
      <c r="V133" s="29" t="s">
        <v>2128</v>
      </c>
      <c r="W133" s="10" t="s">
        <v>2128</v>
      </c>
      <c r="X133" s="296" t="s">
        <v>2128</v>
      </c>
      <c r="Y133" s="10">
        <f>SUM(Table3[[#This Row],[cca 
25%]:[cca 100%]])</f>
        <v>1</v>
      </c>
      <c r="Z133" s="351">
        <f>Table3[[#This Row],[Montažne ure]]*(1-Table3[[#This Row],[faktor %]])</f>
        <v>0</v>
      </c>
      <c r="AA133" s="84">
        <v>0.25</v>
      </c>
      <c r="AB133" s="84">
        <v>0.25</v>
      </c>
      <c r="AC133" s="84">
        <v>0.25</v>
      </c>
      <c r="AD133" s="84">
        <v>0.25</v>
      </c>
      <c r="AE133" s="3" t="s">
        <v>743</v>
      </c>
      <c r="AF133" s="3" t="s">
        <v>735</v>
      </c>
      <c r="AG133" s="296" t="s">
        <v>2128</v>
      </c>
      <c r="AH133" s="296" t="s">
        <v>2128</v>
      </c>
      <c r="AI133" s="10"/>
      <c r="AJ133" s="10"/>
      <c r="AK133" s="296" t="s">
        <v>2128</v>
      </c>
      <c r="AL133" s="296" t="s">
        <v>2128</v>
      </c>
      <c r="AM133" s="10" t="s">
        <v>357</v>
      </c>
      <c r="AN133" s="7"/>
    </row>
    <row r="134" spans="1:40" ht="18" hidden="1" x14ac:dyDescent="0.35">
      <c r="A134" s="117" t="s">
        <v>512</v>
      </c>
      <c r="B134" s="8" t="s">
        <v>421</v>
      </c>
      <c r="C134" s="57" t="s">
        <v>438</v>
      </c>
      <c r="D134" s="232" t="s">
        <v>501</v>
      </c>
      <c r="E134" s="232" t="str">
        <f t="shared" si="2"/>
        <v>60380</v>
      </c>
      <c r="F134" s="10"/>
      <c r="G134" s="10"/>
      <c r="H134" s="29" t="s">
        <v>776</v>
      </c>
      <c r="I134" s="7">
        <v>32</v>
      </c>
      <c r="J134" s="214"/>
      <c r="K134" s="214"/>
      <c r="L134" s="214">
        <v>0</v>
      </c>
      <c r="M134" s="214">
        <v>0</v>
      </c>
      <c r="N134" s="10">
        <v>457532</v>
      </c>
      <c r="O134" s="10">
        <v>15578</v>
      </c>
      <c r="P134" s="105">
        <v>1</v>
      </c>
      <c r="Q134" s="102"/>
      <c r="R134" s="114">
        <v>16</v>
      </c>
      <c r="S134" s="58" t="s">
        <v>22</v>
      </c>
      <c r="T134" s="30" t="s">
        <v>693</v>
      </c>
      <c r="U134" s="29"/>
      <c r="V134" s="29" t="s">
        <v>20</v>
      </c>
      <c r="W134" s="10" t="s">
        <v>2130</v>
      </c>
      <c r="X134" s="296">
        <v>45145</v>
      </c>
      <c r="Y134" s="10">
        <f>SUM(Table3[[#This Row],[cca 
25%]:[cca 100%]])</f>
        <v>1</v>
      </c>
      <c r="Z134" s="351">
        <f>Table3[[#This Row],[Montažne ure]]*(1-Table3[[#This Row],[faktor %]])</f>
        <v>0</v>
      </c>
      <c r="AA134" s="84">
        <v>0.25</v>
      </c>
      <c r="AB134" s="84">
        <v>0.25</v>
      </c>
      <c r="AC134" s="84">
        <v>0.25</v>
      </c>
      <c r="AD134" s="84">
        <v>0.25</v>
      </c>
      <c r="AE134" s="3"/>
      <c r="AF134" s="3"/>
      <c r="AG134" s="296">
        <v>0</v>
      </c>
      <c r="AH134" s="296" t="s">
        <v>20</v>
      </c>
      <c r="AI134" s="10"/>
      <c r="AJ134" s="10"/>
      <c r="AK134" s="296">
        <v>45168</v>
      </c>
      <c r="AL134" s="296" t="s">
        <v>20</v>
      </c>
      <c r="AM134" s="10" t="s">
        <v>357</v>
      </c>
      <c r="AN134" s="7"/>
    </row>
    <row r="135" spans="1:40" ht="18" hidden="1" customHeight="1" x14ac:dyDescent="0.35">
      <c r="A135" s="117" t="s">
        <v>512</v>
      </c>
      <c r="B135" s="86" t="s">
        <v>421</v>
      </c>
      <c r="C135" s="57" t="s">
        <v>502</v>
      </c>
      <c r="D135" s="232" t="s">
        <v>503</v>
      </c>
      <c r="E135" s="235" t="str">
        <f t="shared" si="2"/>
        <v>60390</v>
      </c>
      <c r="F135" s="10"/>
      <c r="G135" s="10" t="s">
        <v>533</v>
      </c>
      <c r="H135" s="29"/>
      <c r="I135" s="7"/>
      <c r="J135" s="214"/>
      <c r="K135" s="214"/>
      <c r="L135" s="214"/>
      <c r="M135" s="214"/>
      <c r="N135" s="10">
        <v>436436</v>
      </c>
      <c r="O135" s="10">
        <v>15579</v>
      </c>
      <c r="P135" s="105">
        <v>1</v>
      </c>
      <c r="Q135" s="102"/>
      <c r="R135" s="114"/>
      <c r="S135" s="29"/>
      <c r="T135" s="30" t="s">
        <v>693</v>
      </c>
      <c r="U135" s="29"/>
      <c r="V135" s="29" t="s">
        <v>2128</v>
      </c>
      <c r="W135" s="10" t="s">
        <v>2128</v>
      </c>
      <c r="X135" s="296" t="s">
        <v>2128</v>
      </c>
      <c r="Y135" s="10">
        <f>SUM(Table3[[#This Row],[cca 
25%]:[cca 100%]])</f>
        <v>0</v>
      </c>
      <c r="Z135" s="351">
        <f>Table3[[#This Row],[Montažne ure]]*(1-Table3[[#This Row],[faktor %]])</f>
        <v>0</v>
      </c>
      <c r="AA135" s="85"/>
      <c r="AB135" s="85"/>
      <c r="AC135" s="85"/>
      <c r="AD135" s="85"/>
      <c r="AE135" s="3"/>
      <c r="AF135" s="3"/>
      <c r="AG135" s="296" t="s">
        <v>2128</v>
      </c>
      <c r="AH135" s="296" t="s">
        <v>2128</v>
      </c>
      <c r="AI135" s="10"/>
      <c r="AJ135" s="10"/>
      <c r="AK135" s="296" t="s">
        <v>2128</v>
      </c>
      <c r="AL135" s="296" t="s">
        <v>2128</v>
      </c>
      <c r="AM135" s="10" t="s">
        <v>357</v>
      </c>
      <c r="AN135" s="13" t="s">
        <v>521</v>
      </c>
    </row>
    <row r="136" spans="1:40" ht="18" hidden="1" x14ac:dyDescent="0.35">
      <c r="A136" s="117" t="s">
        <v>512</v>
      </c>
      <c r="B136" s="86" t="s">
        <v>421</v>
      </c>
      <c r="C136" s="57" t="s">
        <v>504</v>
      </c>
      <c r="D136" s="54" t="s">
        <v>505</v>
      </c>
      <c r="E136" s="222" t="str">
        <f t="shared" si="2"/>
        <v>60400</v>
      </c>
      <c r="F136" s="10"/>
      <c r="G136" s="46" t="s">
        <v>533</v>
      </c>
      <c r="H136" s="29"/>
      <c r="I136" s="7"/>
      <c r="J136" s="158"/>
      <c r="K136" s="158"/>
      <c r="L136" s="214"/>
      <c r="M136" s="214"/>
      <c r="N136" s="10">
        <v>436437</v>
      </c>
      <c r="O136" s="10"/>
      <c r="P136" s="105">
        <v>1400</v>
      </c>
      <c r="Q136" s="102"/>
      <c r="R136" s="114"/>
      <c r="S136" s="29"/>
      <c r="T136" s="30" t="s">
        <v>692</v>
      </c>
      <c r="U136" s="29"/>
      <c r="V136" s="29" t="s">
        <v>2128</v>
      </c>
      <c r="W136" s="10" t="s">
        <v>2128</v>
      </c>
      <c r="X136" s="296" t="s">
        <v>2128</v>
      </c>
      <c r="Y136" s="10">
        <f>SUM(Table3[[#This Row],[cca 
25%]:[cca 100%]])</f>
        <v>0</v>
      </c>
      <c r="Z136" s="351">
        <f>Table3[[#This Row],[Montažne ure]]*(1-Table3[[#This Row],[faktor %]])</f>
        <v>0</v>
      </c>
      <c r="AA136" s="85"/>
      <c r="AB136" s="85"/>
      <c r="AC136" s="85"/>
      <c r="AD136" s="85"/>
      <c r="AE136" s="3"/>
      <c r="AF136" s="3"/>
      <c r="AG136" s="296" t="s">
        <v>2128</v>
      </c>
      <c r="AH136" s="296" t="s">
        <v>2128</v>
      </c>
      <c r="AI136" s="10"/>
      <c r="AJ136" s="10"/>
      <c r="AK136" s="296" t="s">
        <v>2128</v>
      </c>
      <c r="AL136" s="296" t="s">
        <v>2128</v>
      </c>
      <c r="AM136" s="10" t="s">
        <v>357</v>
      </c>
      <c r="AN136" s="13"/>
    </row>
    <row r="137" spans="1:40" ht="18" hidden="1" x14ac:dyDescent="0.35">
      <c r="A137" s="117" t="s">
        <v>512</v>
      </c>
      <c r="B137" s="8" t="s">
        <v>421</v>
      </c>
      <c r="C137" s="57" t="s">
        <v>506</v>
      </c>
      <c r="D137" s="50" t="s">
        <v>507</v>
      </c>
      <c r="E137" s="50" t="str">
        <f t="shared" si="2"/>
        <v>60420</v>
      </c>
      <c r="F137" s="10"/>
      <c r="G137" s="10"/>
      <c r="H137" s="29"/>
      <c r="I137" s="7"/>
      <c r="J137" s="158"/>
      <c r="K137" s="158"/>
      <c r="L137" s="214"/>
      <c r="M137" s="214"/>
      <c r="N137" s="10">
        <v>436508</v>
      </c>
      <c r="O137" s="10">
        <v>15581</v>
      </c>
      <c r="P137" s="105">
        <v>1</v>
      </c>
      <c r="Q137" s="102"/>
      <c r="R137" s="114"/>
      <c r="S137" s="29"/>
      <c r="T137" s="30"/>
      <c r="U137" s="29"/>
      <c r="V137" s="29" t="s">
        <v>2128</v>
      </c>
      <c r="W137" s="10" t="s">
        <v>2128</v>
      </c>
      <c r="X137" s="296" t="s">
        <v>2128</v>
      </c>
      <c r="Y137" s="10">
        <f>SUM(Table3[[#This Row],[cca 
25%]:[cca 100%]])</f>
        <v>0</v>
      </c>
      <c r="Z137" s="351">
        <f>Table3[[#This Row],[Montažne ure]]*(1-Table3[[#This Row],[faktor %]])</f>
        <v>0</v>
      </c>
      <c r="AA137" s="85"/>
      <c r="AB137" s="85"/>
      <c r="AC137" s="85"/>
      <c r="AD137" s="85"/>
      <c r="AE137" s="3"/>
      <c r="AF137" s="3"/>
      <c r="AG137" s="296">
        <v>45141</v>
      </c>
      <c r="AH137" s="296" t="s">
        <v>20</v>
      </c>
      <c r="AI137" s="10"/>
      <c r="AJ137" s="10"/>
      <c r="AK137" s="296">
        <v>45142</v>
      </c>
      <c r="AL137" s="296" t="s">
        <v>20</v>
      </c>
      <c r="AM137" s="10" t="s">
        <v>357</v>
      </c>
      <c r="AN137" s="7"/>
    </row>
    <row r="138" spans="1:40" ht="18" hidden="1" x14ac:dyDescent="0.35">
      <c r="A138" s="316" t="s">
        <v>512</v>
      </c>
      <c r="B138" s="8" t="s">
        <v>421</v>
      </c>
      <c r="C138" s="57" t="s">
        <v>508</v>
      </c>
      <c r="D138" s="50" t="s">
        <v>509</v>
      </c>
      <c r="E138" s="232" t="str">
        <f t="shared" si="2"/>
        <v>60600</v>
      </c>
      <c r="F138" s="93" t="s">
        <v>20</v>
      </c>
      <c r="G138" s="256" t="s">
        <v>357</v>
      </c>
      <c r="H138" s="29" t="s">
        <v>798</v>
      </c>
      <c r="I138" s="7">
        <v>39</v>
      </c>
      <c r="J138" s="158"/>
      <c r="K138" s="158"/>
      <c r="L138" s="214">
        <v>0</v>
      </c>
      <c r="M138" s="214">
        <v>0</v>
      </c>
      <c r="N138" s="93">
        <v>395880060</v>
      </c>
      <c r="O138" s="10">
        <v>15582</v>
      </c>
      <c r="P138" s="209">
        <v>1</v>
      </c>
      <c r="Q138" s="102"/>
      <c r="R138" s="114">
        <v>150</v>
      </c>
      <c r="S138" s="59" t="s">
        <v>28</v>
      </c>
      <c r="T138" s="318" t="s">
        <v>796</v>
      </c>
      <c r="U138" s="29"/>
      <c r="V138" s="29" t="s">
        <v>20</v>
      </c>
      <c r="W138" s="10" t="s">
        <v>2131</v>
      </c>
      <c r="X138" s="296">
        <v>0</v>
      </c>
      <c r="Y138" s="10">
        <f>SUM(Table3[[#This Row],[cca 
25%]:[cca 100%]])</f>
        <v>1</v>
      </c>
      <c r="Z138" s="351">
        <f>Table3[[#This Row],[Montažne ure]]*(1-Table3[[#This Row],[faktor %]])</f>
        <v>0</v>
      </c>
      <c r="AA138" s="84">
        <v>0.25</v>
      </c>
      <c r="AB138" s="84">
        <v>0.25</v>
      </c>
      <c r="AC138" s="84">
        <v>0.25</v>
      </c>
      <c r="AD138" s="84">
        <v>0.25</v>
      </c>
      <c r="AE138" s="3"/>
      <c r="AF138" s="3"/>
      <c r="AG138" s="296">
        <v>45223</v>
      </c>
      <c r="AH138" s="296" t="s">
        <v>20</v>
      </c>
      <c r="AI138" s="10"/>
      <c r="AJ138" s="10"/>
      <c r="AK138" s="296">
        <v>45226</v>
      </c>
      <c r="AL138" s="296" t="s">
        <v>20</v>
      </c>
      <c r="AM138" s="10" t="s">
        <v>357</v>
      </c>
      <c r="AN138" s="13"/>
    </row>
    <row r="139" spans="1:40" ht="18" hidden="1" x14ac:dyDescent="0.35">
      <c r="A139" s="117" t="s">
        <v>512</v>
      </c>
      <c r="B139" s="8" t="s">
        <v>421</v>
      </c>
      <c r="C139" s="57" t="s">
        <v>510</v>
      </c>
      <c r="D139" s="232" t="s">
        <v>511</v>
      </c>
      <c r="E139" s="232" t="str">
        <f t="shared" si="2"/>
        <v>60900</v>
      </c>
      <c r="F139" s="10"/>
      <c r="G139" s="10"/>
      <c r="H139" s="29"/>
      <c r="I139" s="10"/>
      <c r="J139" s="103"/>
      <c r="K139" s="103"/>
      <c r="L139" s="214">
        <v>0</v>
      </c>
      <c r="M139" s="214">
        <v>0</v>
      </c>
      <c r="N139" s="10">
        <v>457534</v>
      </c>
      <c r="O139" s="10"/>
      <c r="P139" s="105">
        <v>1</v>
      </c>
      <c r="Q139" s="102"/>
      <c r="R139" s="114"/>
      <c r="S139" s="29"/>
      <c r="T139" s="30" t="s">
        <v>693</v>
      </c>
      <c r="U139" s="29" t="s">
        <v>710</v>
      </c>
      <c r="V139" s="29" t="s">
        <v>2128</v>
      </c>
      <c r="W139" s="10" t="s">
        <v>2128</v>
      </c>
      <c r="X139" s="296" t="s">
        <v>2128</v>
      </c>
      <c r="Y139" s="10">
        <f>SUM(Table3[[#This Row],[cca 
25%]:[cca 100%]])</f>
        <v>0</v>
      </c>
      <c r="Z139" s="351">
        <f>Table3[[#This Row],[Montažne ure]]*(1-Table3[[#This Row],[faktor %]])</f>
        <v>0</v>
      </c>
      <c r="AA139" s="85"/>
      <c r="AB139" s="85"/>
      <c r="AC139" s="85"/>
      <c r="AD139" s="85"/>
      <c r="AE139" s="3"/>
      <c r="AF139" s="3"/>
      <c r="AG139" s="296" t="s">
        <v>2128</v>
      </c>
      <c r="AH139" s="296" t="s">
        <v>2128</v>
      </c>
      <c r="AI139" s="10"/>
      <c r="AJ139" s="10"/>
      <c r="AK139" s="296" t="s">
        <v>2128</v>
      </c>
      <c r="AL139" s="296" t="s">
        <v>2128</v>
      </c>
      <c r="AM139" s="10" t="s">
        <v>357</v>
      </c>
      <c r="AN139" s="7"/>
    </row>
    <row r="140" spans="1:40" ht="18" hidden="1" x14ac:dyDescent="0.35">
      <c r="A140" s="117" t="s">
        <v>512</v>
      </c>
      <c r="B140" s="8" t="s">
        <v>421</v>
      </c>
      <c r="C140" s="57"/>
      <c r="D140" s="50"/>
      <c r="E140" s="50" t="str">
        <f t="shared" si="2"/>
        <v/>
      </c>
      <c r="F140" s="10"/>
      <c r="G140" s="10"/>
      <c r="H140" s="31" t="s">
        <v>30</v>
      </c>
      <c r="I140" s="10"/>
      <c r="J140" s="103"/>
      <c r="K140" s="103"/>
      <c r="L140" s="105"/>
      <c r="M140" s="105"/>
      <c r="N140" s="103"/>
      <c r="O140" s="103"/>
      <c r="P140" s="103"/>
      <c r="Q140" s="102"/>
      <c r="R140" s="114"/>
      <c r="S140" s="29"/>
      <c r="T140" s="30"/>
      <c r="U140" s="29"/>
      <c r="V140" s="29" t="s">
        <v>2128</v>
      </c>
      <c r="W140" s="10" t="s">
        <v>2128</v>
      </c>
      <c r="X140" s="296" t="s">
        <v>2128</v>
      </c>
      <c r="Y140" s="10">
        <f>SUM(Table3[[#This Row],[cca 
25%]:[cca 100%]])</f>
        <v>0</v>
      </c>
      <c r="Z140" s="351"/>
      <c r="AA140" s="85"/>
      <c r="AB140" s="85"/>
      <c r="AC140" s="85"/>
      <c r="AD140" s="85"/>
      <c r="AE140" s="3"/>
      <c r="AF140" s="3"/>
      <c r="AG140" s="296" t="s">
        <v>2128</v>
      </c>
      <c r="AH140" s="296" t="s">
        <v>2128</v>
      </c>
      <c r="AI140" s="10"/>
      <c r="AJ140" s="10"/>
      <c r="AK140" s="296" t="s">
        <v>2128</v>
      </c>
      <c r="AL140" s="296" t="s">
        <v>2128</v>
      </c>
      <c r="AM140" s="10" t="s">
        <v>357</v>
      </c>
      <c r="AN140" s="4"/>
    </row>
    <row r="141" spans="1:40" ht="13.2" hidden="1" customHeight="1" x14ac:dyDescent="0.35">
      <c r="A141" s="117"/>
      <c r="B141" s="8"/>
      <c r="C141" s="57"/>
      <c r="D141" s="50"/>
      <c r="E141" s="50" t="str">
        <f t="shared" si="2"/>
        <v/>
      </c>
      <c r="F141" s="10"/>
      <c r="G141" s="10"/>
      <c r="H141" s="268"/>
      <c r="I141" s="10"/>
      <c r="J141" s="103"/>
      <c r="K141" s="103"/>
      <c r="L141" s="105"/>
      <c r="M141" s="105"/>
      <c r="N141" s="103"/>
      <c r="O141" s="103"/>
      <c r="P141" s="270"/>
      <c r="Q141" s="10"/>
      <c r="R141" s="114"/>
      <c r="S141" s="29"/>
      <c r="T141" s="30"/>
      <c r="U141" s="29"/>
      <c r="V141" s="268" t="s">
        <v>2128</v>
      </c>
      <c r="W141" s="10" t="s">
        <v>2128</v>
      </c>
      <c r="X141" s="296" t="s">
        <v>2128</v>
      </c>
      <c r="Y141" s="10">
        <f>SUM(Table3[[#This Row],[cca 
25%]:[cca 100%]])</f>
        <v>0</v>
      </c>
      <c r="Z141" s="351">
        <f>Table3[[#This Row],[Montažne ure]]*(1-Table3[[#This Row],[faktor %]])</f>
        <v>0</v>
      </c>
      <c r="AA141" s="85"/>
      <c r="AB141" s="85"/>
      <c r="AC141" s="85"/>
      <c r="AD141" s="85"/>
      <c r="AE141" s="3"/>
      <c r="AF141" s="3"/>
      <c r="AG141" s="296" t="s">
        <v>2128</v>
      </c>
      <c r="AH141" s="296" t="s">
        <v>2128</v>
      </c>
      <c r="AI141" s="10"/>
      <c r="AJ141" s="10"/>
      <c r="AK141" s="296" t="s">
        <v>2128</v>
      </c>
      <c r="AL141" s="296" t="s">
        <v>2128</v>
      </c>
      <c r="AM141" s="10" t="s">
        <v>2665</v>
      </c>
      <c r="AN141" s="4"/>
    </row>
    <row r="142" spans="1:40" ht="18" hidden="1" x14ac:dyDescent="0.35">
      <c r="A142" s="117" t="s">
        <v>57</v>
      </c>
      <c r="B142" s="8" t="s">
        <v>58</v>
      </c>
      <c r="C142" s="57" t="s">
        <v>59</v>
      </c>
      <c r="D142" s="51" t="s">
        <v>60</v>
      </c>
      <c r="E142" s="51" t="str">
        <f t="shared" si="2"/>
        <v>070-T</v>
      </c>
      <c r="F142" s="10"/>
      <c r="G142" s="10"/>
      <c r="H142" s="29" t="s">
        <v>20</v>
      </c>
      <c r="I142" s="26">
        <v>13</v>
      </c>
      <c r="J142" s="7"/>
      <c r="K142" s="7"/>
      <c r="L142" s="7"/>
      <c r="M142" s="7"/>
      <c r="N142" s="10">
        <v>447778</v>
      </c>
      <c r="O142" s="10">
        <v>15145</v>
      </c>
      <c r="P142" s="10">
        <v>1</v>
      </c>
      <c r="Q142" s="168"/>
      <c r="R142" s="28">
        <v>13</v>
      </c>
      <c r="S142" s="58" t="s">
        <v>22</v>
      </c>
      <c r="T142" s="30" t="s">
        <v>32</v>
      </c>
      <c r="U142" s="29"/>
      <c r="V142" s="29" t="s">
        <v>2128</v>
      </c>
      <c r="W142" s="10" t="s">
        <v>2128</v>
      </c>
      <c r="X142" s="296" t="s">
        <v>2128</v>
      </c>
      <c r="Y142" s="10">
        <f>SUM(Table3[[#This Row],[cca 
25%]:[cca 100%]])</f>
        <v>1</v>
      </c>
      <c r="Z142" s="351">
        <f>Table3[[#This Row],[Montažne ure]]*(1-Table3[[#This Row],[faktor %]])</f>
        <v>0</v>
      </c>
      <c r="AA142" s="84">
        <v>0.25</v>
      </c>
      <c r="AB142" s="84">
        <v>0.25</v>
      </c>
      <c r="AC142" s="84">
        <v>0.25</v>
      </c>
      <c r="AD142" s="84">
        <v>0.25</v>
      </c>
      <c r="AE142" s="73" t="s">
        <v>718</v>
      </c>
      <c r="AF142" s="73"/>
      <c r="AG142" s="296">
        <v>0</v>
      </c>
      <c r="AH142" s="296">
        <v>0</v>
      </c>
      <c r="AI142" s="1"/>
      <c r="AJ142" s="10"/>
      <c r="AK142" s="296">
        <v>0</v>
      </c>
      <c r="AL142" s="296">
        <v>0</v>
      </c>
      <c r="AM142" s="1" t="s">
        <v>357</v>
      </c>
      <c r="AN142" s="7" t="s">
        <v>357</v>
      </c>
    </row>
    <row r="143" spans="1:40" ht="18" hidden="1" customHeight="1" x14ac:dyDescent="0.35">
      <c r="A143" s="117" t="s">
        <v>57</v>
      </c>
      <c r="B143" s="8" t="s">
        <v>58</v>
      </c>
      <c r="C143" s="57" t="s">
        <v>61</v>
      </c>
      <c r="D143" s="50" t="s">
        <v>62</v>
      </c>
      <c r="E143" s="50" t="str">
        <f t="shared" si="2"/>
        <v>00160</v>
      </c>
      <c r="F143" s="10"/>
      <c r="G143" s="10"/>
      <c r="H143" s="29" t="s">
        <v>536</v>
      </c>
      <c r="I143" s="21">
        <v>22</v>
      </c>
      <c r="J143" s="7"/>
      <c r="K143" s="7"/>
      <c r="L143" s="7"/>
      <c r="M143" s="7"/>
      <c r="N143" s="10">
        <v>434779</v>
      </c>
      <c r="O143" s="10">
        <v>15154</v>
      </c>
      <c r="P143" s="10">
        <v>1</v>
      </c>
      <c r="Q143" s="102"/>
      <c r="R143" s="28">
        <v>20</v>
      </c>
      <c r="S143" s="58" t="s">
        <v>22</v>
      </c>
      <c r="T143" s="30" t="s">
        <v>534</v>
      </c>
      <c r="U143" s="29"/>
      <c r="V143" s="29" t="s">
        <v>2128</v>
      </c>
      <c r="W143" s="10" t="s">
        <v>2128</v>
      </c>
      <c r="X143" s="296" t="s">
        <v>2128</v>
      </c>
      <c r="Y143" s="10">
        <f>SUM(Table3[[#This Row],[cca 
25%]:[cca 100%]])</f>
        <v>1</v>
      </c>
      <c r="Z143" s="351">
        <f>Table3[[#This Row],[Montažne ure]]*(1-Table3[[#This Row],[faktor %]])</f>
        <v>0</v>
      </c>
      <c r="AA143" s="84">
        <v>0.25</v>
      </c>
      <c r="AB143" s="84">
        <v>0.25</v>
      </c>
      <c r="AC143" s="84">
        <v>0.25</v>
      </c>
      <c r="AD143" s="84">
        <v>0.25</v>
      </c>
      <c r="AE143" s="73" t="s">
        <v>718</v>
      </c>
      <c r="AF143" s="73"/>
      <c r="AG143" s="296">
        <v>0</v>
      </c>
      <c r="AH143" s="296">
        <v>0</v>
      </c>
      <c r="AI143" s="292"/>
      <c r="AJ143" s="10"/>
      <c r="AK143" s="296">
        <v>0</v>
      </c>
      <c r="AL143" s="296">
        <v>0</v>
      </c>
      <c r="AM143" s="10" t="s">
        <v>357</v>
      </c>
      <c r="AN143" s="7" t="s">
        <v>357</v>
      </c>
    </row>
    <row r="144" spans="1:40" ht="18" hidden="1" x14ac:dyDescent="0.35">
      <c r="A144" s="117" t="s">
        <v>57</v>
      </c>
      <c r="B144" s="8" t="s">
        <v>58</v>
      </c>
      <c r="C144" s="57" t="s">
        <v>63</v>
      </c>
      <c r="D144" s="50" t="s">
        <v>64</v>
      </c>
      <c r="E144" s="50" t="str">
        <f t="shared" si="2"/>
        <v>190-T</v>
      </c>
      <c r="F144" s="10"/>
      <c r="G144" s="10"/>
      <c r="H144" s="29" t="s">
        <v>536</v>
      </c>
      <c r="I144" s="21">
        <v>22</v>
      </c>
      <c r="J144" s="7"/>
      <c r="K144" s="7"/>
      <c r="L144" s="7"/>
      <c r="M144" s="7"/>
      <c r="N144" s="10">
        <v>434781</v>
      </c>
      <c r="O144" s="10">
        <v>15156</v>
      </c>
      <c r="P144" s="10">
        <v>1</v>
      </c>
      <c r="Q144" s="102"/>
      <c r="R144" s="28">
        <v>65</v>
      </c>
      <c r="S144" s="58" t="s">
        <v>22</v>
      </c>
      <c r="T144" s="30" t="s">
        <v>534</v>
      </c>
      <c r="U144" s="29"/>
      <c r="V144" s="29" t="s">
        <v>2128</v>
      </c>
      <c r="W144" s="10" t="s">
        <v>2128</v>
      </c>
      <c r="X144" s="296" t="s">
        <v>2128</v>
      </c>
      <c r="Y144" s="10">
        <f>SUM(Table3[[#This Row],[cca 
25%]:[cca 100%]])</f>
        <v>1</v>
      </c>
      <c r="Z144" s="351">
        <f>Table3[[#This Row],[Montažne ure]]*(1-Table3[[#This Row],[faktor %]])</f>
        <v>0</v>
      </c>
      <c r="AA144" s="84">
        <v>0.25</v>
      </c>
      <c r="AB144" s="84">
        <v>0.25</v>
      </c>
      <c r="AC144" s="84">
        <v>0.25</v>
      </c>
      <c r="AD144" s="84">
        <v>0.25</v>
      </c>
      <c r="AE144" s="73" t="s">
        <v>718</v>
      </c>
      <c r="AF144" s="73"/>
      <c r="AG144" s="296" t="s">
        <v>2128</v>
      </c>
      <c r="AH144" s="296" t="s">
        <v>2128</v>
      </c>
      <c r="AI144" s="10"/>
      <c r="AJ144" s="10"/>
      <c r="AK144" s="296" t="s">
        <v>2128</v>
      </c>
      <c r="AL144" s="296" t="s">
        <v>2128</v>
      </c>
      <c r="AM144" s="10" t="s">
        <v>357</v>
      </c>
      <c r="AN144" s="7" t="s">
        <v>357</v>
      </c>
    </row>
    <row r="145" spans="1:40" ht="18" hidden="1" x14ac:dyDescent="0.35">
      <c r="A145" s="117" t="s">
        <v>57</v>
      </c>
      <c r="B145" s="8" t="s">
        <v>58</v>
      </c>
      <c r="C145" s="57" t="s">
        <v>65</v>
      </c>
      <c r="D145" s="50" t="s">
        <v>66</v>
      </c>
      <c r="E145" s="50" t="str">
        <f t="shared" si="2"/>
        <v>00200</v>
      </c>
      <c r="F145" s="10"/>
      <c r="G145" s="10"/>
      <c r="H145" s="29" t="s">
        <v>536</v>
      </c>
      <c r="I145" s="21">
        <v>22</v>
      </c>
      <c r="J145" s="7"/>
      <c r="K145" s="7"/>
      <c r="L145" s="7"/>
      <c r="M145" s="7"/>
      <c r="N145" s="10">
        <v>434782</v>
      </c>
      <c r="O145" s="10">
        <v>15157</v>
      </c>
      <c r="P145" s="10">
        <v>1</v>
      </c>
      <c r="Q145" s="102"/>
      <c r="R145" s="28">
        <v>38</v>
      </c>
      <c r="S145" s="58" t="s">
        <v>22</v>
      </c>
      <c r="T145" s="30" t="s">
        <v>534</v>
      </c>
      <c r="U145" s="29"/>
      <c r="V145" s="29" t="s">
        <v>2128</v>
      </c>
      <c r="W145" s="10" t="s">
        <v>2128</v>
      </c>
      <c r="X145" s="296" t="s">
        <v>2128</v>
      </c>
      <c r="Y145" s="10">
        <f>SUM(Table3[[#This Row],[cca 
25%]:[cca 100%]])</f>
        <v>1</v>
      </c>
      <c r="Z145" s="351">
        <f>Table3[[#This Row],[Montažne ure]]*(1-Table3[[#This Row],[faktor %]])</f>
        <v>0</v>
      </c>
      <c r="AA145" s="84">
        <v>0.25</v>
      </c>
      <c r="AB145" s="84">
        <v>0.25</v>
      </c>
      <c r="AC145" s="84">
        <v>0.25</v>
      </c>
      <c r="AD145" s="84">
        <v>0.25</v>
      </c>
      <c r="AE145" s="73" t="s">
        <v>718</v>
      </c>
      <c r="AF145" s="73"/>
      <c r="AG145" s="296">
        <v>0</v>
      </c>
      <c r="AH145" s="296">
        <v>0</v>
      </c>
      <c r="AI145" s="10"/>
      <c r="AJ145" s="10"/>
      <c r="AK145" s="296">
        <v>0</v>
      </c>
      <c r="AL145" s="296">
        <v>0</v>
      </c>
      <c r="AM145" s="10" t="s">
        <v>357</v>
      </c>
      <c r="AN145" s="7" t="s">
        <v>357</v>
      </c>
    </row>
    <row r="146" spans="1:40" ht="18" hidden="1" x14ac:dyDescent="0.35">
      <c r="A146" s="117" t="s">
        <v>57</v>
      </c>
      <c r="B146" s="8" t="s">
        <v>58</v>
      </c>
      <c r="C146" s="57" t="s">
        <v>67</v>
      </c>
      <c r="D146" s="52" t="s">
        <v>68</v>
      </c>
      <c r="E146" s="52" t="str">
        <f t="shared" si="2"/>
        <v>210-T</v>
      </c>
      <c r="F146" s="10"/>
      <c r="G146" s="10"/>
      <c r="H146" s="31" t="s">
        <v>375</v>
      </c>
      <c r="I146" s="21">
        <v>20</v>
      </c>
      <c r="J146" s="7"/>
      <c r="K146" s="7"/>
      <c r="L146" s="7"/>
      <c r="M146" s="7"/>
      <c r="N146" s="10">
        <v>434783</v>
      </c>
      <c r="O146" s="10">
        <v>15158</v>
      </c>
      <c r="P146" s="10">
        <v>1</v>
      </c>
      <c r="Q146" s="102"/>
      <c r="R146" s="28">
        <v>22</v>
      </c>
      <c r="S146" s="58" t="s">
        <v>22</v>
      </c>
      <c r="T146" s="46" t="s">
        <v>25</v>
      </c>
      <c r="U146" s="29"/>
      <c r="V146" s="31" t="s">
        <v>2128</v>
      </c>
      <c r="W146" s="10" t="s">
        <v>2128</v>
      </c>
      <c r="X146" s="296" t="s">
        <v>2128</v>
      </c>
      <c r="Y146" s="10">
        <f>SUM(Table3[[#This Row],[cca 
25%]:[cca 100%]])</f>
        <v>1</v>
      </c>
      <c r="Z146" s="351">
        <f>Table3[[#This Row],[Montažne ure]]*(1-Table3[[#This Row],[faktor %]])</f>
        <v>0</v>
      </c>
      <c r="AA146" s="84">
        <v>0.25</v>
      </c>
      <c r="AB146" s="84">
        <v>0.25</v>
      </c>
      <c r="AC146" s="84">
        <v>0.25</v>
      </c>
      <c r="AD146" s="84">
        <v>0.25</v>
      </c>
      <c r="AE146" s="73" t="s">
        <v>718</v>
      </c>
      <c r="AF146" s="73"/>
      <c r="AG146" s="296">
        <v>0</v>
      </c>
      <c r="AH146" s="296" t="s">
        <v>20</v>
      </c>
      <c r="AI146" s="10"/>
      <c r="AJ146" s="10"/>
      <c r="AK146" s="296">
        <v>45161</v>
      </c>
      <c r="AL146" s="296" t="s">
        <v>20</v>
      </c>
      <c r="AM146" s="10" t="s">
        <v>357</v>
      </c>
      <c r="AN146" s="7" t="s">
        <v>357</v>
      </c>
    </row>
    <row r="147" spans="1:40" ht="18" hidden="1" x14ac:dyDescent="0.35">
      <c r="A147" s="117" t="s">
        <v>57</v>
      </c>
      <c r="B147" s="8" t="s">
        <v>58</v>
      </c>
      <c r="C147" s="57" t="s">
        <v>69</v>
      </c>
      <c r="D147" s="53" t="s">
        <v>70</v>
      </c>
      <c r="E147" s="53" t="str">
        <f t="shared" si="2"/>
        <v>230-T</v>
      </c>
      <c r="F147" s="104"/>
      <c r="G147" s="104"/>
      <c r="H147" s="31" t="s">
        <v>375</v>
      </c>
      <c r="I147" s="21">
        <v>20</v>
      </c>
      <c r="J147" s="7"/>
      <c r="K147" s="7"/>
      <c r="L147" s="7"/>
      <c r="M147" s="7"/>
      <c r="N147" s="10">
        <v>434785</v>
      </c>
      <c r="O147" s="10">
        <v>15160</v>
      </c>
      <c r="P147" s="10">
        <v>1</v>
      </c>
      <c r="Q147" s="102"/>
      <c r="R147" s="28">
        <v>17</v>
      </c>
      <c r="S147" s="58" t="s">
        <v>22</v>
      </c>
      <c r="T147" s="46" t="s">
        <v>25</v>
      </c>
      <c r="U147" s="29"/>
      <c r="V147" s="31" t="s">
        <v>2128</v>
      </c>
      <c r="W147" s="10" t="s">
        <v>2128</v>
      </c>
      <c r="X147" s="296" t="s">
        <v>2128</v>
      </c>
      <c r="Y147" s="10">
        <f>SUM(Table3[[#This Row],[cca 
25%]:[cca 100%]])</f>
        <v>1</v>
      </c>
      <c r="Z147" s="351">
        <f>Table3[[#This Row],[Montažne ure]]*(1-Table3[[#This Row],[faktor %]])</f>
        <v>0</v>
      </c>
      <c r="AA147" s="84">
        <v>0.25</v>
      </c>
      <c r="AB147" s="84">
        <v>0.25</v>
      </c>
      <c r="AC147" s="84">
        <v>0.25</v>
      </c>
      <c r="AD147" s="84">
        <v>0.25</v>
      </c>
      <c r="AE147" s="73" t="s">
        <v>718</v>
      </c>
      <c r="AF147" s="73"/>
      <c r="AG147" s="296">
        <v>0</v>
      </c>
      <c r="AH147" s="296" t="s">
        <v>20</v>
      </c>
      <c r="AI147" s="10"/>
      <c r="AJ147" s="10"/>
      <c r="AK147" s="296">
        <v>45161</v>
      </c>
      <c r="AL147" s="296" t="s">
        <v>20</v>
      </c>
      <c r="AM147" s="10" t="s">
        <v>357</v>
      </c>
      <c r="AN147" s="7" t="s">
        <v>357</v>
      </c>
    </row>
    <row r="148" spans="1:40" ht="18" hidden="1" x14ac:dyDescent="0.35">
      <c r="A148" s="117" t="s">
        <v>57</v>
      </c>
      <c r="B148" s="8" t="s">
        <v>58</v>
      </c>
      <c r="C148" s="57" t="s">
        <v>71</v>
      </c>
      <c r="D148" s="51" t="s">
        <v>72</v>
      </c>
      <c r="E148" s="51" t="str">
        <f t="shared" si="2"/>
        <v>240-T</v>
      </c>
      <c r="F148" s="10"/>
      <c r="G148" s="10"/>
      <c r="H148" s="29" t="s">
        <v>20</v>
      </c>
      <c r="I148" s="26">
        <v>13</v>
      </c>
      <c r="J148" s="7"/>
      <c r="K148" s="7"/>
      <c r="L148" s="7"/>
      <c r="M148" s="7"/>
      <c r="N148" s="10">
        <v>434786</v>
      </c>
      <c r="O148" s="10">
        <v>15161</v>
      </c>
      <c r="P148" s="10">
        <v>1</v>
      </c>
      <c r="Q148" s="102"/>
      <c r="R148" s="28">
        <v>10</v>
      </c>
      <c r="S148" s="58" t="s">
        <v>22</v>
      </c>
      <c r="T148" s="46" t="s">
        <v>32</v>
      </c>
      <c r="U148" s="29"/>
      <c r="V148" s="29" t="s">
        <v>2128</v>
      </c>
      <c r="W148" s="10" t="s">
        <v>2128</v>
      </c>
      <c r="X148" s="296" t="s">
        <v>2128</v>
      </c>
      <c r="Y148" s="10">
        <f>SUM(Table3[[#This Row],[cca 
25%]:[cca 100%]])</f>
        <v>1</v>
      </c>
      <c r="Z148" s="351">
        <f>Table3[[#This Row],[Montažne ure]]*(1-Table3[[#This Row],[faktor %]])</f>
        <v>0</v>
      </c>
      <c r="AA148" s="84">
        <v>0.25</v>
      </c>
      <c r="AB148" s="84">
        <v>0.25</v>
      </c>
      <c r="AC148" s="84">
        <v>0.25</v>
      </c>
      <c r="AD148" s="84">
        <v>0.25</v>
      </c>
      <c r="AE148" s="73" t="s">
        <v>718</v>
      </c>
      <c r="AF148" s="73"/>
      <c r="AG148" s="296">
        <v>45141</v>
      </c>
      <c r="AH148" s="296" t="s">
        <v>20</v>
      </c>
      <c r="AI148" s="10"/>
      <c r="AJ148" s="10"/>
      <c r="AK148" s="296">
        <v>45114</v>
      </c>
      <c r="AL148" s="296" t="s">
        <v>20</v>
      </c>
      <c r="AM148" s="10" t="s">
        <v>357</v>
      </c>
      <c r="AN148" s="7" t="s">
        <v>357</v>
      </c>
    </row>
    <row r="149" spans="1:40" ht="18" hidden="1" x14ac:dyDescent="0.35">
      <c r="A149" s="117" t="s">
        <v>57</v>
      </c>
      <c r="B149" s="8" t="s">
        <v>58</v>
      </c>
      <c r="C149" s="57" t="s">
        <v>73</v>
      </c>
      <c r="D149" s="53" t="s">
        <v>74</v>
      </c>
      <c r="E149" s="53" t="str">
        <f t="shared" si="2"/>
        <v>260-T</v>
      </c>
      <c r="F149" s="164"/>
      <c r="G149" s="201"/>
      <c r="H149" s="29" t="s">
        <v>20</v>
      </c>
      <c r="I149" s="21">
        <v>48</v>
      </c>
      <c r="J149" s="7"/>
      <c r="K149" s="7"/>
      <c r="L149" s="7"/>
      <c r="M149" s="7"/>
      <c r="N149" s="1">
        <v>434788</v>
      </c>
      <c r="O149" s="1">
        <v>15163</v>
      </c>
      <c r="P149" s="1">
        <v>1</v>
      </c>
      <c r="Q149" s="102"/>
      <c r="R149" s="28">
        <v>35</v>
      </c>
      <c r="S149" s="60" t="s">
        <v>21</v>
      </c>
      <c r="T149" s="46" t="s">
        <v>25</v>
      </c>
      <c r="U149" s="29"/>
      <c r="V149" s="29" t="s">
        <v>2128</v>
      </c>
      <c r="W149" s="10" t="s">
        <v>2128</v>
      </c>
      <c r="X149" s="296" t="s">
        <v>2128</v>
      </c>
      <c r="Y149" s="10">
        <f>SUM(Table3[[#This Row],[cca 
25%]:[cca 100%]])</f>
        <v>1</v>
      </c>
      <c r="Z149" s="351">
        <f>Table3[[#This Row],[Montažne ure]]*(1-Table3[[#This Row],[faktor %]])</f>
        <v>0</v>
      </c>
      <c r="AA149" s="84">
        <v>0.25</v>
      </c>
      <c r="AB149" s="84">
        <v>0.25</v>
      </c>
      <c r="AC149" s="84">
        <v>0.25</v>
      </c>
      <c r="AD149" s="84">
        <v>0.25</v>
      </c>
      <c r="AE149" s="73" t="s">
        <v>549</v>
      </c>
      <c r="AF149" s="73"/>
      <c r="AG149" s="296">
        <v>0</v>
      </c>
      <c r="AH149" s="296" t="s">
        <v>20</v>
      </c>
      <c r="AI149" s="10"/>
      <c r="AJ149" s="10"/>
      <c r="AK149" s="296">
        <v>45161</v>
      </c>
      <c r="AL149" s="296" t="s">
        <v>20</v>
      </c>
      <c r="AM149" s="10" t="s">
        <v>357</v>
      </c>
      <c r="AN149" s="7" t="s">
        <v>357</v>
      </c>
    </row>
    <row r="150" spans="1:40" ht="18" hidden="1" x14ac:dyDescent="0.35">
      <c r="A150" s="117" t="s">
        <v>57</v>
      </c>
      <c r="B150" s="8" t="s">
        <v>58</v>
      </c>
      <c r="C150" s="23" t="s">
        <v>75</v>
      </c>
      <c r="D150" s="48" t="s">
        <v>76</v>
      </c>
      <c r="E150" s="48" t="str">
        <f t="shared" si="2"/>
        <v>00280</v>
      </c>
      <c r="F150" s="104"/>
      <c r="G150" s="104"/>
      <c r="H150" s="29" t="s">
        <v>536</v>
      </c>
      <c r="I150" s="21">
        <v>22</v>
      </c>
      <c r="J150" s="7"/>
      <c r="K150" s="7"/>
      <c r="L150" s="7"/>
      <c r="M150" s="7"/>
      <c r="N150" s="10">
        <v>434790</v>
      </c>
      <c r="O150" s="10">
        <v>15165</v>
      </c>
      <c r="P150" s="10">
        <v>1</v>
      </c>
      <c r="Q150" s="102"/>
      <c r="R150" s="28">
        <v>12</v>
      </c>
      <c r="S150" s="58" t="s">
        <v>22</v>
      </c>
      <c r="T150" s="30" t="s">
        <v>534</v>
      </c>
      <c r="U150" s="29"/>
      <c r="V150" s="34" t="s">
        <v>2128</v>
      </c>
      <c r="W150" s="10" t="s">
        <v>2128</v>
      </c>
      <c r="X150" s="296" t="s">
        <v>2128</v>
      </c>
      <c r="Y150" s="10">
        <f>SUM(Table3[[#This Row],[cca 
25%]:[cca 100%]])</f>
        <v>1</v>
      </c>
      <c r="Z150" s="351">
        <f>Table3[[#This Row],[Montažne ure]]*(1-Table3[[#This Row],[faktor %]])</f>
        <v>0</v>
      </c>
      <c r="AA150" s="84">
        <v>0.25</v>
      </c>
      <c r="AB150" s="84">
        <v>0.25</v>
      </c>
      <c r="AC150" s="84">
        <v>0.25</v>
      </c>
      <c r="AD150" s="84">
        <v>0.25</v>
      </c>
      <c r="AE150" s="73" t="s">
        <v>718</v>
      </c>
      <c r="AF150" s="73"/>
      <c r="AG150" s="296">
        <v>0</v>
      </c>
      <c r="AH150" s="296">
        <v>0</v>
      </c>
      <c r="AI150" s="10"/>
      <c r="AJ150" s="10"/>
      <c r="AK150" s="296">
        <v>0</v>
      </c>
      <c r="AL150" s="296">
        <v>0</v>
      </c>
      <c r="AM150" s="10" t="s">
        <v>357</v>
      </c>
      <c r="AN150" s="7" t="s">
        <v>357</v>
      </c>
    </row>
    <row r="151" spans="1:40" ht="18" hidden="1" x14ac:dyDescent="0.35">
      <c r="A151" s="117" t="s">
        <v>57</v>
      </c>
      <c r="B151" s="8" t="s">
        <v>58</v>
      </c>
      <c r="C151" s="57" t="s">
        <v>77</v>
      </c>
      <c r="D151" s="25" t="s">
        <v>78</v>
      </c>
      <c r="E151" s="25" t="str">
        <f t="shared" si="2"/>
        <v>00290</v>
      </c>
      <c r="F151" s="104"/>
      <c r="G151" s="104"/>
      <c r="H151" s="29" t="s">
        <v>536</v>
      </c>
      <c r="I151" s="21">
        <v>22</v>
      </c>
      <c r="J151" s="7"/>
      <c r="K151" s="7"/>
      <c r="L151" s="7"/>
      <c r="M151" s="7"/>
      <c r="N151" s="10">
        <v>434791</v>
      </c>
      <c r="O151" s="10">
        <v>15166</v>
      </c>
      <c r="P151" s="10">
        <v>1</v>
      </c>
      <c r="Q151" s="102"/>
      <c r="R151" s="28">
        <v>12</v>
      </c>
      <c r="S151" s="58" t="s">
        <v>22</v>
      </c>
      <c r="T151" s="30" t="s">
        <v>534</v>
      </c>
      <c r="U151" s="29"/>
      <c r="V151" s="29" t="s">
        <v>2128</v>
      </c>
      <c r="W151" s="10" t="s">
        <v>2128</v>
      </c>
      <c r="X151" s="296" t="s">
        <v>2128</v>
      </c>
      <c r="Y151" s="10">
        <f>SUM(Table3[[#This Row],[cca 
25%]:[cca 100%]])</f>
        <v>1</v>
      </c>
      <c r="Z151" s="351">
        <f>Table3[[#This Row],[Montažne ure]]*(1-Table3[[#This Row],[faktor %]])</f>
        <v>0</v>
      </c>
      <c r="AA151" s="84">
        <v>0.25</v>
      </c>
      <c r="AB151" s="84">
        <v>0.25</v>
      </c>
      <c r="AC151" s="84">
        <v>0.25</v>
      </c>
      <c r="AD151" s="84">
        <v>0.25</v>
      </c>
      <c r="AE151" s="73" t="s">
        <v>718</v>
      </c>
      <c r="AF151" s="73"/>
      <c r="AG151" s="296">
        <v>0</v>
      </c>
      <c r="AH151" s="296" t="s">
        <v>20</v>
      </c>
      <c r="AI151" s="10"/>
      <c r="AJ151" s="10"/>
      <c r="AK151" s="296">
        <v>45135</v>
      </c>
      <c r="AL151" s="296" t="s">
        <v>20</v>
      </c>
      <c r="AM151" s="10" t="s">
        <v>357</v>
      </c>
      <c r="AN151" s="7" t="s">
        <v>357</v>
      </c>
    </row>
    <row r="152" spans="1:40" ht="18" hidden="1" x14ac:dyDescent="0.35">
      <c r="A152" s="117" t="s">
        <v>57</v>
      </c>
      <c r="B152" s="8" t="s">
        <v>58</v>
      </c>
      <c r="C152" s="57" t="s">
        <v>79</v>
      </c>
      <c r="D152" s="25" t="s">
        <v>80</v>
      </c>
      <c r="E152" s="25" t="str">
        <f t="shared" si="2"/>
        <v>00300</v>
      </c>
      <c r="F152" s="104"/>
      <c r="G152" s="104"/>
      <c r="H152" s="29" t="s">
        <v>536</v>
      </c>
      <c r="I152" s="21">
        <v>22</v>
      </c>
      <c r="J152" s="7"/>
      <c r="K152" s="7"/>
      <c r="L152" s="7"/>
      <c r="M152" s="7"/>
      <c r="N152" s="10">
        <v>434792</v>
      </c>
      <c r="O152" s="10">
        <v>15167</v>
      </c>
      <c r="P152" s="10">
        <v>1</v>
      </c>
      <c r="Q152" s="102"/>
      <c r="R152" s="28">
        <v>15</v>
      </c>
      <c r="S152" s="58" t="s">
        <v>22</v>
      </c>
      <c r="T152" s="30" t="s">
        <v>534</v>
      </c>
      <c r="U152" s="29"/>
      <c r="V152" s="34" t="s">
        <v>2128</v>
      </c>
      <c r="W152" s="10" t="s">
        <v>2128</v>
      </c>
      <c r="X152" s="296" t="s">
        <v>2128</v>
      </c>
      <c r="Y152" s="10">
        <f>SUM(Table3[[#This Row],[cca 
25%]:[cca 100%]])</f>
        <v>1</v>
      </c>
      <c r="Z152" s="351">
        <f>Table3[[#This Row],[Montažne ure]]*(1-Table3[[#This Row],[faktor %]])</f>
        <v>0</v>
      </c>
      <c r="AA152" s="84">
        <v>0.25</v>
      </c>
      <c r="AB152" s="84">
        <v>0.25</v>
      </c>
      <c r="AC152" s="84">
        <v>0.25</v>
      </c>
      <c r="AD152" s="84">
        <v>0.25</v>
      </c>
      <c r="AE152" s="73" t="s">
        <v>718</v>
      </c>
      <c r="AF152" s="73"/>
      <c r="AG152" s="296">
        <v>0</v>
      </c>
      <c r="AH152" s="296">
        <v>0</v>
      </c>
      <c r="AI152" s="10"/>
      <c r="AJ152" s="10"/>
      <c r="AK152" s="296">
        <v>0</v>
      </c>
      <c r="AL152" s="296">
        <v>0</v>
      </c>
      <c r="AM152" s="10" t="s">
        <v>357</v>
      </c>
      <c r="AN152" s="7" t="s">
        <v>357</v>
      </c>
    </row>
    <row r="153" spans="1:40" ht="18" hidden="1" x14ac:dyDescent="0.35">
      <c r="A153" s="117" t="s">
        <v>57</v>
      </c>
      <c r="B153" s="8" t="s">
        <v>58</v>
      </c>
      <c r="C153" s="57" t="s">
        <v>81</v>
      </c>
      <c r="D153" s="25" t="s">
        <v>82</v>
      </c>
      <c r="E153" s="25" t="str">
        <f t="shared" si="2"/>
        <v>00310</v>
      </c>
      <c r="F153" s="104"/>
      <c r="G153" s="104"/>
      <c r="H153" s="29" t="s">
        <v>536</v>
      </c>
      <c r="I153" s="21">
        <v>22</v>
      </c>
      <c r="J153" s="7"/>
      <c r="K153" s="7"/>
      <c r="L153" s="7"/>
      <c r="M153" s="7"/>
      <c r="N153" s="10">
        <v>434793</v>
      </c>
      <c r="O153" s="10">
        <v>15168</v>
      </c>
      <c r="P153" s="10">
        <v>1</v>
      </c>
      <c r="Q153" s="102"/>
      <c r="R153" s="28">
        <v>15</v>
      </c>
      <c r="S153" s="58" t="s">
        <v>22</v>
      </c>
      <c r="T153" s="30" t="s">
        <v>534</v>
      </c>
      <c r="U153" s="29"/>
      <c r="V153" s="29" t="s">
        <v>2128</v>
      </c>
      <c r="W153" s="10" t="s">
        <v>2128</v>
      </c>
      <c r="X153" s="296" t="s">
        <v>2128</v>
      </c>
      <c r="Y153" s="10">
        <f>SUM(Table3[[#This Row],[cca 
25%]:[cca 100%]])</f>
        <v>1</v>
      </c>
      <c r="Z153" s="351">
        <f>Table3[[#This Row],[Montažne ure]]*(1-Table3[[#This Row],[faktor %]])</f>
        <v>0</v>
      </c>
      <c r="AA153" s="84">
        <v>0.25</v>
      </c>
      <c r="AB153" s="84">
        <v>0.25</v>
      </c>
      <c r="AC153" s="84">
        <v>0.25</v>
      </c>
      <c r="AD153" s="84">
        <v>0.25</v>
      </c>
      <c r="AE153" s="73" t="s">
        <v>718</v>
      </c>
      <c r="AF153" s="73"/>
      <c r="AG153" s="296">
        <v>45141</v>
      </c>
      <c r="AH153" s="296" t="s">
        <v>20</v>
      </c>
      <c r="AI153" s="10"/>
      <c r="AJ153" s="10"/>
      <c r="AK153" s="296">
        <v>45138</v>
      </c>
      <c r="AL153" s="296" t="s">
        <v>20</v>
      </c>
      <c r="AM153" s="10" t="s">
        <v>357</v>
      </c>
      <c r="AN153" s="7" t="s">
        <v>357</v>
      </c>
    </row>
    <row r="154" spans="1:40" ht="18" hidden="1" x14ac:dyDescent="0.35">
      <c r="A154" s="117" t="s">
        <v>57</v>
      </c>
      <c r="B154" s="8" t="s">
        <v>58</v>
      </c>
      <c r="C154" s="23" t="s">
        <v>83</v>
      </c>
      <c r="D154" s="48" t="s">
        <v>84</v>
      </c>
      <c r="E154" s="48" t="str">
        <f t="shared" si="2"/>
        <v>00320</v>
      </c>
      <c r="F154" s="104"/>
      <c r="G154" s="104"/>
      <c r="H154" s="29" t="s">
        <v>536</v>
      </c>
      <c r="I154" s="21">
        <v>22</v>
      </c>
      <c r="J154" s="7"/>
      <c r="K154" s="7"/>
      <c r="L154" s="7"/>
      <c r="M154" s="7"/>
      <c r="N154" s="10">
        <v>434794</v>
      </c>
      <c r="O154" s="10">
        <v>15170</v>
      </c>
      <c r="P154" s="10">
        <v>1</v>
      </c>
      <c r="Q154" s="102"/>
      <c r="R154" s="28">
        <v>10</v>
      </c>
      <c r="S154" s="58" t="s">
        <v>22</v>
      </c>
      <c r="T154" s="30" t="s">
        <v>534</v>
      </c>
      <c r="U154" s="29"/>
      <c r="V154" s="29" t="s">
        <v>2128</v>
      </c>
      <c r="W154" s="10" t="s">
        <v>2128</v>
      </c>
      <c r="X154" s="296" t="s">
        <v>2128</v>
      </c>
      <c r="Y154" s="10">
        <f>SUM(Table3[[#This Row],[cca 
25%]:[cca 100%]])</f>
        <v>1</v>
      </c>
      <c r="Z154" s="351">
        <f>Table3[[#This Row],[Montažne ure]]*(1-Table3[[#This Row],[faktor %]])</f>
        <v>0</v>
      </c>
      <c r="AA154" s="84">
        <v>0.25</v>
      </c>
      <c r="AB154" s="84">
        <v>0.25</v>
      </c>
      <c r="AC154" s="84">
        <v>0.25</v>
      </c>
      <c r="AD154" s="84">
        <v>0.25</v>
      </c>
      <c r="AE154" s="73" t="s">
        <v>718</v>
      </c>
      <c r="AF154" s="73"/>
      <c r="AG154" s="296">
        <v>0</v>
      </c>
      <c r="AH154" s="296">
        <v>0</v>
      </c>
      <c r="AI154" s="10"/>
      <c r="AJ154" s="10"/>
      <c r="AK154" s="296">
        <v>0</v>
      </c>
      <c r="AL154" s="296">
        <v>0</v>
      </c>
      <c r="AM154" s="10" t="s">
        <v>357</v>
      </c>
      <c r="AN154" s="7" t="s">
        <v>357</v>
      </c>
    </row>
    <row r="155" spans="1:40" ht="18" hidden="1" x14ac:dyDescent="0.35">
      <c r="A155" s="117" t="s">
        <v>57</v>
      </c>
      <c r="B155" s="8" t="s">
        <v>58</v>
      </c>
      <c r="C155" s="57" t="s">
        <v>85</v>
      </c>
      <c r="D155" s="52" t="s">
        <v>86</v>
      </c>
      <c r="E155" s="52" t="str">
        <f t="shared" si="2"/>
        <v>340-T</v>
      </c>
      <c r="F155" s="10"/>
      <c r="G155" s="10"/>
      <c r="H155" s="31" t="s">
        <v>32</v>
      </c>
      <c r="I155" s="21">
        <v>20</v>
      </c>
      <c r="J155" s="7"/>
      <c r="K155" s="7"/>
      <c r="L155" s="7"/>
      <c r="M155" s="7"/>
      <c r="N155" s="10">
        <v>434797</v>
      </c>
      <c r="O155" s="10">
        <v>15172</v>
      </c>
      <c r="P155" s="10">
        <v>1</v>
      </c>
      <c r="Q155" s="102"/>
      <c r="R155" s="28">
        <v>47</v>
      </c>
      <c r="S155" s="58" t="s">
        <v>22</v>
      </c>
      <c r="T155" s="46" t="s">
        <v>25</v>
      </c>
      <c r="U155" s="29"/>
      <c r="V155" s="31" t="s">
        <v>2128</v>
      </c>
      <c r="W155" s="10" t="s">
        <v>2128</v>
      </c>
      <c r="X155" s="296" t="s">
        <v>2128</v>
      </c>
      <c r="Y155" s="10">
        <f>SUM(Table3[[#This Row],[cca 
25%]:[cca 100%]])</f>
        <v>1</v>
      </c>
      <c r="Z155" s="351">
        <f>Table3[[#This Row],[Montažne ure]]*(1-Table3[[#This Row],[faktor %]])</f>
        <v>0</v>
      </c>
      <c r="AA155" s="84">
        <v>0.25</v>
      </c>
      <c r="AB155" s="84">
        <v>0.25</v>
      </c>
      <c r="AC155" s="84">
        <v>0.25</v>
      </c>
      <c r="AD155" s="84">
        <v>0.25</v>
      </c>
      <c r="AE155" s="73" t="s">
        <v>718</v>
      </c>
      <c r="AF155" s="73"/>
      <c r="AG155" s="296">
        <v>45145</v>
      </c>
      <c r="AH155" s="296" t="s">
        <v>20</v>
      </c>
      <c r="AI155" s="10"/>
      <c r="AJ155" s="10"/>
      <c r="AK155" s="296">
        <v>45147</v>
      </c>
      <c r="AL155" s="296" t="s">
        <v>20</v>
      </c>
      <c r="AM155" s="10" t="s">
        <v>357</v>
      </c>
      <c r="AN155" s="7" t="s">
        <v>357</v>
      </c>
    </row>
    <row r="156" spans="1:40" ht="18" hidden="1" x14ac:dyDescent="0.35">
      <c r="A156" s="117" t="s">
        <v>57</v>
      </c>
      <c r="B156" s="8" t="s">
        <v>58</v>
      </c>
      <c r="C156" s="57" t="s">
        <v>87</v>
      </c>
      <c r="D156" s="52" t="s">
        <v>88</v>
      </c>
      <c r="E156" s="52" t="str">
        <f t="shared" si="2"/>
        <v>350-T</v>
      </c>
      <c r="F156" s="10"/>
      <c r="G156" s="10"/>
      <c r="H156" s="31" t="s">
        <v>32</v>
      </c>
      <c r="I156" s="21">
        <v>20</v>
      </c>
      <c r="J156" s="7"/>
      <c r="K156" s="7"/>
      <c r="L156" s="7"/>
      <c r="M156" s="7"/>
      <c r="N156" s="10">
        <v>434798</v>
      </c>
      <c r="O156" s="10">
        <v>15173</v>
      </c>
      <c r="P156" s="10">
        <v>1</v>
      </c>
      <c r="Q156" s="102"/>
      <c r="R156" s="28">
        <v>32</v>
      </c>
      <c r="S156" s="58" t="s">
        <v>22</v>
      </c>
      <c r="T156" s="46" t="s">
        <v>25</v>
      </c>
      <c r="U156" s="29"/>
      <c r="V156" s="31" t="s">
        <v>2128</v>
      </c>
      <c r="W156" s="10" t="s">
        <v>2128</v>
      </c>
      <c r="X156" s="296" t="s">
        <v>2128</v>
      </c>
      <c r="Y156" s="10">
        <f>SUM(Table3[[#This Row],[cca 
25%]:[cca 100%]])</f>
        <v>1</v>
      </c>
      <c r="Z156" s="351">
        <f>Table3[[#This Row],[Montažne ure]]*(1-Table3[[#This Row],[faktor %]])</f>
        <v>0</v>
      </c>
      <c r="AA156" s="84">
        <v>0.25</v>
      </c>
      <c r="AB156" s="84">
        <v>0.25</v>
      </c>
      <c r="AC156" s="84">
        <v>0.25</v>
      </c>
      <c r="AD156" s="84">
        <v>0.25</v>
      </c>
      <c r="AE156" s="73" t="s">
        <v>718</v>
      </c>
      <c r="AF156" s="73"/>
      <c r="AG156" s="296">
        <v>0</v>
      </c>
      <c r="AH156" s="296" t="s">
        <v>20</v>
      </c>
      <c r="AI156" s="10"/>
      <c r="AJ156" s="10"/>
      <c r="AK156" s="296">
        <v>45161</v>
      </c>
      <c r="AL156" s="296" t="s">
        <v>20</v>
      </c>
      <c r="AM156" s="10" t="s">
        <v>357</v>
      </c>
      <c r="AN156" s="7" t="s">
        <v>357</v>
      </c>
    </row>
    <row r="157" spans="1:40" ht="18" hidden="1" x14ac:dyDescent="0.35">
      <c r="A157" s="117" t="s">
        <v>57</v>
      </c>
      <c r="B157" s="8" t="s">
        <v>58</v>
      </c>
      <c r="C157" s="57" t="s">
        <v>89</v>
      </c>
      <c r="D157" s="52" t="s">
        <v>90</v>
      </c>
      <c r="E157" s="52" t="str">
        <f t="shared" si="2"/>
        <v>360-T</v>
      </c>
      <c r="F157" s="10"/>
      <c r="G157" s="10"/>
      <c r="H157" s="31" t="s">
        <v>375</v>
      </c>
      <c r="I157" s="21">
        <v>20</v>
      </c>
      <c r="J157" s="7"/>
      <c r="K157" s="7"/>
      <c r="L157" s="7"/>
      <c r="M157" s="7"/>
      <c r="N157" s="10">
        <v>434799</v>
      </c>
      <c r="O157" s="10">
        <v>15174</v>
      </c>
      <c r="P157" s="10">
        <v>1</v>
      </c>
      <c r="Q157" s="102"/>
      <c r="R157" s="28">
        <v>5</v>
      </c>
      <c r="S157" s="58" t="s">
        <v>22</v>
      </c>
      <c r="T157" s="46" t="s">
        <v>25</v>
      </c>
      <c r="U157" s="29"/>
      <c r="V157" s="31" t="s">
        <v>2128</v>
      </c>
      <c r="W157" s="10" t="s">
        <v>2128</v>
      </c>
      <c r="X157" s="296" t="s">
        <v>2128</v>
      </c>
      <c r="Y157" s="10">
        <f>SUM(Table3[[#This Row],[cca 
25%]:[cca 100%]])</f>
        <v>1</v>
      </c>
      <c r="Z157" s="351">
        <f>Table3[[#This Row],[Montažne ure]]*(1-Table3[[#This Row],[faktor %]])</f>
        <v>0</v>
      </c>
      <c r="AA157" s="84">
        <v>0.25</v>
      </c>
      <c r="AB157" s="84">
        <v>0.25</v>
      </c>
      <c r="AC157" s="84">
        <v>0.25</v>
      </c>
      <c r="AD157" s="84">
        <v>0.25</v>
      </c>
      <c r="AE157" s="73" t="s">
        <v>718</v>
      </c>
      <c r="AF157" s="73"/>
      <c r="AG157" s="296">
        <v>0</v>
      </c>
      <c r="AH157" s="296" t="s">
        <v>20</v>
      </c>
      <c r="AI157" s="10"/>
      <c r="AJ157" s="10"/>
      <c r="AK157" s="296">
        <v>45173</v>
      </c>
      <c r="AL157" s="296" t="s">
        <v>20</v>
      </c>
      <c r="AM157" s="10" t="s">
        <v>357</v>
      </c>
      <c r="AN157" s="7" t="s">
        <v>357</v>
      </c>
    </row>
    <row r="158" spans="1:40" ht="18" hidden="1" x14ac:dyDescent="0.35">
      <c r="A158" s="117" t="s">
        <v>57</v>
      </c>
      <c r="B158" s="8" t="s">
        <v>58</v>
      </c>
      <c r="C158" s="57" t="s">
        <v>91</v>
      </c>
      <c r="D158" s="52" t="s">
        <v>92</v>
      </c>
      <c r="E158" s="52" t="str">
        <f t="shared" si="2"/>
        <v>370-T</v>
      </c>
      <c r="F158" s="10"/>
      <c r="G158" s="10"/>
      <c r="H158" s="31" t="s">
        <v>375</v>
      </c>
      <c r="I158" s="21">
        <v>20</v>
      </c>
      <c r="J158" s="7"/>
      <c r="K158" s="7"/>
      <c r="L158" s="7"/>
      <c r="M158" s="7"/>
      <c r="N158" s="10">
        <v>447750</v>
      </c>
      <c r="O158" s="10">
        <v>15175</v>
      </c>
      <c r="P158" s="10">
        <v>1</v>
      </c>
      <c r="Q158" s="102"/>
      <c r="R158" s="28">
        <v>5</v>
      </c>
      <c r="S158" s="58" t="s">
        <v>22</v>
      </c>
      <c r="T158" s="46" t="s">
        <v>25</v>
      </c>
      <c r="U158" s="29"/>
      <c r="V158" s="31" t="s">
        <v>2128</v>
      </c>
      <c r="W158" s="10" t="s">
        <v>2128</v>
      </c>
      <c r="X158" s="296" t="s">
        <v>2128</v>
      </c>
      <c r="Y158" s="10">
        <f>SUM(Table3[[#This Row],[cca 
25%]:[cca 100%]])</f>
        <v>1</v>
      </c>
      <c r="Z158" s="351">
        <f>Table3[[#This Row],[Montažne ure]]*(1-Table3[[#This Row],[faktor %]])</f>
        <v>0</v>
      </c>
      <c r="AA158" s="84">
        <v>0.25</v>
      </c>
      <c r="AB158" s="84">
        <v>0.25</v>
      </c>
      <c r="AC158" s="84">
        <v>0.25</v>
      </c>
      <c r="AD158" s="84">
        <v>0.25</v>
      </c>
      <c r="AE158" s="73" t="s">
        <v>718</v>
      </c>
      <c r="AF158" s="73"/>
      <c r="AG158" s="296">
        <v>0</v>
      </c>
      <c r="AH158" s="296" t="s">
        <v>20</v>
      </c>
      <c r="AI158" s="10"/>
      <c r="AJ158" s="10"/>
      <c r="AK158" s="296">
        <v>45173</v>
      </c>
      <c r="AL158" s="296" t="s">
        <v>20</v>
      </c>
      <c r="AM158" s="10" t="s">
        <v>357</v>
      </c>
      <c r="AN158" s="7" t="s">
        <v>357</v>
      </c>
    </row>
    <row r="159" spans="1:40" ht="18" hidden="1" x14ac:dyDescent="0.35">
      <c r="A159" s="117" t="s">
        <v>57</v>
      </c>
      <c r="B159" s="8" t="s">
        <v>58</v>
      </c>
      <c r="C159" s="57" t="s">
        <v>93</v>
      </c>
      <c r="D159" s="52" t="s">
        <v>94</v>
      </c>
      <c r="E159" s="52" t="str">
        <f t="shared" si="2"/>
        <v>380-T</v>
      </c>
      <c r="F159" s="10"/>
      <c r="G159" s="10"/>
      <c r="H159" s="31" t="s">
        <v>375</v>
      </c>
      <c r="I159" s="21">
        <v>20</v>
      </c>
      <c r="J159" s="7"/>
      <c r="K159" s="7"/>
      <c r="L159" s="7"/>
      <c r="M159" s="7"/>
      <c r="N159" s="10">
        <v>447751</v>
      </c>
      <c r="O159" s="10">
        <v>15176</v>
      </c>
      <c r="P159" s="10">
        <v>1</v>
      </c>
      <c r="Q159" s="102"/>
      <c r="R159" s="28">
        <v>5</v>
      </c>
      <c r="S159" s="58" t="s">
        <v>22</v>
      </c>
      <c r="T159" s="46" t="s">
        <v>25</v>
      </c>
      <c r="U159" s="29"/>
      <c r="V159" s="31" t="s">
        <v>2128</v>
      </c>
      <c r="W159" s="10" t="s">
        <v>2128</v>
      </c>
      <c r="X159" s="296" t="s">
        <v>2128</v>
      </c>
      <c r="Y159" s="10">
        <f>SUM(Table3[[#This Row],[cca 
25%]:[cca 100%]])</f>
        <v>1</v>
      </c>
      <c r="Z159" s="351">
        <f>Table3[[#This Row],[Montažne ure]]*(1-Table3[[#This Row],[faktor %]])</f>
        <v>0</v>
      </c>
      <c r="AA159" s="84">
        <v>0.25</v>
      </c>
      <c r="AB159" s="84">
        <v>0.25</v>
      </c>
      <c r="AC159" s="84">
        <v>0.25</v>
      </c>
      <c r="AD159" s="84">
        <v>0.25</v>
      </c>
      <c r="AE159" s="73" t="s">
        <v>718</v>
      </c>
      <c r="AF159" s="73"/>
      <c r="AG159" s="296">
        <v>0</v>
      </c>
      <c r="AH159" s="296" t="s">
        <v>20</v>
      </c>
      <c r="AI159" s="10"/>
      <c r="AJ159" s="10"/>
      <c r="AK159" s="296">
        <v>45177</v>
      </c>
      <c r="AL159" s="296" t="s">
        <v>20</v>
      </c>
      <c r="AM159" s="10" t="s">
        <v>357</v>
      </c>
      <c r="AN159" s="7" t="s">
        <v>357</v>
      </c>
    </row>
    <row r="160" spans="1:40" ht="18" hidden="1" x14ac:dyDescent="0.35">
      <c r="A160" s="117" t="s">
        <v>57</v>
      </c>
      <c r="B160" s="8" t="s">
        <v>58</v>
      </c>
      <c r="C160" s="57" t="s">
        <v>95</v>
      </c>
      <c r="D160" s="52" t="s">
        <v>96</v>
      </c>
      <c r="E160" s="52" t="str">
        <f t="shared" si="2"/>
        <v>390-T</v>
      </c>
      <c r="F160" s="10"/>
      <c r="G160" s="10"/>
      <c r="H160" s="31" t="s">
        <v>375</v>
      </c>
      <c r="I160" s="21">
        <v>20</v>
      </c>
      <c r="J160" s="7"/>
      <c r="K160" s="7"/>
      <c r="L160" s="7"/>
      <c r="M160" s="7"/>
      <c r="N160" s="10">
        <v>447752</v>
      </c>
      <c r="O160" s="10">
        <v>15177</v>
      </c>
      <c r="P160" s="10">
        <v>1</v>
      </c>
      <c r="Q160" s="102"/>
      <c r="R160" s="28">
        <v>2</v>
      </c>
      <c r="S160" s="58" t="s">
        <v>22</v>
      </c>
      <c r="T160" s="46" t="s">
        <v>25</v>
      </c>
      <c r="U160" s="29"/>
      <c r="V160" s="31" t="s">
        <v>2128</v>
      </c>
      <c r="W160" s="10" t="s">
        <v>2128</v>
      </c>
      <c r="X160" s="296" t="s">
        <v>2128</v>
      </c>
      <c r="Y160" s="10">
        <f>SUM(Table3[[#This Row],[cca 
25%]:[cca 100%]])</f>
        <v>1</v>
      </c>
      <c r="Z160" s="351">
        <f>Table3[[#This Row],[Montažne ure]]*(1-Table3[[#This Row],[faktor %]])</f>
        <v>0</v>
      </c>
      <c r="AA160" s="84">
        <v>0.25</v>
      </c>
      <c r="AB160" s="84">
        <v>0.25</v>
      </c>
      <c r="AC160" s="84">
        <v>0.25</v>
      </c>
      <c r="AD160" s="84">
        <v>0.25</v>
      </c>
      <c r="AE160" s="73" t="s">
        <v>718</v>
      </c>
      <c r="AF160" s="73"/>
      <c r="AG160" s="296">
        <v>0</v>
      </c>
      <c r="AH160" s="296" t="s">
        <v>20</v>
      </c>
      <c r="AI160" s="10"/>
      <c r="AJ160" s="10"/>
      <c r="AK160" s="296">
        <v>45173</v>
      </c>
      <c r="AL160" s="296" t="s">
        <v>20</v>
      </c>
      <c r="AM160" s="10" t="s">
        <v>357</v>
      </c>
      <c r="AN160" s="7" t="s">
        <v>357</v>
      </c>
    </row>
    <row r="161" spans="1:40" ht="18" hidden="1" x14ac:dyDescent="0.35">
      <c r="A161" s="117" t="s">
        <v>57</v>
      </c>
      <c r="B161" s="8" t="s">
        <v>58</v>
      </c>
      <c r="C161" s="57" t="s">
        <v>95</v>
      </c>
      <c r="D161" s="52" t="s">
        <v>97</v>
      </c>
      <c r="E161" s="52" t="str">
        <f t="shared" si="2"/>
        <v>391-T</v>
      </c>
      <c r="F161" s="10"/>
      <c r="G161" s="10"/>
      <c r="H161" s="31" t="s">
        <v>375</v>
      </c>
      <c r="I161" s="21">
        <v>20</v>
      </c>
      <c r="J161" s="7"/>
      <c r="K161" s="7"/>
      <c r="L161" s="7"/>
      <c r="M161" s="7"/>
      <c r="N161" s="10">
        <v>447782</v>
      </c>
      <c r="O161" s="10">
        <v>15178</v>
      </c>
      <c r="P161" s="10">
        <v>1</v>
      </c>
      <c r="Q161" s="102"/>
      <c r="R161" s="28">
        <v>6</v>
      </c>
      <c r="S161" s="58" t="s">
        <v>22</v>
      </c>
      <c r="T161" s="46" t="s">
        <v>25</v>
      </c>
      <c r="U161" s="29"/>
      <c r="V161" s="31" t="s">
        <v>2128</v>
      </c>
      <c r="W161" s="10" t="s">
        <v>2128</v>
      </c>
      <c r="X161" s="296" t="s">
        <v>2128</v>
      </c>
      <c r="Y161" s="10">
        <f>SUM(Table3[[#This Row],[cca 
25%]:[cca 100%]])</f>
        <v>1</v>
      </c>
      <c r="Z161" s="351">
        <f>Table3[[#This Row],[Montažne ure]]*(1-Table3[[#This Row],[faktor %]])</f>
        <v>0</v>
      </c>
      <c r="AA161" s="84">
        <v>0.25</v>
      </c>
      <c r="AB161" s="84">
        <v>0.25</v>
      </c>
      <c r="AC161" s="84">
        <v>0.25</v>
      </c>
      <c r="AD161" s="84">
        <v>0.25</v>
      </c>
      <c r="AE161" s="73" t="s">
        <v>718</v>
      </c>
      <c r="AF161" s="73"/>
      <c r="AG161" s="296">
        <v>0</v>
      </c>
      <c r="AH161" s="296" t="s">
        <v>20</v>
      </c>
      <c r="AI161" s="10"/>
      <c r="AJ161" s="10"/>
      <c r="AK161" s="296">
        <v>45173</v>
      </c>
      <c r="AL161" s="296" t="s">
        <v>20</v>
      </c>
      <c r="AM161" s="10" t="s">
        <v>357</v>
      </c>
      <c r="AN161" s="7" t="s">
        <v>357</v>
      </c>
    </row>
    <row r="162" spans="1:40" ht="18" hidden="1" x14ac:dyDescent="0.35">
      <c r="A162" s="117" t="s">
        <v>57</v>
      </c>
      <c r="B162" s="8" t="s">
        <v>58</v>
      </c>
      <c r="C162" s="23" t="s">
        <v>98</v>
      </c>
      <c r="D162" s="52" t="s">
        <v>99</v>
      </c>
      <c r="E162" s="52" t="str">
        <f t="shared" si="2"/>
        <v>400-T</v>
      </c>
      <c r="F162" s="10"/>
      <c r="G162" s="10"/>
      <c r="H162" s="31" t="s">
        <v>32</v>
      </c>
      <c r="I162" s="21">
        <v>20</v>
      </c>
      <c r="J162" s="7"/>
      <c r="K162" s="7"/>
      <c r="L162" s="7"/>
      <c r="M162" s="7"/>
      <c r="N162" s="10">
        <v>447753</v>
      </c>
      <c r="O162" s="10">
        <v>15179</v>
      </c>
      <c r="P162" s="10">
        <v>1</v>
      </c>
      <c r="Q162" s="102"/>
      <c r="R162" s="28">
        <v>48</v>
      </c>
      <c r="S162" s="58" t="s">
        <v>22</v>
      </c>
      <c r="T162" s="46" t="s">
        <v>25</v>
      </c>
      <c r="U162" s="29"/>
      <c r="V162" s="31" t="s">
        <v>2128</v>
      </c>
      <c r="W162" s="10" t="s">
        <v>2128</v>
      </c>
      <c r="X162" s="296" t="s">
        <v>2128</v>
      </c>
      <c r="Y162" s="10">
        <f>SUM(Table3[[#This Row],[cca 
25%]:[cca 100%]])</f>
        <v>1</v>
      </c>
      <c r="Z162" s="351">
        <f>Table3[[#This Row],[Montažne ure]]*(1-Table3[[#This Row],[faktor %]])</f>
        <v>0</v>
      </c>
      <c r="AA162" s="84">
        <v>0.25</v>
      </c>
      <c r="AB162" s="84">
        <v>0.25</v>
      </c>
      <c r="AC162" s="84">
        <v>0.25</v>
      </c>
      <c r="AD162" s="84">
        <v>0.25</v>
      </c>
      <c r="AE162" s="73" t="s">
        <v>718</v>
      </c>
      <c r="AF162" s="73"/>
      <c r="AG162" s="296">
        <v>0</v>
      </c>
      <c r="AH162" s="296" t="s">
        <v>20</v>
      </c>
      <c r="AI162" s="10"/>
      <c r="AJ162" s="10"/>
      <c r="AK162" s="296">
        <v>45162</v>
      </c>
      <c r="AL162" s="296" t="s">
        <v>20</v>
      </c>
      <c r="AM162" s="10" t="s">
        <v>357</v>
      </c>
      <c r="AN162" s="7" t="s">
        <v>357</v>
      </c>
    </row>
    <row r="163" spans="1:40" ht="18" hidden="1" customHeight="1" x14ac:dyDescent="0.35">
      <c r="A163" s="117" t="s">
        <v>57</v>
      </c>
      <c r="B163" s="8" t="s">
        <v>58</v>
      </c>
      <c r="C163" s="57" t="s">
        <v>100</v>
      </c>
      <c r="D163" s="50" t="s">
        <v>101</v>
      </c>
      <c r="E163" s="50" t="str">
        <f t="shared" si="2"/>
        <v>440-T</v>
      </c>
      <c r="F163" s="10"/>
      <c r="G163" s="10"/>
      <c r="H163" s="29" t="s">
        <v>536</v>
      </c>
      <c r="I163" s="21">
        <v>22</v>
      </c>
      <c r="J163" s="7"/>
      <c r="K163" s="7"/>
      <c r="L163" s="7"/>
      <c r="M163" s="7"/>
      <c r="N163" s="10">
        <v>447757</v>
      </c>
      <c r="O163" s="10">
        <v>15188</v>
      </c>
      <c r="P163" s="8">
        <v>1</v>
      </c>
      <c r="Q163" s="102"/>
      <c r="R163" s="28">
        <v>46</v>
      </c>
      <c r="S163" s="58" t="s">
        <v>22</v>
      </c>
      <c r="T163" s="30" t="s">
        <v>534</v>
      </c>
      <c r="U163" s="29"/>
      <c r="V163" s="29" t="s">
        <v>2128</v>
      </c>
      <c r="W163" s="10" t="s">
        <v>2128</v>
      </c>
      <c r="X163" s="296" t="s">
        <v>2128</v>
      </c>
      <c r="Y163" s="10">
        <f>SUM(Table3[[#This Row],[cca 
25%]:[cca 100%]])</f>
        <v>1</v>
      </c>
      <c r="Z163" s="351">
        <f>Table3[[#This Row],[Montažne ure]]*(1-Table3[[#This Row],[faktor %]])</f>
        <v>0</v>
      </c>
      <c r="AA163" s="84">
        <v>0.25</v>
      </c>
      <c r="AB163" s="84">
        <v>0.25</v>
      </c>
      <c r="AC163" s="84">
        <v>0.25</v>
      </c>
      <c r="AD163" s="84">
        <v>0.25</v>
      </c>
      <c r="AE163" s="73" t="s">
        <v>718</v>
      </c>
      <c r="AF163" s="73"/>
      <c r="AG163" s="296">
        <v>0</v>
      </c>
      <c r="AH163" s="296" t="s">
        <v>20</v>
      </c>
      <c r="AI163" s="10"/>
      <c r="AJ163" s="10"/>
      <c r="AK163" s="296">
        <v>45162</v>
      </c>
      <c r="AL163" s="296" t="s">
        <v>20</v>
      </c>
      <c r="AM163" s="10" t="s">
        <v>357</v>
      </c>
      <c r="AN163" s="7" t="s">
        <v>357</v>
      </c>
    </row>
    <row r="164" spans="1:40" ht="18" hidden="1" customHeight="1" x14ac:dyDescent="0.35">
      <c r="A164" s="117" t="s">
        <v>57</v>
      </c>
      <c r="B164" s="8" t="s">
        <v>58</v>
      </c>
      <c r="C164" s="57" t="s">
        <v>102</v>
      </c>
      <c r="D164" s="50" t="s">
        <v>103</v>
      </c>
      <c r="E164" s="50" t="str">
        <f t="shared" si="2"/>
        <v>450-T</v>
      </c>
      <c r="F164" s="10"/>
      <c r="G164" s="10"/>
      <c r="H164" s="29" t="s">
        <v>536</v>
      </c>
      <c r="I164" s="21">
        <v>22</v>
      </c>
      <c r="J164" s="7"/>
      <c r="K164" s="7"/>
      <c r="L164" s="7"/>
      <c r="M164" s="7"/>
      <c r="N164" s="10">
        <v>447758</v>
      </c>
      <c r="O164" s="10">
        <v>15189</v>
      </c>
      <c r="P164" s="8">
        <v>1</v>
      </c>
      <c r="Q164" s="102"/>
      <c r="R164" s="28">
        <v>11</v>
      </c>
      <c r="S164" s="58" t="s">
        <v>22</v>
      </c>
      <c r="T164" s="30" t="s">
        <v>534</v>
      </c>
      <c r="U164" s="29"/>
      <c r="V164" s="29" t="s">
        <v>2128</v>
      </c>
      <c r="W164" s="10" t="s">
        <v>2128</v>
      </c>
      <c r="X164" s="296" t="s">
        <v>2128</v>
      </c>
      <c r="Y164" s="10">
        <f>SUM(Table3[[#This Row],[cca 
25%]:[cca 100%]])</f>
        <v>1</v>
      </c>
      <c r="Z164" s="351">
        <f>Table3[[#This Row],[Montažne ure]]*(1-Table3[[#This Row],[faktor %]])</f>
        <v>0</v>
      </c>
      <c r="AA164" s="84">
        <v>0.25</v>
      </c>
      <c r="AB164" s="84">
        <v>0.25</v>
      </c>
      <c r="AC164" s="84">
        <v>0.25</v>
      </c>
      <c r="AD164" s="84">
        <v>0.25</v>
      </c>
      <c r="AE164" s="73" t="s">
        <v>718</v>
      </c>
      <c r="AF164" s="73"/>
      <c r="AG164" s="296">
        <v>45141</v>
      </c>
      <c r="AH164" s="296" t="s">
        <v>20</v>
      </c>
      <c r="AI164" s="10"/>
      <c r="AJ164" s="10"/>
      <c r="AK164" s="296">
        <v>45145</v>
      </c>
      <c r="AL164" s="296" t="s">
        <v>20</v>
      </c>
      <c r="AM164" s="10" t="s">
        <v>357</v>
      </c>
      <c r="AN164" s="7" t="s">
        <v>357</v>
      </c>
    </row>
    <row r="165" spans="1:40" ht="18" hidden="1" customHeight="1" x14ac:dyDescent="0.35">
      <c r="A165" s="117" t="s">
        <v>57</v>
      </c>
      <c r="B165" s="8" t="s">
        <v>58</v>
      </c>
      <c r="C165" s="57" t="s">
        <v>104</v>
      </c>
      <c r="D165" s="50" t="s">
        <v>105</v>
      </c>
      <c r="E165" s="50" t="str">
        <f t="shared" si="2"/>
        <v>460-T</v>
      </c>
      <c r="F165" s="10"/>
      <c r="G165" s="10"/>
      <c r="H165" s="29" t="s">
        <v>536</v>
      </c>
      <c r="I165" s="21">
        <v>22</v>
      </c>
      <c r="J165" s="7"/>
      <c r="K165" s="7"/>
      <c r="L165" s="7"/>
      <c r="M165" s="7"/>
      <c r="N165" s="10">
        <v>447759</v>
      </c>
      <c r="O165" s="10">
        <v>15190</v>
      </c>
      <c r="P165" s="8">
        <v>1</v>
      </c>
      <c r="Q165" s="102"/>
      <c r="R165" s="28">
        <v>8</v>
      </c>
      <c r="S165" s="58" t="s">
        <v>22</v>
      </c>
      <c r="T165" s="30" t="s">
        <v>534</v>
      </c>
      <c r="U165" s="29"/>
      <c r="V165" s="29" t="s">
        <v>2128</v>
      </c>
      <c r="W165" s="10" t="s">
        <v>2128</v>
      </c>
      <c r="X165" s="296" t="s">
        <v>2128</v>
      </c>
      <c r="Y165" s="10">
        <f>SUM(Table3[[#This Row],[cca 
25%]:[cca 100%]])</f>
        <v>1</v>
      </c>
      <c r="Z165" s="351">
        <f>Table3[[#This Row],[Montažne ure]]*(1-Table3[[#This Row],[faktor %]])</f>
        <v>0</v>
      </c>
      <c r="AA165" s="84">
        <v>0.25</v>
      </c>
      <c r="AB165" s="84">
        <v>0.25</v>
      </c>
      <c r="AC165" s="84">
        <v>0.25</v>
      </c>
      <c r="AD165" s="84">
        <v>0.25</v>
      </c>
      <c r="AE165" s="73" t="s">
        <v>718</v>
      </c>
      <c r="AF165" s="73"/>
      <c r="AG165" s="296">
        <v>0</v>
      </c>
      <c r="AH165" s="296">
        <v>0</v>
      </c>
      <c r="AI165" s="10"/>
      <c r="AJ165" s="10"/>
      <c r="AK165" s="296">
        <v>0</v>
      </c>
      <c r="AL165" s="296">
        <v>0</v>
      </c>
      <c r="AM165" s="10" t="s">
        <v>357</v>
      </c>
      <c r="AN165" s="7" t="s">
        <v>357</v>
      </c>
    </row>
    <row r="166" spans="1:40" ht="18" hidden="1" customHeight="1" x14ac:dyDescent="0.35">
      <c r="A166" s="117" t="s">
        <v>57</v>
      </c>
      <c r="B166" s="8" t="s">
        <v>58</v>
      </c>
      <c r="C166" s="57" t="s">
        <v>104</v>
      </c>
      <c r="D166" s="50" t="s">
        <v>106</v>
      </c>
      <c r="E166" s="50" t="str">
        <f t="shared" si="2"/>
        <v>470-T</v>
      </c>
      <c r="F166" s="10"/>
      <c r="G166" s="10"/>
      <c r="H166" s="29" t="s">
        <v>536</v>
      </c>
      <c r="I166" s="21">
        <v>22</v>
      </c>
      <c r="J166" s="7"/>
      <c r="K166" s="7"/>
      <c r="L166" s="7"/>
      <c r="M166" s="7"/>
      <c r="N166" s="10">
        <v>447760</v>
      </c>
      <c r="O166" s="10">
        <v>15191</v>
      </c>
      <c r="P166" s="8">
        <v>1</v>
      </c>
      <c r="Q166" s="102"/>
      <c r="R166" s="28">
        <v>11</v>
      </c>
      <c r="S166" s="58" t="s">
        <v>22</v>
      </c>
      <c r="T166" s="30" t="s">
        <v>534</v>
      </c>
      <c r="U166" s="29"/>
      <c r="V166" s="29" t="s">
        <v>2128</v>
      </c>
      <c r="W166" s="10" t="s">
        <v>2128</v>
      </c>
      <c r="X166" s="296" t="s">
        <v>2128</v>
      </c>
      <c r="Y166" s="10">
        <f>SUM(Table3[[#This Row],[cca 
25%]:[cca 100%]])</f>
        <v>1</v>
      </c>
      <c r="Z166" s="351">
        <f>Table3[[#This Row],[Montažne ure]]*(1-Table3[[#This Row],[faktor %]])</f>
        <v>0</v>
      </c>
      <c r="AA166" s="84">
        <v>0.25</v>
      </c>
      <c r="AB166" s="84">
        <v>0.25</v>
      </c>
      <c r="AC166" s="84">
        <v>0.25</v>
      </c>
      <c r="AD166" s="84">
        <v>0.25</v>
      </c>
      <c r="AE166" s="73" t="s">
        <v>718</v>
      </c>
      <c r="AF166" s="73"/>
      <c r="AG166" s="296">
        <v>0</v>
      </c>
      <c r="AH166" s="296">
        <v>0</v>
      </c>
      <c r="AI166" s="1"/>
      <c r="AJ166" s="10"/>
      <c r="AK166" s="296">
        <v>0</v>
      </c>
      <c r="AL166" s="296">
        <v>0</v>
      </c>
      <c r="AM166" s="10" t="s">
        <v>357</v>
      </c>
      <c r="AN166" s="7" t="s">
        <v>357</v>
      </c>
    </row>
    <row r="167" spans="1:40" ht="18" hidden="1" customHeight="1" x14ac:dyDescent="0.35">
      <c r="A167" s="117" t="s">
        <v>57</v>
      </c>
      <c r="B167" s="8" t="s">
        <v>58</v>
      </c>
      <c r="C167" s="57" t="s">
        <v>107</v>
      </c>
      <c r="D167" s="50" t="s">
        <v>108</v>
      </c>
      <c r="E167" s="50" t="str">
        <f t="shared" si="2"/>
        <v>00900</v>
      </c>
      <c r="F167" s="10"/>
      <c r="G167" s="10"/>
      <c r="H167" s="29"/>
      <c r="I167" s="21">
        <v>22</v>
      </c>
      <c r="J167" s="7"/>
      <c r="K167" s="7"/>
      <c r="L167" s="7"/>
      <c r="M167" s="7"/>
      <c r="N167" s="10">
        <v>434795</v>
      </c>
      <c r="O167" s="10"/>
      <c r="P167" s="8">
        <v>1</v>
      </c>
      <c r="Q167" s="102"/>
      <c r="R167" s="28"/>
      <c r="S167" s="29"/>
      <c r="T167" s="30" t="s">
        <v>534</v>
      </c>
      <c r="U167" s="29"/>
      <c r="V167" s="29" t="s">
        <v>2128</v>
      </c>
      <c r="W167" s="10" t="s">
        <v>2128</v>
      </c>
      <c r="X167" s="296" t="s">
        <v>2128</v>
      </c>
      <c r="Y167" s="10">
        <f>SUM(Table3[[#This Row],[cca 
25%]:[cca 100%]])</f>
        <v>0</v>
      </c>
      <c r="Z167" s="351">
        <f>Table3[[#This Row],[Montažne ure]]*(1-Table3[[#This Row],[faktor %]])</f>
        <v>0</v>
      </c>
      <c r="AA167" s="85"/>
      <c r="AB167" s="85"/>
      <c r="AC167" s="85"/>
      <c r="AD167" s="85"/>
      <c r="AE167" s="3"/>
      <c r="AF167" s="3"/>
      <c r="AG167" s="296" t="s">
        <v>2128</v>
      </c>
      <c r="AH167" s="296" t="s">
        <v>2128</v>
      </c>
      <c r="AI167" s="1"/>
      <c r="AJ167" s="10"/>
      <c r="AK167" s="296" t="s">
        <v>2128</v>
      </c>
      <c r="AL167" s="296" t="s">
        <v>2128</v>
      </c>
      <c r="AM167" s="10" t="s">
        <v>357</v>
      </c>
      <c r="AN167" s="7" t="s">
        <v>357</v>
      </c>
    </row>
    <row r="168" spans="1:40" ht="18" hidden="1" x14ac:dyDescent="0.35">
      <c r="A168" s="118" t="s">
        <v>132</v>
      </c>
      <c r="B168" s="68" t="s">
        <v>133</v>
      </c>
      <c r="C168" s="98" t="s">
        <v>134</v>
      </c>
      <c r="D168" s="99" t="s">
        <v>135</v>
      </c>
      <c r="E168" s="99" t="str">
        <f t="shared" si="2"/>
        <v>00010</v>
      </c>
      <c r="F168" s="257" t="s">
        <v>20</v>
      </c>
      <c r="G168" s="257"/>
      <c r="H168" s="145" t="s">
        <v>30</v>
      </c>
      <c r="I168" s="177">
        <v>15</v>
      </c>
      <c r="J168" s="127"/>
      <c r="K168" s="7"/>
      <c r="L168" s="127">
        <v>0</v>
      </c>
      <c r="M168" s="127">
        <v>0</v>
      </c>
      <c r="N168" s="179">
        <v>395880039</v>
      </c>
      <c r="O168" s="5">
        <v>15280</v>
      </c>
      <c r="P168" s="1">
        <v>1</v>
      </c>
      <c r="Q168" s="100"/>
      <c r="R168" s="143">
        <v>160</v>
      </c>
      <c r="S168" s="197" t="s">
        <v>28</v>
      </c>
      <c r="T168" s="46" t="s">
        <v>390</v>
      </c>
      <c r="U168" s="34"/>
      <c r="V168" s="145" t="s">
        <v>2128</v>
      </c>
      <c r="W168" s="10" t="s">
        <v>2128</v>
      </c>
      <c r="X168" s="296" t="s">
        <v>2128</v>
      </c>
      <c r="Y168" s="171">
        <f>SUM(Table3[[#This Row],[cca 
25%]:[cca 100%]])</f>
        <v>1</v>
      </c>
      <c r="Z168" s="352">
        <f>Table3[[#This Row],[Montažne ure]]*(1-Table3[[#This Row],[faktor %]])</f>
        <v>0</v>
      </c>
      <c r="AA168" s="146">
        <v>0.25</v>
      </c>
      <c r="AB168" s="146">
        <v>0.25</v>
      </c>
      <c r="AC168" s="146">
        <v>0.25</v>
      </c>
      <c r="AD168" s="146">
        <v>0.25</v>
      </c>
      <c r="AE168" s="198" t="s">
        <v>550</v>
      </c>
      <c r="AF168" s="198"/>
      <c r="AG168" s="296" t="s">
        <v>2128</v>
      </c>
      <c r="AH168" s="296" t="s">
        <v>2128</v>
      </c>
      <c r="AI168" s="33"/>
      <c r="AJ168" s="33"/>
      <c r="AK168" s="296" t="s">
        <v>2128</v>
      </c>
      <c r="AL168" s="296" t="s">
        <v>2128</v>
      </c>
      <c r="AM168" s="10" t="s">
        <v>357</v>
      </c>
      <c r="AN168" s="7" t="s">
        <v>357</v>
      </c>
    </row>
    <row r="169" spans="1:40" ht="13.2" hidden="1" customHeight="1" x14ac:dyDescent="0.35">
      <c r="A169" s="117"/>
      <c r="B169" s="8"/>
      <c r="C169" s="98"/>
      <c r="D169" s="99"/>
      <c r="E169" s="99" t="str">
        <f t="shared" si="2"/>
        <v/>
      </c>
      <c r="F169" s="24"/>
      <c r="G169" s="24"/>
      <c r="H169" s="268"/>
      <c r="I169" s="10"/>
      <c r="J169" s="10"/>
      <c r="K169" s="10"/>
      <c r="L169" s="33"/>
      <c r="M169" s="33"/>
      <c r="N169" s="93"/>
      <c r="O169" s="10"/>
      <c r="P169" s="10"/>
      <c r="Q169" s="102"/>
      <c r="R169" s="143"/>
      <c r="S169" s="272"/>
      <c r="T169" s="46"/>
      <c r="U169" s="29"/>
      <c r="V169" s="268" t="s">
        <v>2128</v>
      </c>
      <c r="W169" s="10" t="s">
        <v>2128</v>
      </c>
      <c r="X169" s="296" t="s">
        <v>2128</v>
      </c>
      <c r="Y169" s="10">
        <f>SUM(Table3[[#This Row],[cca 
25%]:[cca 100%]])</f>
        <v>0</v>
      </c>
      <c r="Z169" s="351">
        <f>Table3[[#This Row],[Montažne ure]]*(1-Table3[[#This Row],[faktor %]])</f>
        <v>0</v>
      </c>
      <c r="AA169" s="84"/>
      <c r="AB169" s="84"/>
      <c r="AC169" s="84"/>
      <c r="AD169" s="84"/>
      <c r="AE169" s="73"/>
      <c r="AF169" s="73"/>
      <c r="AG169" s="296" t="s">
        <v>2128</v>
      </c>
      <c r="AH169" s="296" t="s">
        <v>2128</v>
      </c>
      <c r="AI169" s="10"/>
      <c r="AJ169" s="10"/>
      <c r="AK169" s="296" t="s">
        <v>2128</v>
      </c>
      <c r="AL169" s="296" t="s">
        <v>2128</v>
      </c>
      <c r="AM169" s="10" t="s">
        <v>2665</v>
      </c>
      <c r="AN169" s="7"/>
    </row>
    <row r="170" spans="1:40" ht="18" hidden="1" customHeight="1" x14ac:dyDescent="0.35">
      <c r="A170" s="94" t="s">
        <v>132</v>
      </c>
      <c r="B170" s="8" t="s">
        <v>133</v>
      </c>
      <c r="C170" s="57" t="s">
        <v>51</v>
      </c>
      <c r="D170" s="50" t="s">
        <v>136</v>
      </c>
      <c r="E170" s="50" t="str">
        <f t="shared" si="2"/>
        <v>00020</v>
      </c>
      <c r="F170" s="24" t="s">
        <v>20</v>
      </c>
      <c r="G170" s="24"/>
      <c r="H170" s="29" t="s">
        <v>560</v>
      </c>
      <c r="I170" s="227">
        <v>22</v>
      </c>
      <c r="J170" s="7"/>
      <c r="K170" s="7"/>
      <c r="L170" s="127">
        <v>0</v>
      </c>
      <c r="M170" s="127">
        <v>0</v>
      </c>
      <c r="N170" s="10">
        <v>422300</v>
      </c>
      <c r="O170" s="10">
        <v>15282</v>
      </c>
      <c r="P170" s="90">
        <v>1</v>
      </c>
      <c r="Q170" s="10"/>
      <c r="R170" s="28">
        <v>65</v>
      </c>
      <c r="S170" s="61" t="s">
        <v>29</v>
      </c>
      <c r="T170" s="144" t="s">
        <v>556</v>
      </c>
      <c r="U170" s="29"/>
      <c r="V170" s="29" t="s">
        <v>2128</v>
      </c>
      <c r="W170" s="10" t="s">
        <v>2128</v>
      </c>
      <c r="X170" s="296" t="s">
        <v>2128</v>
      </c>
      <c r="Y170" s="101">
        <f>SUM(Table3[[#This Row],[cca 
25%]:[cca 100%]])</f>
        <v>1</v>
      </c>
      <c r="Z170" s="351">
        <f>Table3[[#This Row],[Montažne ure]]*(1-Table3[[#This Row],[faktor %]])</f>
        <v>0</v>
      </c>
      <c r="AA170" s="146">
        <v>0.25</v>
      </c>
      <c r="AB170" s="146">
        <v>0.25</v>
      </c>
      <c r="AC170" s="146">
        <v>0.25</v>
      </c>
      <c r="AD170" s="146">
        <v>0.25</v>
      </c>
      <c r="AE170" s="3" t="s">
        <v>717</v>
      </c>
      <c r="AF170" s="3"/>
      <c r="AG170" s="296" t="s">
        <v>2128</v>
      </c>
      <c r="AH170" s="296" t="s">
        <v>2128</v>
      </c>
      <c r="AI170" s="33"/>
      <c r="AJ170" s="10"/>
      <c r="AK170" s="296" t="s">
        <v>2128</v>
      </c>
      <c r="AL170" s="296" t="s">
        <v>2128</v>
      </c>
      <c r="AM170" s="33" t="s">
        <v>357</v>
      </c>
      <c r="AN170" s="7" t="s">
        <v>357</v>
      </c>
    </row>
    <row r="171" spans="1:40" ht="18" hidden="1" x14ac:dyDescent="0.35">
      <c r="A171" s="94" t="s">
        <v>132</v>
      </c>
      <c r="B171" s="8" t="s">
        <v>133</v>
      </c>
      <c r="C171" s="57" t="s">
        <v>137</v>
      </c>
      <c r="D171" s="50" t="s">
        <v>138</v>
      </c>
      <c r="E171" s="50" t="str">
        <f t="shared" si="2"/>
        <v>00040</v>
      </c>
      <c r="F171" s="10"/>
      <c r="G171" s="10"/>
      <c r="H171" s="29" t="s">
        <v>536</v>
      </c>
      <c r="I171" s="21">
        <v>22</v>
      </c>
      <c r="J171" s="7"/>
      <c r="K171" s="7"/>
      <c r="L171" s="7">
        <v>0</v>
      </c>
      <c r="M171" s="7">
        <v>0</v>
      </c>
      <c r="N171" s="10">
        <v>334362</v>
      </c>
      <c r="O171" s="10">
        <v>15284</v>
      </c>
      <c r="P171" s="10">
        <v>1</v>
      </c>
      <c r="Q171" s="10"/>
      <c r="R171" s="28">
        <v>6</v>
      </c>
      <c r="S171" s="29" t="s">
        <v>23</v>
      </c>
      <c r="T171" s="46" t="s">
        <v>556</v>
      </c>
      <c r="U171" s="29"/>
      <c r="V171" s="29" t="s">
        <v>2128</v>
      </c>
      <c r="W171" s="10" t="s">
        <v>2128</v>
      </c>
      <c r="X171" s="296" t="s">
        <v>2128</v>
      </c>
      <c r="Y171" s="101">
        <f>SUM(Table3[[#This Row],[cca 
25%]:[cca 100%]])</f>
        <v>1</v>
      </c>
      <c r="Z171" s="351">
        <f>Table3[[#This Row],[Montažne ure]]*(1-Table3[[#This Row],[faktor %]])</f>
        <v>0</v>
      </c>
      <c r="AA171" s="146">
        <v>0.25</v>
      </c>
      <c r="AB171" s="146">
        <v>0.25</v>
      </c>
      <c r="AC171" s="146">
        <v>0.25</v>
      </c>
      <c r="AD171" s="146">
        <v>0.25</v>
      </c>
      <c r="AE171" s="3" t="s">
        <v>717</v>
      </c>
      <c r="AF171" s="3"/>
      <c r="AG171" s="296" t="s">
        <v>2128</v>
      </c>
      <c r="AH171" s="296" t="s">
        <v>2128</v>
      </c>
      <c r="AI171" s="10"/>
      <c r="AJ171" s="10"/>
      <c r="AK171" s="296" t="s">
        <v>2128</v>
      </c>
      <c r="AL171" s="296" t="s">
        <v>2128</v>
      </c>
      <c r="AM171" s="33" t="s">
        <v>357</v>
      </c>
      <c r="AN171" s="7" t="s">
        <v>357</v>
      </c>
    </row>
    <row r="172" spans="1:40" ht="18" hidden="1" customHeight="1" x14ac:dyDescent="0.35">
      <c r="A172" s="94" t="s">
        <v>132</v>
      </c>
      <c r="B172" s="8" t="s">
        <v>133</v>
      </c>
      <c r="C172" s="57" t="s">
        <v>139</v>
      </c>
      <c r="D172" s="50" t="s">
        <v>140</v>
      </c>
      <c r="E172" s="50" t="str">
        <f t="shared" si="2"/>
        <v>00050</v>
      </c>
      <c r="F172" s="10"/>
      <c r="G172" s="10"/>
      <c r="H172" s="29" t="s">
        <v>536</v>
      </c>
      <c r="I172" s="21">
        <v>22</v>
      </c>
      <c r="J172" s="7"/>
      <c r="K172" s="7"/>
      <c r="L172" s="7">
        <v>0</v>
      </c>
      <c r="M172" s="7">
        <v>0</v>
      </c>
      <c r="N172" s="10">
        <v>451922</v>
      </c>
      <c r="O172" s="10">
        <v>15285</v>
      </c>
      <c r="P172" s="10">
        <v>1</v>
      </c>
      <c r="Q172" s="10"/>
      <c r="R172" s="28">
        <v>24</v>
      </c>
      <c r="S172" s="29" t="s">
        <v>23</v>
      </c>
      <c r="T172" s="46" t="s">
        <v>556</v>
      </c>
      <c r="U172" s="29"/>
      <c r="V172" s="29" t="s">
        <v>2128</v>
      </c>
      <c r="W172" s="10" t="s">
        <v>2128</v>
      </c>
      <c r="X172" s="296" t="s">
        <v>2128</v>
      </c>
      <c r="Y172" s="101">
        <f>SUM(Table3[[#This Row],[cca 
25%]:[cca 100%]])</f>
        <v>1</v>
      </c>
      <c r="Z172" s="351">
        <f>Table3[[#This Row],[Montažne ure]]*(1-Table3[[#This Row],[faktor %]])</f>
        <v>0</v>
      </c>
      <c r="AA172" s="146">
        <v>0.25</v>
      </c>
      <c r="AB172" s="146">
        <v>0.25</v>
      </c>
      <c r="AC172" s="146">
        <v>0.25</v>
      </c>
      <c r="AD172" s="146">
        <v>0.25</v>
      </c>
      <c r="AE172" s="3" t="s">
        <v>717</v>
      </c>
      <c r="AF172" s="3"/>
      <c r="AG172" s="296" t="s">
        <v>2128</v>
      </c>
      <c r="AH172" s="296" t="s">
        <v>2128</v>
      </c>
      <c r="AI172" s="10"/>
      <c r="AJ172" s="10"/>
      <c r="AK172" s="296" t="s">
        <v>2128</v>
      </c>
      <c r="AL172" s="296" t="s">
        <v>2128</v>
      </c>
      <c r="AM172" s="33" t="s">
        <v>357</v>
      </c>
      <c r="AN172" s="7" t="s">
        <v>357</v>
      </c>
    </row>
    <row r="173" spans="1:40" ht="18" hidden="1" customHeight="1" x14ac:dyDescent="0.35">
      <c r="A173" s="94" t="s">
        <v>132</v>
      </c>
      <c r="B173" s="8" t="s">
        <v>133</v>
      </c>
      <c r="C173" s="57" t="s">
        <v>141</v>
      </c>
      <c r="D173" s="50" t="s">
        <v>142</v>
      </c>
      <c r="E173" s="50" t="str">
        <f t="shared" si="2"/>
        <v>00060</v>
      </c>
      <c r="F173" s="24" t="s">
        <v>20</v>
      </c>
      <c r="G173" s="24"/>
      <c r="H173" s="29" t="s">
        <v>542</v>
      </c>
      <c r="I173" s="21">
        <v>21</v>
      </c>
      <c r="J173" s="7"/>
      <c r="K173" s="7"/>
      <c r="L173" s="7">
        <v>0</v>
      </c>
      <c r="M173" s="7">
        <v>0</v>
      </c>
      <c r="N173" s="10">
        <v>451923</v>
      </c>
      <c r="O173" s="10">
        <v>15286</v>
      </c>
      <c r="P173" s="10">
        <v>1</v>
      </c>
      <c r="Q173" s="10"/>
      <c r="R173" s="28">
        <v>185</v>
      </c>
      <c r="S173" s="59" t="s">
        <v>28</v>
      </c>
      <c r="T173" s="46" t="s">
        <v>557</v>
      </c>
      <c r="U173" s="29"/>
      <c r="V173" s="29" t="s">
        <v>2128</v>
      </c>
      <c r="W173" s="10" t="s">
        <v>2128</v>
      </c>
      <c r="X173" s="296" t="s">
        <v>2128</v>
      </c>
      <c r="Y173" s="101">
        <f>SUM(Table3[[#This Row],[cca 
25%]:[cca 100%]])</f>
        <v>1</v>
      </c>
      <c r="Z173" s="351">
        <f>Table3[[#This Row],[Montažne ure]]*(1-Table3[[#This Row],[faktor %]])</f>
        <v>0</v>
      </c>
      <c r="AA173" s="84">
        <v>0.25</v>
      </c>
      <c r="AB173" s="84">
        <v>0.25</v>
      </c>
      <c r="AC173" s="146">
        <v>0.25</v>
      </c>
      <c r="AD173" s="146">
        <v>0.25</v>
      </c>
      <c r="AE173" s="3" t="s">
        <v>715</v>
      </c>
      <c r="AF173" s="3" t="s">
        <v>749</v>
      </c>
      <c r="AG173" s="296" t="s">
        <v>2128</v>
      </c>
      <c r="AH173" s="296" t="s">
        <v>2128</v>
      </c>
      <c r="AI173" s="10"/>
      <c r="AJ173" s="10"/>
      <c r="AK173" s="296" t="s">
        <v>2128</v>
      </c>
      <c r="AL173" s="296" t="s">
        <v>2128</v>
      </c>
      <c r="AM173" s="33" t="s">
        <v>357</v>
      </c>
      <c r="AN173" s="7" t="s">
        <v>357</v>
      </c>
    </row>
    <row r="174" spans="1:40" ht="18" hidden="1" customHeight="1" x14ac:dyDescent="0.35">
      <c r="A174" s="94" t="s">
        <v>132</v>
      </c>
      <c r="B174" s="8" t="s">
        <v>133</v>
      </c>
      <c r="C174" s="57" t="s">
        <v>53</v>
      </c>
      <c r="D174" s="50" t="s">
        <v>143</v>
      </c>
      <c r="E174" s="50" t="str">
        <f t="shared" si="2"/>
        <v>00070</v>
      </c>
      <c r="F174" s="10"/>
      <c r="G174" s="10"/>
      <c r="H174" s="29" t="s">
        <v>542</v>
      </c>
      <c r="I174" s="21">
        <v>21</v>
      </c>
      <c r="J174" s="7"/>
      <c r="K174" s="7"/>
      <c r="L174" s="7">
        <v>0</v>
      </c>
      <c r="M174" s="7">
        <v>0</v>
      </c>
      <c r="N174" s="1">
        <v>426497</v>
      </c>
      <c r="O174" s="1">
        <v>15287</v>
      </c>
      <c r="P174" s="1">
        <v>1</v>
      </c>
      <c r="Q174" s="10"/>
      <c r="R174" s="28">
        <v>18</v>
      </c>
      <c r="S174" s="59" t="s">
        <v>28</v>
      </c>
      <c r="T174" s="46" t="s">
        <v>556</v>
      </c>
      <c r="U174" s="29"/>
      <c r="V174" s="29" t="s">
        <v>2128</v>
      </c>
      <c r="W174" s="10" t="s">
        <v>2128</v>
      </c>
      <c r="X174" s="296" t="s">
        <v>2128</v>
      </c>
      <c r="Y174" s="101">
        <f>SUM(Table3[[#This Row],[cca 
25%]:[cca 100%]])</f>
        <v>1</v>
      </c>
      <c r="Z174" s="351">
        <f>Table3[[#This Row],[Montažne ure]]*(1-Table3[[#This Row],[faktor %]])</f>
        <v>0</v>
      </c>
      <c r="AA174" s="84">
        <v>0.25</v>
      </c>
      <c r="AB174" s="84">
        <v>0.25</v>
      </c>
      <c r="AC174" s="84">
        <v>0.25</v>
      </c>
      <c r="AD174" s="84">
        <v>0.25</v>
      </c>
      <c r="AE174" s="3"/>
      <c r="AF174" s="3"/>
      <c r="AG174" s="296" t="s">
        <v>2128</v>
      </c>
      <c r="AH174" s="296" t="s">
        <v>2128</v>
      </c>
      <c r="AI174" s="10"/>
      <c r="AJ174" s="10"/>
      <c r="AK174" s="296" t="s">
        <v>2128</v>
      </c>
      <c r="AL174" s="296" t="s">
        <v>2128</v>
      </c>
      <c r="AM174" s="33" t="s">
        <v>357</v>
      </c>
      <c r="AN174" s="7" t="s">
        <v>357</v>
      </c>
    </row>
    <row r="175" spans="1:40" ht="18" hidden="1" customHeight="1" x14ac:dyDescent="0.35">
      <c r="A175" s="94" t="s">
        <v>132</v>
      </c>
      <c r="B175" s="8" t="s">
        <v>133</v>
      </c>
      <c r="C175" s="23" t="s">
        <v>144</v>
      </c>
      <c r="D175" s="49" t="s">
        <v>145</v>
      </c>
      <c r="E175" s="49" t="str">
        <f t="shared" si="2"/>
        <v>00900</v>
      </c>
      <c r="F175" s="10"/>
      <c r="G175" s="10"/>
      <c r="H175" s="29"/>
      <c r="I175" s="27">
        <v>22</v>
      </c>
      <c r="J175" s="7"/>
      <c r="K175" s="7"/>
      <c r="L175" s="7">
        <v>0</v>
      </c>
      <c r="M175" s="7">
        <v>0</v>
      </c>
      <c r="N175" s="10">
        <v>451924</v>
      </c>
      <c r="O175" s="10"/>
      <c r="P175" s="10"/>
      <c r="Q175" s="10"/>
      <c r="R175" s="28"/>
      <c r="S175" s="29"/>
      <c r="T175" s="46" t="s">
        <v>556</v>
      </c>
      <c r="U175" s="29" t="s">
        <v>543</v>
      </c>
      <c r="V175" s="29" t="s">
        <v>2128</v>
      </c>
      <c r="W175" s="10" t="s">
        <v>2128</v>
      </c>
      <c r="X175" s="296" t="s">
        <v>2128</v>
      </c>
      <c r="Y175" s="101">
        <f>SUM(Table3[[#This Row],[cca 
25%]:[cca 100%]])</f>
        <v>0</v>
      </c>
      <c r="Z175" s="351">
        <f>Table3[[#This Row],[Montažne ure]]*(1-Table3[[#This Row],[faktor %]])</f>
        <v>0</v>
      </c>
      <c r="AA175" s="85"/>
      <c r="AB175" s="85"/>
      <c r="AC175" s="85"/>
      <c r="AD175" s="85"/>
      <c r="AE175" s="3"/>
      <c r="AF175" s="3"/>
      <c r="AG175" s="296" t="s">
        <v>2128</v>
      </c>
      <c r="AH175" s="296" t="s">
        <v>2128</v>
      </c>
      <c r="AI175" s="10"/>
      <c r="AJ175" s="10"/>
      <c r="AK175" s="296" t="s">
        <v>2128</v>
      </c>
      <c r="AL175" s="296" t="s">
        <v>2128</v>
      </c>
      <c r="AM175" s="33" t="s">
        <v>357</v>
      </c>
      <c r="AN175" s="7" t="s">
        <v>357</v>
      </c>
    </row>
    <row r="176" spans="1:40" ht="13.2" hidden="1" customHeight="1" x14ac:dyDescent="0.35">
      <c r="A176" s="117"/>
      <c r="B176" s="8"/>
      <c r="C176" s="23"/>
      <c r="D176" s="49"/>
      <c r="E176" s="49" t="str">
        <f t="shared" si="2"/>
        <v/>
      </c>
      <c r="F176" s="10"/>
      <c r="G176" s="10"/>
      <c r="H176" s="120"/>
      <c r="I176" s="10"/>
      <c r="J176" s="10"/>
      <c r="K176" s="10"/>
      <c r="L176" s="10"/>
      <c r="M176" s="10"/>
      <c r="N176" s="10"/>
      <c r="O176" s="10"/>
      <c r="P176" s="10"/>
      <c r="Q176" s="102"/>
      <c r="R176" s="28"/>
      <c r="S176" s="29"/>
      <c r="T176" s="46"/>
      <c r="U176" s="29"/>
      <c r="V176" s="120" t="s">
        <v>2128</v>
      </c>
      <c r="W176" s="10" t="s">
        <v>2128</v>
      </c>
      <c r="X176" s="296" t="s">
        <v>2128</v>
      </c>
      <c r="Y176" s="10">
        <f>SUM(Table3[[#This Row],[cca 
25%]:[cca 100%]])</f>
        <v>0</v>
      </c>
      <c r="Z176" s="351">
        <f>Table3[[#This Row],[Montažne ure]]*(1-Table3[[#This Row],[faktor %]])</f>
        <v>0</v>
      </c>
      <c r="AA176" s="85"/>
      <c r="AB176" s="85"/>
      <c r="AC176" s="85"/>
      <c r="AD176" s="85"/>
      <c r="AE176" s="3"/>
      <c r="AF176" s="3"/>
      <c r="AG176" s="296" t="s">
        <v>2128</v>
      </c>
      <c r="AH176" s="296" t="s">
        <v>2128</v>
      </c>
      <c r="AI176" s="10"/>
      <c r="AJ176" s="10"/>
      <c r="AK176" s="296" t="s">
        <v>2128</v>
      </c>
      <c r="AL176" s="296" t="s">
        <v>2128</v>
      </c>
      <c r="AM176" s="10" t="s">
        <v>2665</v>
      </c>
      <c r="AN176" s="7"/>
    </row>
    <row r="177" spans="1:40" ht="18" hidden="1" customHeight="1" x14ac:dyDescent="0.35">
      <c r="A177" s="94" t="s">
        <v>522</v>
      </c>
      <c r="B177" s="8" t="s">
        <v>523</v>
      </c>
      <c r="C177" s="57" t="s">
        <v>525</v>
      </c>
      <c r="D177" s="50">
        <v>1</v>
      </c>
      <c r="E177" s="50" t="str">
        <f t="shared" si="2"/>
        <v>1</v>
      </c>
      <c r="F177" s="10" t="s">
        <v>20</v>
      </c>
      <c r="G177" s="10"/>
      <c r="H177" s="29" t="s">
        <v>698</v>
      </c>
      <c r="I177" s="250">
        <v>26</v>
      </c>
      <c r="J177" s="7"/>
      <c r="K177" s="158"/>
      <c r="L177" s="209">
        <v>0</v>
      </c>
      <c r="M177" s="209">
        <v>0</v>
      </c>
      <c r="N177" s="104">
        <v>455839</v>
      </c>
      <c r="O177" s="104">
        <v>15483</v>
      </c>
      <c r="P177" s="173">
        <v>1</v>
      </c>
      <c r="Q177" s="10"/>
      <c r="R177" s="114">
        <v>32</v>
      </c>
      <c r="S177" s="61" t="s">
        <v>29</v>
      </c>
      <c r="T177" s="249" t="s">
        <v>685</v>
      </c>
      <c r="U177" s="29"/>
      <c r="V177" s="29" t="s">
        <v>2128</v>
      </c>
      <c r="W177" s="10" t="s">
        <v>2128</v>
      </c>
      <c r="X177" s="296" t="s">
        <v>2128</v>
      </c>
      <c r="Y177" s="101">
        <f>SUM(Table3[[#This Row],[cca 
25%]:[cca 100%]])</f>
        <v>1</v>
      </c>
      <c r="Z177" s="351">
        <f>Table3[[#This Row],[Montažne ure]]*(1-Table3[[#This Row],[faktor %]])</f>
        <v>0</v>
      </c>
      <c r="AA177" s="84">
        <v>0.25</v>
      </c>
      <c r="AB177" s="84">
        <v>0.25</v>
      </c>
      <c r="AC177" s="84">
        <v>0.25</v>
      </c>
      <c r="AD177" s="84">
        <v>0.25</v>
      </c>
      <c r="AE177" s="3" t="s">
        <v>715</v>
      </c>
      <c r="AF177" s="3" t="s">
        <v>735</v>
      </c>
      <c r="AG177" s="296" t="s">
        <v>2128</v>
      </c>
      <c r="AH177" s="296" t="s">
        <v>2128</v>
      </c>
      <c r="AI177" s="10"/>
      <c r="AJ177" s="10"/>
      <c r="AK177" s="296" t="s">
        <v>2128</v>
      </c>
      <c r="AL177" s="296" t="s">
        <v>2128</v>
      </c>
      <c r="AM177" s="10" t="s">
        <v>357</v>
      </c>
      <c r="AN177" s="7" t="s">
        <v>357</v>
      </c>
    </row>
    <row r="178" spans="1:40" ht="18" hidden="1" x14ac:dyDescent="0.35">
      <c r="A178" s="94" t="s">
        <v>522</v>
      </c>
      <c r="B178" s="8" t="s">
        <v>523</v>
      </c>
      <c r="C178" s="57" t="s">
        <v>524</v>
      </c>
      <c r="D178" s="50">
        <v>1</v>
      </c>
      <c r="E178" s="50" t="str">
        <f t="shared" si="2"/>
        <v>1</v>
      </c>
      <c r="F178" s="10"/>
      <c r="G178" s="10"/>
      <c r="H178" s="29" t="s">
        <v>698</v>
      </c>
      <c r="I178" s="250">
        <v>26</v>
      </c>
      <c r="J178" s="158"/>
      <c r="K178" s="209">
        <v>0</v>
      </c>
      <c r="L178" s="209">
        <v>0</v>
      </c>
      <c r="M178" s="209">
        <v>0</v>
      </c>
      <c r="N178" s="104">
        <v>455838</v>
      </c>
      <c r="O178" s="104">
        <v>15482</v>
      </c>
      <c r="P178" s="173">
        <v>1</v>
      </c>
      <c r="Q178" s="10"/>
      <c r="R178" s="114">
        <v>18</v>
      </c>
      <c r="S178" s="62" t="s">
        <v>19</v>
      </c>
      <c r="T178" s="249" t="s">
        <v>555</v>
      </c>
      <c r="U178" s="29"/>
      <c r="V178" s="29" t="s">
        <v>2128</v>
      </c>
      <c r="W178" s="10" t="s">
        <v>2128</v>
      </c>
      <c r="X178" s="296" t="s">
        <v>2128</v>
      </c>
      <c r="Y178" s="101">
        <f>SUM(Table3[[#This Row],[cca 
25%]:[cca 100%]])</f>
        <v>1</v>
      </c>
      <c r="Z178" s="351">
        <f>Table3[[#This Row],[Montažne ure]]*(1-Table3[[#This Row],[faktor %]])</f>
        <v>0</v>
      </c>
      <c r="AA178" s="84">
        <v>0.25</v>
      </c>
      <c r="AB178" s="84">
        <v>0.25</v>
      </c>
      <c r="AC178" s="84">
        <v>0.25</v>
      </c>
      <c r="AD178" s="84">
        <v>0.25</v>
      </c>
      <c r="AE178" s="3"/>
      <c r="AF178" s="3"/>
      <c r="AG178" s="296" t="s">
        <v>2128</v>
      </c>
      <c r="AH178" s="296" t="s">
        <v>2128</v>
      </c>
      <c r="AI178" s="10"/>
      <c r="AJ178" s="10"/>
      <c r="AK178" s="296" t="s">
        <v>2128</v>
      </c>
      <c r="AL178" s="296" t="s">
        <v>2128</v>
      </c>
      <c r="AM178" s="10" t="s">
        <v>357</v>
      </c>
      <c r="AN178" s="7" t="s">
        <v>357</v>
      </c>
    </row>
    <row r="179" spans="1:40" ht="18" hidden="1" x14ac:dyDescent="0.35">
      <c r="A179" s="94" t="s">
        <v>522</v>
      </c>
      <c r="B179" s="8" t="s">
        <v>523</v>
      </c>
      <c r="C179" s="57" t="s">
        <v>526</v>
      </c>
      <c r="D179" s="50">
        <v>1</v>
      </c>
      <c r="E179" s="50" t="str">
        <f t="shared" si="2"/>
        <v>1</v>
      </c>
      <c r="F179" s="10"/>
      <c r="G179" s="10"/>
      <c r="H179" s="29" t="s">
        <v>698</v>
      </c>
      <c r="I179" s="250">
        <v>26</v>
      </c>
      <c r="J179" s="158"/>
      <c r="K179" s="158"/>
      <c r="L179" s="209">
        <v>0</v>
      </c>
      <c r="M179" s="209">
        <v>0</v>
      </c>
      <c r="N179" s="104">
        <v>455840</v>
      </c>
      <c r="O179" s="104">
        <v>15484</v>
      </c>
      <c r="P179" s="173">
        <v>1</v>
      </c>
      <c r="Q179" s="10"/>
      <c r="R179" s="114"/>
      <c r="S179" s="62" t="s">
        <v>19</v>
      </c>
      <c r="T179" s="249" t="s">
        <v>555</v>
      </c>
      <c r="U179" s="29"/>
      <c r="V179" s="29" t="s">
        <v>2128</v>
      </c>
      <c r="W179" s="10" t="s">
        <v>2128</v>
      </c>
      <c r="X179" s="296" t="s">
        <v>2128</v>
      </c>
      <c r="Y179" s="101">
        <f>SUM(Table3[[#This Row],[cca 
25%]:[cca 100%]])</f>
        <v>1</v>
      </c>
      <c r="Z179" s="351">
        <f>Table3[[#This Row],[Montažne ure]]*(1-Table3[[#This Row],[faktor %]])</f>
        <v>0</v>
      </c>
      <c r="AA179" s="84">
        <v>0.25</v>
      </c>
      <c r="AB179" s="84">
        <v>0.25</v>
      </c>
      <c r="AC179" s="84">
        <v>0.25</v>
      </c>
      <c r="AD179" s="84">
        <v>0.25</v>
      </c>
      <c r="AE179" s="3"/>
      <c r="AF179" s="3"/>
      <c r="AG179" s="296" t="s">
        <v>2128</v>
      </c>
      <c r="AH179" s="296" t="s">
        <v>2128</v>
      </c>
      <c r="AI179" s="10"/>
      <c r="AJ179" s="10"/>
      <c r="AK179" s="296" t="s">
        <v>2128</v>
      </c>
      <c r="AL179" s="296" t="s">
        <v>2128</v>
      </c>
      <c r="AM179" s="10" t="s">
        <v>357</v>
      </c>
      <c r="AN179" s="7" t="s">
        <v>357</v>
      </c>
    </row>
    <row r="180" spans="1:40" ht="13.2" hidden="1" customHeight="1" x14ac:dyDescent="0.35">
      <c r="A180" s="117"/>
      <c r="B180" s="8"/>
      <c r="C180" s="57"/>
      <c r="D180" s="50"/>
      <c r="E180" s="50" t="str">
        <f t="shared" si="2"/>
        <v/>
      </c>
      <c r="F180" s="10"/>
      <c r="G180" s="24"/>
      <c r="H180" s="120"/>
      <c r="I180" s="10"/>
      <c r="J180" s="103"/>
      <c r="K180" s="103"/>
      <c r="L180" s="300"/>
      <c r="M180" s="300"/>
      <c r="N180" s="104"/>
      <c r="O180" s="104"/>
      <c r="P180" s="173"/>
      <c r="Q180" s="102"/>
      <c r="R180" s="114"/>
      <c r="S180" s="247"/>
      <c r="T180" s="249"/>
      <c r="U180" s="29"/>
      <c r="V180" s="120" t="s">
        <v>2128</v>
      </c>
      <c r="W180" s="10" t="s">
        <v>2128</v>
      </c>
      <c r="X180" s="296" t="s">
        <v>2128</v>
      </c>
      <c r="Y180" s="10">
        <f>SUM(Table3[[#This Row],[cca 
25%]:[cca 100%]])</f>
        <v>0</v>
      </c>
      <c r="Z180" s="351">
        <f>Table3[[#This Row],[Montažne ure]]*(1-Table3[[#This Row],[faktor %]])</f>
        <v>0</v>
      </c>
      <c r="AA180" s="85"/>
      <c r="AB180" s="85"/>
      <c r="AC180" s="85"/>
      <c r="AD180" s="85"/>
      <c r="AE180" s="3"/>
      <c r="AF180" s="3"/>
      <c r="AG180" s="296" t="str">
        <f>IFERROR(VLOOKUP(Table3[[#This Row],[Št. projektne naloge]],'[1]PLAN KONTROLE KONČANIH STROJEV'!$C$8:$M$2000,5,FALSE),"")</f>
        <v/>
      </c>
      <c r="AH180" s="296" t="str">
        <f>IFERROR(VLOOKUP(Table3[[#This Row],[Št. projektne naloge]],'[1]PLAN KONTROLE KONČANIH STROJEV'!$C$8:$M$2000,4,FALSE),"")</f>
        <v/>
      </c>
      <c r="AI180" s="10"/>
      <c r="AJ180" s="10"/>
      <c r="AK180" s="296" t="str">
        <f>IFERROR(VLOOKUP(Table3[[#This Row],[Št. projektne naloge]],'[1]PLAN KONTROLE KONČANIH STROJEV'!$C$8:$M$2000,9,FALSE),"")</f>
        <v/>
      </c>
      <c r="AL180" s="30" t="str">
        <f>IFERROR(VLOOKUP(Table3[[#This Row],[Št. projektne naloge]],'[1]PLAN KONTROLE KONČANIH STROJEV'!$C$8:$M$2000,8,FALSE),"")</f>
        <v/>
      </c>
      <c r="AM180" s="10"/>
      <c r="AN180" s="7"/>
    </row>
    <row r="181" spans="1:40" ht="18" hidden="1" customHeight="1" x14ac:dyDescent="0.4">
      <c r="A181" s="76" t="s">
        <v>519</v>
      </c>
      <c r="B181" s="8" t="s">
        <v>379</v>
      </c>
      <c r="C181" s="79" t="s">
        <v>380</v>
      </c>
      <c r="D181" s="262" t="s">
        <v>376</v>
      </c>
      <c r="E181" s="262">
        <v>1</v>
      </c>
      <c r="F181" s="260"/>
      <c r="G181" s="24"/>
      <c r="H181" s="29" t="s">
        <v>357</v>
      </c>
      <c r="I181" s="363">
        <v>36</v>
      </c>
      <c r="J181" s="10"/>
      <c r="K181" s="10"/>
      <c r="L181" s="363">
        <v>14</v>
      </c>
      <c r="M181" s="363">
        <v>7</v>
      </c>
      <c r="N181" s="93"/>
      <c r="O181" s="10"/>
      <c r="P181" s="10"/>
      <c r="Q181" s="102"/>
      <c r="R181" s="364">
        <v>7.5</v>
      </c>
      <c r="S181" s="29"/>
      <c r="T181" s="30"/>
      <c r="U181" s="29"/>
      <c r="V181" s="29" t="s">
        <v>2128</v>
      </c>
      <c r="W181" s="10" t="s">
        <v>2128</v>
      </c>
      <c r="X181" s="296" t="s">
        <v>2128</v>
      </c>
      <c r="Y181" s="10">
        <f>SUM(Table3[[#This Row],[cca 
25%]:[cca 100%]])</f>
        <v>0</v>
      </c>
      <c r="Z181" s="351">
        <f>Table3[[#This Row],[Montažne ure]]*(1-Table3[[#This Row],[faktor %]])</f>
        <v>7.5</v>
      </c>
      <c r="AA181" s="85"/>
      <c r="AB181" s="85"/>
      <c r="AC181" s="85"/>
      <c r="AD181" s="85"/>
      <c r="AE181" s="3"/>
      <c r="AF181" s="3"/>
      <c r="AG181" s="296" t="str">
        <f>IFERROR(VLOOKUP(Table3[[#This Row],[Št. projektne naloge]],'[1]PLAN KONTROLE KONČANIH STROJEV'!$C$8:$M$2000,5,FALSE),"")</f>
        <v/>
      </c>
      <c r="AH181" s="296" t="str">
        <f>IFERROR(VLOOKUP(Table3[[#This Row],[Št. projektne naloge]],'[1]PLAN KONTROLE KONČANIH STROJEV'!$C$8:$M$2000,4,FALSE),"")</f>
        <v/>
      </c>
      <c r="AI181" s="1"/>
      <c r="AJ181" s="10"/>
      <c r="AK181" s="296" t="str">
        <f>IFERROR(VLOOKUP(Table3[[#This Row],[Št. projektne naloge]],'[1]PLAN KONTROLE KONČANIH STROJEV'!$C$8:$M$2000,9,FALSE),"")</f>
        <v/>
      </c>
      <c r="AL18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81" s="10"/>
      <c r="AN181" s="7" t="s">
        <v>357</v>
      </c>
    </row>
    <row r="182" spans="1:40" ht="18" hidden="1" customHeight="1" x14ac:dyDescent="0.4">
      <c r="A182" s="76" t="s">
        <v>520</v>
      </c>
      <c r="B182" s="8" t="s">
        <v>379</v>
      </c>
      <c r="C182" s="79" t="s">
        <v>381</v>
      </c>
      <c r="D182" s="262" t="s">
        <v>378</v>
      </c>
      <c r="E182" s="262">
        <v>1</v>
      </c>
      <c r="F182" s="260"/>
      <c r="G182" s="24"/>
      <c r="H182" s="29" t="s">
        <v>357</v>
      </c>
      <c r="I182" s="363">
        <v>36</v>
      </c>
      <c r="J182" s="10"/>
      <c r="K182" s="10"/>
      <c r="L182" s="363">
        <v>66</v>
      </c>
      <c r="M182" s="363">
        <v>63</v>
      </c>
      <c r="N182" s="93"/>
      <c r="O182" s="10"/>
      <c r="P182" s="10"/>
      <c r="Q182" s="102"/>
      <c r="R182" s="364">
        <v>42</v>
      </c>
      <c r="S182" s="29"/>
      <c r="T182" s="30"/>
      <c r="U182" s="29"/>
      <c r="V182" s="29" t="s">
        <v>2128</v>
      </c>
      <c r="W182" s="10" t="s">
        <v>2128</v>
      </c>
      <c r="X182" s="296" t="s">
        <v>2128</v>
      </c>
      <c r="Y182" s="10">
        <f>SUM(Table3[[#This Row],[cca 
25%]:[cca 100%]])</f>
        <v>0</v>
      </c>
      <c r="Z182" s="351">
        <f>Table3[[#This Row],[Montažne ure]]*(1-Table3[[#This Row],[faktor %]])</f>
        <v>42</v>
      </c>
      <c r="AA182" s="85"/>
      <c r="AB182" s="85"/>
      <c r="AC182" s="85"/>
      <c r="AD182" s="85"/>
      <c r="AE182" s="3"/>
      <c r="AF182" s="3"/>
      <c r="AG182" s="296" t="str">
        <f>IFERROR(VLOOKUP(Table3[[#This Row],[Št. projektne naloge]],'[1]PLAN KONTROLE KONČANIH STROJEV'!$C$8:$M$2000,5,FALSE),"")</f>
        <v/>
      </c>
      <c r="AH182" s="296" t="str">
        <f>IFERROR(VLOOKUP(Table3[[#This Row],[Št. projektne naloge]],'[1]PLAN KONTROLE KONČANIH STROJEV'!$C$8:$M$2000,4,FALSE),"")</f>
        <v/>
      </c>
      <c r="AI182" s="1"/>
      <c r="AJ182" s="10"/>
      <c r="AK182" s="296" t="str">
        <f>IFERROR(VLOOKUP(Table3[[#This Row],[Št. projektne naloge]],'[1]PLAN KONTROLE KONČANIH STROJEV'!$C$8:$M$2000,9,FALSE),"")</f>
        <v/>
      </c>
      <c r="AL18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82" s="10"/>
      <c r="AN182" s="7" t="s">
        <v>357</v>
      </c>
    </row>
    <row r="183" spans="1:40" ht="18" hidden="1" customHeight="1" x14ac:dyDescent="0.4">
      <c r="A183" s="76" t="s">
        <v>518</v>
      </c>
      <c r="B183" s="8" t="s">
        <v>379</v>
      </c>
      <c r="C183" s="81" t="s">
        <v>517</v>
      </c>
      <c r="D183" s="262" t="s">
        <v>377</v>
      </c>
      <c r="E183" s="262">
        <v>1</v>
      </c>
      <c r="F183" s="260"/>
      <c r="G183" s="24"/>
      <c r="H183" s="29" t="s">
        <v>357</v>
      </c>
      <c r="I183" s="363">
        <v>36</v>
      </c>
      <c r="J183" s="10"/>
      <c r="K183" s="10"/>
      <c r="L183" s="363">
        <v>181</v>
      </c>
      <c r="M183" s="363">
        <v>522</v>
      </c>
      <c r="N183" s="93"/>
      <c r="O183" s="10"/>
      <c r="P183" s="10"/>
      <c r="Q183" s="102"/>
      <c r="R183" s="364">
        <v>170</v>
      </c>
      <c r="S183" s="29"/>
      <c r="T183" s="30"/>
      <c r="U183" s="29"/>
      <c r="V183" s="29" t="s">
        <v>2128</v>
      </c>
      <c r="W183" s="10" t="s">
        <v>2128</v>
      </c>
      <c r="X183" s="296" t="s">
        <v>2128</v>
      </c>
      <c r="Y183" s="10">
        <f>SUM(Table3[[#This Row],[cca 
25%]:[cca 100%]])</f>
        <v>0</v>
      </c>
      <c r="Z183" s="351">
        <f>Table3[[#This Row],[Montažne ure]]*(1-Table3[[#This Row],[faktor %]])</f>
        <v>170</v>
      </c>
      <c r="AA183" s="85"/>
      <c r="AB183" s="85"/>
      <c r="AC183" s="85"/>
      <c r="AD183" s="85"/>
      <c r="AE183" s="3"/>
      <c r="AF183" s="3"/>
      <c r="AG183" s="296" t="str">
        <f>IFERROR(VLOOKUP(Table3[[#This Row],[Št. projektne naloge]],'[1]PLAN KONTROLE KONČANIH STROJEV'!$C$8:$M$2000,5,FALSE),"")</f>
        <v/>
      </c>
      <c r="AH183" s="296" t="str">
        <f>IFERROR(VLOOKUP(Table3[[#This Row],[Št. projektne naloge]],'[1]PLAN KONTROLE KONČANIH STROJEV'!$C$8:$M$2000,4,FALSE),"")</f>
        <v/>
      </c>
      <c r="AI183" s="1"/>
      <c r="AJ183" s="10"/>
      <c r="AK183" s="296" t="str">
        <f>IFERROR(VLOOKUP(Table3[[#This Row],[Št. projektne naloge]],'[1]PLAN KONTROLE KONČANIH STROJEV'!$C$8:$M$2000,9,FALSE),"")</f>
        <v/>
      </c>
      <c r="AL18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83" s="10"/>
      <c r="AN183" s="7" t="s">
        <v>357</v>
      </c>
    </row>
    <row r="184" spans="1:40" ht="18" hidden="1" customHeight="1" x14ac:dyDescent="0.4">
      <c r="A184" s="76" t="s">
        <v>2756</v>
      </c>
      <c r="B184" s="8"/>
      <c r="C184" s="536" t="s">
        <v>2754</v>
      </c>
      <c r="D184" s="262" t="s">
        <v>2755</v>
      </c>
      <c r="E184" s="50">
        <v>1</v>
      </c>
      <c r="F184" s="260"/>
      <c r="G184" s="24"/>
      <c r="H184" s="29" t="s">
        <v>357</v>
      </c>
      <c r="I184" s="363">
        <v>36</v>
      </c>
      <c r="J184" s="10"/>
      <c r="K184" s="10"/>
      <c r="L184" s="363">
        <v>13</v>
      </c>
      <c r="M184" s="363">
        <v>53</v>
      </c>
      <c r="N184" s="93"/>
      <c r="O184" s="10"/>
      <c r="P184" s="251"/>
      <c r="Q184" s="10"/>
      <c r="R184" s="364">
        <v>88</v>
      </c>
      <c r="S184" s="29"/>
      <c r="T184" s="30"/>
      <c r="U184" s="29"/>
      <c r="V184" s="29"/>
      <c r="W184" s="119"/>
      <c r="X184" s="325"/>
      <c r="Y184" s="101">
        <f>SUM(Table3[[#This Row],[cca 
25%]:[cca 100%]])</f>
        <v>0</v>
      </c>
      <c r="Z184" s="351">
        <f>Table3[[#This Row],[Montažne ure]]*(1-Table3[[#This Row],[faktor %]])</f>
        <v>88</v>
      </c>
      <c r="AA184" s="366"/>
      <c r="AB184" s="85"/>
      <c r="AC184" s="85"/>
      <c r="AD184" s="85"/>
      <c r="AE184" s="3"/>
      <c r="AF184" s="3"/>
      <c r="AG184" s="296"/>
      <c r="AH184" s="296"/>
      <c r="AI184" s="1"/>
      <c r="AJ184" s="10"/>
      <c r="AK184" s="296"/>
      <c r="AL184" s="30"/>
      <c r="AM184" s="30"/>
      <c r="AN184" s="7"/>
    </row>
    <row r="185" spans="1:40" ht="18" hidden="1" customHeight="1" x14ac:dyDescent="0.4">
      <c r="A185" s="76"/>
      <c r="B185" s="8"/>
      <c r="C185" s="94"/>
      <c r="D185" s="537"/>
      <c r="E185" s="50" t="str">
        <f>RIGHT(D185,5)</f>
        <v/>
      </c>
      <c r="F185" s="260"/>
      <c r="G185" s="24"/>
      <c r="H185" s="29"/>
      <c r="I185" s="260"/>
      <c r="J185" s="10"/>
      <c r="K185" s="10"/>
      <c r="L185" s="363"/>
      <c r="M185" s="363"/>
      <c r="N185" s="93"/>
      <c r="O185" s="10"/>
      <c r="P185" s="251"/>
      <c r="Q185" s="10"/>
      <c r="R185" s="372"/>
      <c r="S185" s="29"/>
      <c r="T185" s="30"/>
      <c r="U185" s="29"/>
      <c r="V185" s="29"/>
      <c r="W185" s="119"/>
      <c r="X185" s="325"/>
      <c r="Y185" s="101">
        <f>SUM(Table3[[#This Row],[cca 
25%]:[cca 100%]])</f>
        <v>0</v>
      </c>
      <c r="Z185" s="351">
        <f>Table3[[#This Row],[Montažne ure]]*(1-Table3[[#This Row],[faktor %]])</f>
        <v>0</v>
      </c>
      <c r="AA185" s="366"/>
      <c r="AB185" s="85"/>
      <c r="AC185" s="85"/>
      <c r="AD185" s="85"/>
      <c r="AE185" s="3"/>
      <c r="AF185" s="3"/>
      <c r="AG185" s="296"/>
      <c r="AH185" s="296"/>
      <c r="AI185" s="1"/>
      <c r="AJ185" s="10"/>
      <c r="AK185" s="296"/>
      <c r="AL185" s="30"/>
      <c r="AM185" s="30"/>
      <c r="AN185" s="7"/>
    </row>
    <row r="186" spans="1:40" ht="18" hidden="1" customHeight="1" x14ac:dyDescent="0.35">
      <c r="A186" s="334" t="s">
        <v>274</v>
      </c>
      <c r="B186" s="72" t="s">
        <v>275</v>
      </c>
      <c r="C186" s="230" t="s">
        <v>271</v>
      </c>
      <c r="D186" s="25">
        <v>1</v>
      </c>
      <c r="E186" s="25" t="str">
        <f t="shared" si="2"/>
        <v>1</v>
      </c>
      <c r="F186" s="24" t="s">
        <v>20</v>
      </c>
      <c r="G186" s="24" t="s">
        <v>357</v>
      </c>
      <c r="H186" s="29" t="s">
        <v>1084</v>
      </c>
      <c r="I186" s="7">
        <v>41</v>
      </c>
      <c r="J186" s="10"/>
      <c r="K186" s="10"/>
      <c r="L186" s="10"/>
      <c r="M186" s="10"/>
      <c r="N186" s="107" t="s">
        <v>33</v>
      </c>
      <c r="O186" s="8"/>
      <c r="P186" s="337">
        <v>1</v>
      </c>
      <c r="Q186" s="10"/>
      <c r="R186" s="28">
        <v>160</v>
      </c>
      <c r="S186" s="59" t="s">
        <v>28</v>
      </c>
      <c r="T186" s="336" t="s">
        <v>893</v>
      </c>
      <c r="U186" s="29"/>
      <c r="V186" s="29" t="s">
        <v>2128</v>
      </c>
      <c r="W186" s="10" t="s">
        <v>2128</v>
      </c>
      <c r="X186" s="296" t="s">
        <v>2128</v>
      </c>
      <c r="Y186" s="10">
        <f>SUM(Table3[[#This Row],[cca 
25%]:[cca 100%]])</f>
        <v>1</v>
      </c>
      <c r="Z186" s="351">
        <f>Table3[[#This Row],[Montažne ure]]*(1-Table3[[#This Row],[faktor %]])</f>
        <v>0</v>
      </c>
      <c r="AA186" s="84">
        <v>0.25</v>
      </c>
      <c r="AB186" s="84">
        <v>0.25</v>
      </c>
      <c r="AC186" s="84">
        <v>0.25</v>
      </c>
      <c r="AD186" s="84">
        <v>0.25</v>
      </c>
      <c r="AE186" s="3" t="s">
        <v>1096</v>
      </c>
      <c r="AF186" s="3"/>
      <c r="AG186" s="296" t="s">
        <v>2128</v>
      </c>
      <c r="AH186" s="296" t="s">
        <v>2128</v>
      </c>
      <c r="AI186" s="10"/>
      <c r="AJ186" s="10"/>
      <c r="AK186" s="296" t="s">
        <v>2128</v>
      </c>
      <c r="AL186" s="296" t="s">
        <v>2128</v>
      </c>
      <c r="AM186" s="10" t="s">
        <v>357</v>
      </c>
      <c r="AN186" s="13"/>
    </row>
    <row r="187" spans="1:40" ht="18" hidden="1" customHeight="1" x14ac:dyDescent="0.35">
      <c r="A187" s="121" t="s">
        <v>274</v>
      </c>
      <c r="B187" s="72" t="s">
        <v>275</v>
      </c>
      <c r="C187" s="230" t="s">
        <v>271</v>
      </c>
      <c r="D187" s="25">
        <v>1</v>
      </c>
      <c r="E187" s="50" t="str">
        <f>RIGHT(D187,5)</f>
        <v>1</v>
      </c>
      <c r="F187" s="24"/>
      <c r="G187" s="24" t="s">
        <v>357</v>
      </c>
      <c r="H187" s="120" t="s">
        <v>1718</v>
      </c>
      <c r="I187" s="20">
        <v>13</v>
      </c>
      <c r="J187" s="10"/>
      <c r="K187" s="10"/>
      <c r="L187" s="10"/>
      <c r="M187" s="10"/>
      <c r="N187" s="107" t="s">
        <v>33</v>
      </c>
      <c r="O187" s="10"/>
      <c r="P187" s="280">
        <v>2</v>
      </c>
      <c r="Q187" s="102"/>
      <c r="R187" s="28">
        <v>320</v>
      </c>
      <c r="S187" s="59" t="s">
        <v>28</v>
      </c>
      <c r="T187" s="149" t="s">
        <v>1719</v>
      </c>
      <c r="U187" s="29"/>
      <c r="V187" s="29" t="str">
        <f>IFERROR(VLOOKUP(Table3[[#This Row],[Št. projektne naloge]],'[2]list 1'!$A$2:$I$2000,6,FALSE),"")</f>
        <v/>
      </c>
      <c r="W187" s="119" t="str">
        <f>IFERROR(VLOOKUP(Table3[[#This Row],[Št. projektne naloge]],'[2]list 1'!$A$2:$I$2000,9,FALSE),"")</f>
        <v/>
      </c>
      <c r="X187" s="296" t="str">
        <f>IFERROR(VLOOKUP(Table3[[#This Row],[Št. projektne naloge]],'[2]list 1'!$A$2:$I$2000,8,FALSE),"")</f>
        <v/>
      </c>
      <c r="Y187" s="10">
        <f>SUM(Table3[[#This Row],[cca 
25%]:[cca 100%]])</f>
        <v>1</v>
      </c>
      <c r="Z187" s="351">
        <f>Table3[[#This Row],[Montažne ure]]*(1-Table3[[#This Row],[faktor %]])</f>
        <v>0</v>
      </c>
      <c r="AA187" s="84">
        <v>0.25</v>
      </c>
      <c r="AB187" s="84">
        <v>0.25</v>
      </c>
      <c r="AC187" s="84">
        <v>0.25</v>
      </c>
      <c r="AD187" s="84">
        <v>0.25</v>
      </c>
      <c r="AE187" s="3"/>
      <c r="AF187" s="3"/>
      <c r="AG187" s="296">
        <f>IFERROR(VLOOKUP(Table3[[#This Row],[Št. projektne naloge]],'[1]PLAN KONTROLE KONČANIH STROJEV'!$C$8:$M$2000,5,FALSE),"")</f>
        <v>45545</v>
      </c>
      <c r="AH187" s="296" t="str">
        <f>IFERROR(VLOOKUP(Table3[[#This Row],[Št. projektne naloge]],'[1]PLAN KONTROLE KONČANIH STROJEV'!$C$8:$M$2000,4,FALSE),"")</f>
        <v>DA</v>
      </c>
      <c r="AI187" s="224" t="s">
        <v>542</v>
      </c>
      <c r="AJ187" s="10"/>
      <c r="AK187" s="296">
        <f>IFERROR(VLOOKUP(Table3[[#This Row],[Št. projektne naloge]],'[1]PLAN KONTROLE KONČANIH STROJEV'!$C$8:$M$2000,9,FALSE),"")</f>
        <v>45544</v>
      </c>
      <c r="AL18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87" s="30" t="s">
        <v>357</v>
      </c>
      <c r="AN187" s="13"/>
    </row>
    <row r="188" spans="1:40" ht="18" hidden="1" customHeight="1" x14ac:dyDescent="0.35">
      <c r="A188" s="334" t="s">
        <v>55</v>
      </c>
      <c r="B188" s="72" t="s">
        <v>56</v>
      </c>
      <c r="C188" s="230" t="s">
        <v>271</v>
      </c>
      <c r="D188" s="25">
        <v>1</v>
      </c>
      <c r="E188" s="25" t="str">
        <f t="shared" si="2"/>
        <v>1</v>
      </c>
      <c r="F188" s="24" t="s">
        <v>20</v>
      </c>
      <c r="G188" s="24" t="s">
        <v>357</v>
      </c>
      <c r="H188" s="29" t="s">
        <v>875</v>
      </c>
      <c r="I188" s="4">
        <v>40</v>
      </c>
      <c r="J188" s="10"/>
      <c r="K188" s="10"/>
      <c r="L188" s="10"/>
      <c r="M188" s="10"/>
      <c r="N188" s="107" t="s">
        <v>33</v>
      </c>
      <c r="O188" s="8"/>
      <c r="P188" s="337">
        <v>2</v>
      </c>
      <c r="Q188" s="102"/>
      <c r="R188" s="28">
        <v>320</v>
      </c>
      <c r="S188" s="59" t="s">
        <v>28</v>
      </c>
      <c r="T188" s="336" t="s">
        <v>893</v>
      </c>
      <c r="U188" s="29"/>
      <c r="V188" s="29" t="s">
        <v>2128</v>
      </c>
      <c r="W188" s="10" t="s">
        <v>2128</v>
      </c>
      <c r="X188" s="296" t="s">
        <v>2128</v>
      </c>
      <c r="Y188" s="10">
        <f>SUM(Table3[[#This Row],[cca 
25%]:[cca 100%]])</f>
        <v>1</v>
      </c>
      <c r="Z188" s="351">
        <f>Table3[[#This Row],[Montažne ure]]*(1-Table3[[#This Row],[faktor %]])</f>
        <v>0</v>
      </c>
      <c r="AA188" s="84">
        <v>0.25</v>
      </c>
      <c r="AB188" s="84">
        <v>0.25</v>
      </c>
      <c r="AC188" s="84">
        <v>0.25</v>
      </c>
      <c r="AD188" s="84">
        <v>0.25</v>
      </c>
      <c r="AE188" s="3" t="s">
        <v>1088</v>
      </c>
      <c r="AF188" s="3"/>
      <c r="AG188" s="296" t="s">
        <v>2128</v>
      </c>
      <c r="AH188" s="296" t="s">
        <v>2128</v>
      </c>
      <c r="AI188" s="10"/>
      <c r="AJ188" s="10"/>
      <c r="AK188" s="296" t="s">
        <v>2128</v>
      </c>
      <c r="AL188" s="296" t="s">
        <v>2128</v>
      </c>
      <c r="AM188" s="10" t="s">
        <v>357</v>
      </c>
      <c r="AN188" s="13"/>
    </row>
    <row r="189" spans="1:40" ht="13.2" hidden="1" customHeight="1" x14ac:dyDescent="0.35">
      <c r="A189" s="269"/>
      <c r="B189" s="72"/>
      <c r="C189" s="230"/>
      <c r="D189" s="25"/>
      <c r="E189" s="25" t="str">
        <f t="shared" si="2"/>
        <v/>
      </c>
      <c r="F189" s="24"/>
      <c r="G189" s="24" t="s">
        <v>357</v>
      </c>
      <c r="H189" s="120"/>
      <c r="I189" s="10"/>
      <c r="J189" s="10"/>
      <c r="K189" s="10"/>
      <c r="L189" s="10"/>
      <c r="M189" s="10"/>
      <c r="N189" s="107"/>
      <c r="O189" s="10"/>
      <c r="P189" s="10"/>
      <c r="Q189" s="102"/>
      <c r="R189" s="28"/>
      <c r="S189" s="272"/>
      <c r="T189" s="30"/>
      <c r="U189" s="29"/>
      <c r="V189" s="120" t="s">
        <v>2128</v>
      </c>
      <c r="W189" s="10" t="s">
        <v>2128</v>
      </c>
      <c r="X189" s="296" t="s">
        <v>2128</v>
      </c>
      <c r="Y189" s="10">
        <f>SUM(Table3[[#This Row],[cca 
25%]:[cca 100%]])</f>
        <v>0</v>
      </c>
      <c r="Z189" s="351">
        <f>Table3[[#This Row],[Montažne ure]]*(1-Table3[[#This Row],[faktor %]])</f>
        <v>0</v>
      </c>
      <c r="AA189" s="85"/>
      <c r="AB189" s="85"/>
      <c r="AC189" s="85"/>
      <c r="AD189" s="85"/>
      <c r="AE189" s="3"/>
      <c r="AF189" s="3"/>
      <c r="AG189" s="296" t="s">
        <v>2128</v>
      </c>
      <c r="AH189" s="296" t="s">
        <v>2128</v>
      </c>
      <c r="AI189" s="10"/>
      <c r="AJ189" s="10"/>
      <c r="AK189" s="296" t="s">
        <v>2128</v>
      </c>
      <c r="AL189" s="296" t="s">
        <v>2128</v>
      </c>
      <c r="AM189" s="10" t="s">
        <v>2665</v>
      </c>
      <c r="AN189" s="13"/>
    </row>
    <row r="190" spans="1:40" ht="18" hidden="1" customHeight="1" x14ac:dyDescent="0.35">
      <c r="A190" s="269" t="s">
        <v>272</v>
      </c>
      <c r="B190" s="72" t="s">
        <v>273</v>
      </c>
      <c r="C190" s="107" t="s">
        <v>271</v>
      </c>
      <c r="D190" s="50"/>
      <c r="E190" s="50" t="str">
        <f t="shared" si="2"/>
        <v/>
      </c>
      <c r="F190" s="24" t="s">
        <v>20</v>
      </c>
      <c r="G190" s="24"/>
      <c r="H190" s="29" t="s">
        <v>554</v>
      </c>
      <c r="I190" s="21">
        <v>15</v>
      </c>
      <c r="J190" s="7"/>
      <c r="K190" s="7"/>
      <c r="L190" s="7">
        <v>0</v>
      </c>
      <c r="M190" s="7">
        <v>0</v>
      </c>
      <c r="N190" s="107" t="s">
        <v>34</v>
      </c>
      <c r="O190" s="8"/>
      <c r="P190" s="10">
        <v>1</v>
      </c>
      <c r="Q190" s="102"/>
      <c r="R190" s="28">
        <v>160</v>
      </c>
      <c r="S190" s="59" t="s">
        <v>28</v>
      </c>
      <c r="T190" s="46" t="s">
        <v>544</v>
      </c>
      <c r="U190" s="29"/>
      <c r="V190" s="29" t="s">
        <v>2128</v>
      </c>
      <c r="W190" s="10" t="s">
        <v>2128</v>
      </c>
      <c r="X190" s="296" t="s">
        <v>2128</v>
      </c>
      <c r="Y190" s="4">
        <f>SUM(Table3[[#This Row],[cca 
25%]:[cca 100%]])</f>
        <v>1</v>
      </c>
      <c r="Z190" s="351">
        <f>Table3[[#This Row],[Montažne ure]]*(1-Table3[[#This Row],[faktor %]])</f>
        <v>0</v>
      </c>
      <c r="AA190" s="84">
        <v>0.25</v>
      </c>
      <c r="AB190" s="84">
        <v>0.25</v>
      </c>
      <c r="AC190" s="84">
        <v>0.25</v>
      </c>
      <c r="AD190" s="84">
        <v>0.25</v>
      </c>
      <c r="AE190" s="3" t="s">
        <v>543</v>
      </c>
      <c r="AF190" s="3"/>
      <c r="AG190" s="296" t="s">
        <v>2128</v>
      </c>
      <c r="AH190" s="296" t="s">
        <v>2128</v>
      </c>
      <c r="AI190" s="10"/>
      <c r="AJ190" s="10"/>
      <c r="AK190" s="296" t="s">
        <v>2128</v>
      </c>
      <c r="AL190" s="296" t="s">
        <v>2128</v>
      </c>
      <c r="AM190" s="10" t="s">
        <v>357</v>
      </c>
      <c r="AN190" s="7" t="s">
        <v>357</v>
      </c>
    </row>
    <row r="191" spans="1:40" ht="18" hidden="1" customHeight="1" x14ac:dyDescent="0.35">
      <c r="A191" s="269" t="s">
        <v>272</v>
      </c>
      <c r="B191" s="72" t="s">
        <v>273</v>
      </c>
      <c r="C191" s="107" t="s">
        <v>271</v>
      </c>
      <c r="D191" s="50"/>
      <c r="E191" s="50" t="str">
        <f t="shared" si="2"/>
        <v/>
      </c>
      <c r="F191" s="24" t="s">
        <v>20</v>
      </c>
      <c r="G191" s="24"/>
      <c r="H191" s="29" t="s">
        <v>554</v>
      </c>
      <c r="I191" s="21">
        <v>15</v>
      </c>
      <c r="J191" s="7"/>
      <c r="K191" s="7"/>
      <c r="L191" s="7">
        <v>0</v>
      </c>
      <c r="M191" s="7">
        <v>0</v>
      </c>
      <c r="N191" s="107" t="s">
        <v>35</v>
      </c>
      <c r="O191" s="8"/>
      <c r="P191" s="10">
        <v>1</v>
      </c>
      <c r="Q191" s="102"/>
      <c r="R191" s="28">
        <v>160</v>
      </c>
      <c r="S191" s="59" t="s">
        <v>28</v>
      </c>
      <c r="T191" s="46" t="s">
        <v>544</v>
      </c>
      <c r="U191" s="29"/>
      <c r="V191" s="29" t="s">
        <v>2128</v>
      </c>
      <c r="W191" s="10" t="s">
        <v>2128</v>
      </c>
      <c r="X191" s="296" t="s">
        <v>2128</v>
      </c>
      <c r="Y191" s="4">
        <f>SUM(Table3[[#This Row],[cca 
25%]:[cca 100%]])</f>
        <v>1</v>
      </c>
      <c r="Z191" s="351">
        <f>Table3[[#This Row],[Montažne ure]]*(1-Table3[[#This Row],[faktor %]])</f>
        <v>0</v>
      </c>
      <c r="AA191" s="84">
        <v>0.25</v>
      </c>
      <c r="AB191" s="84">
        <v>0.25</v>
      </c>
      <c r="AC191" s="84">
        <v>0.25</v>
      </c>
      <c r="AD191" s="84">
        <v>0.25</v>
      </c>
      <c r="AE191" s="3" t="s">
        <v>716</v>
      </c>
      <c r="AF191" s="3"/>
      <c r="AG191" s="296" t="s">
        <v>2128</v>
      </c>
      <c r="AH191" s="296" t="s">
        <v>2128</v>
      </c>
      <c r="AI191" s="10"/>
      <c r="AJ191" s="10"/>
      <c r="AK191" s="296" t="s">
        <v>2128</v>
      </c>
      <c r="AL191" s="296" t="s">
        <v>2128</v>
      </c>
      <c r="AM191" s="10" t="s">
        <v>357</v>
      </c>
      <c r="AN191" s="7" t="s">
        <v>357</v>
      </c>
    </row>
    <row r="192" spans="1:40" ht="18" hidden="1" x14ac:dyDescent="0.35">
      <c r="A192" s="338" t="s">
        <v>848</v>
      </c>
      <c r="B192" s="72" t="s">
        <v>849</v>
      </c>
      <c r="C192" s="230" t="s">
        <v>850</v>
      </c>
      <c r="D192" s="25">
        <v>1</v>
      </c>
      <c r="E192" s="25" t="str">
        <f t="shared" si="2"/>
        <v>1</v>
      </c>
      <c r="F192" s="24" t="s">
        <v>20</v>
      </c>
      <c r="G192" s="24" t="s">
        <v>357</v>
      </c>
      <c r="H192" s="29" t="s">
        <v>1244</v>
      </c>
      <c r="I192" s="7">
        <v>45</v>
      </c>
      <c r="J192" s="10"/>
      <c r="K192" s="10"/>
      <c r="L192" s="10"/>
      <c r="M192" s="10"/>
      <c r="N192" s="107" t="s">
        <v>36</v>
      </c>
      <c r="O192" s="8">
        <v>15506</v>
      </c>
      <c r="P192" s="104">
        <v>1</v>
      </c>
      <c r="Q192" s="102"/>
      <c r="R192" s="28">
        <v>160</v>
      </c>
      <c r="S192" s="59" t="s">
        <v>28</v>
      </c>
      <c r="T192" s="340" t="s">
        <v>1091</v>
      </c>
      <c r="U192" s="29"/>
      <c r="V192" s="29" t="s">
        <v>2128</v>
      </c>
      <c r="W192" s="10" t="s">
        <v>2128</v>
      </c>
      <c r="X192" s="296" t="s">
        <v>2128</v>
      </c>
      <c r="Y192" s="10">
        <f>SUM(Table3[[#This Row],[cca 
25%]:[cca 100%]])</f>
        <v>1</v>
      </c>
      <c r="Z192" s="351">
        <f>Table3[[#This Row],[Montažne ure]]*(1-Table3[[#This Row],[faktor %]])</f>
        <v>0</v>
      </c>
      <c r="AA192" s="84">
        <v>0.25</v>
      </c>
      <c r="AB192" s="84">
        <v>0.25</v>
      </c>
      <c r="AC192" s="84">
        <v>0.25</v>
      </c>
      <c r="AD192" s="84">
        <v>0.25</v>
      </c>
      <c r="AE192" s="3" t="s">
        <v>1091</v>
      </c>
      <c r="AF192" s="3"/>
      <c r="AG192" s="296" t="s">
        <v>2128</v>
      </c>
      <c r="AH192" s="296" t="s">
        <v>2128</v>
      </c>
      <c r="AI192" s="10"/>
      <c r="AJ192" s="10"/>
      <c r="AK192" s="296" t="s">
        <v>2128</v>
      </c>
      <c r="AL192" s="296" t="s">
        <v>2128</v>
      </c>
      <c r="AM192" s="10" t="s">
        <v>357</v>
      </c>
      <c r="AN192" s="13"/>
    </row>
    <row r="193" spans="1:40" ht="13.2" hidden="1" customHeight="1" x14ac:dyDescent="0.35">
      <c r="A193" s="269"/>
      <c r="B193" s="72"/>
      <c r="C193" s="230"/>
      <c r="D193" s="25"/>
      <c r="E193" s="25" t="str">
        <f t="shared" si="2"/>
        <v/>
      </c>
      <c r="F193" s="24"/>
      <c r="G193" s="24" t="s">
        <v>357</v>
      </c>
      <c r="H193" s="120"/>
      <c r="I193" s="10"/>
      <c r="J193" s="10"/>
      <c r="K193" s="10"/>
      <c r="L193" s="10"/>
      <c r="M193" s="10"/>
      <c r="N193" s="107"/>
      <c r="O193" s="10"/>
      <c r="P193" s="10"/>
      <c r="Q193" s="102"/>
      <c r="R193" s="28"/>
      <c r="S193" s="272"/>
      <c r="T193" s="30"/>
      <c r="U193" s="29"/>
      <c r="V193" s="120" t="s">
        <v>2128</v>
      </c>
      <c r="W193" s="10" t="s">
        <v>2128</v>
      </c>
      <c r="X193" s="296" t="s">
        <v>2128</v>
      </c>
      <c r="Y193" s="10">
        <f>SUM(Table3[[#This Row],[cca 
25%]:[cca 100%]])</f>
        <v>0</v>
      </c>
      <c r="Z193" s="351">
        <f>Table3[[#This Row],[Montažne ure]]*(1-Table3[[#This Row],[faktor %]])</f>
        <v>0</v>
      </c>
      <c r="AA193" s="85"/>
      <c r="AB193" s="85"/>
      <c r="AC193" s="85"/>
      <c r="AD193" s="85"/>
      <c r="AE193" s="3"/>
      <c r="AF193" s="3"/>
      <c r="AG193" s="296" t="s">
        <v>2128</v>
      </c>
      <c r="AH193" s="296" t="s">
        <v>2128</v>
      </c>
      <c r="AI193" s="10"/>
      <c r="AJ193" s="10"/>
      <c r="AK193" s="296" t="s">
        <v>2128</v>
      </c>
      <c r="AL193" s="296" t="s">
        <v>2128</v>
      </c>
      <c r="AM193" s="10" t="s">
        <v>2665</v>
      </c>
      <c r="AN193" s="13"/>
    </row>
    <row r="194" spans="1:40" ht="18" hidden="1" x14ac:dyDescent="0.35">
      <c r="A194" s="117" t="s">
        <v>146</v>
      </c>
      <c r="B194" s="8" t="s">
        <v>147</v>
      </c>
      <c r="C194" s="23" t="s">
        <v>148</v>
      </c>
      <c r="D194" s="49" t="s">
        <v>149</v>
      </c>
      <c r="E194" s="49" t="str">
        <f t="shared" si="2"/>
        <v>00010</v>
      </c>
      <c r="F194" s="24" t="s">
        <v>20</v>
      </c>
      <c r="G194" s="24"/>
      <c r="H194" s="31" t="s">
        <v>30</v>
      </c>
      <c r="I194" s="78">
        <v>15</v>
      </c>
      <c r="J194" s="7"/>
      <c r="K194" s="7"/>
      <c r="L194" s="7">
        <v>0</v>
      </c>
      <c r="M194" s="7">
        <v>0</v>
      </c>
      <c r="N194" s="12">
        <v>395880048</v>
      </c>
      <c r="O194" s="1">
        <v>15369</v>
      </c>
      <c r="P194" s="1">
        <v>1</v>
      </c>
      <c r="Q194" s="102"/>
      <c r="R194" s="28">
        <v>160</v>
      </c>
      <c r="S194" s="59" t="s">
        <v>28</v>
      </c>
      <c r="T194" s="46" t="s">
        <v>555</v>
      </c>
      <c r="U194" s="29"/>
      <c r="V194" s="31" t="s">
        <v>2128</v>
      </c>
      <c r="W194" s="10" t="s">
        <v>2128</v>
      </c>
      <c r="X194" s="296" t="s">
        <v>2128</v>
      </c>
      <c r="Y194" s="4">
        <f>SUM(Table3[[#This Row],[cca 
25%]:[cca 100%]])</f>
        <v>1</v>
      </c>
      <c r="Z194" s="351">
        <f>Table3[[#This Row],[Montažne ure]]*(1-Table3[[#This Row],[faktor %]])</f>
        <v>0</v>
      </c>
      <c r="AA194" s="84">
        <v>0.25</v>
      </c>
      <c r="AB194" s="84">
        <v>0.25</v>
      </c>
      <c r="AC194" s="84">
        <v>0.25</v>
      </c>
      <c r="AD194" s="84">
        <v>0.25</v>
      </c>
      <c r="AE194" s="3" t="s">
        <v>717</v>
      </c>
      <c r="AF194" s="3"/>
      <c r="AG194" s="296">
        <v>45142</v>
      </c>
      <c r="AH194" s="296" t="s">
        <v>20</v>
      </c>
      <c r="AI194" s="10"/>
      <c r="AJ194" s="10"/>
      <c r="AK194" s="296">
        <v>45145</v>
      </c>
      <c r="AL194" s="296" t="s">
        <v>20</v>
      </c>
      <c r="AM194" s="10" t="s">
        <v>357</v>
      </c>
      <c r="AN194" s="7" t="s">
        <v>357</v>
      </c>
    </row>
    <row r="195" spans="1:40" ht="18" hidden="1" x14ac:dyDescent="0.35">
      <c r="A195" s="117" t="s">
        <v>146</v>
      </c>
      <c r="B195" s="8" t="s">
        <v>147</v>
      </c>
      <c r="C195" s="57" t="s">
        <v>51</v>
      </c>
      <c r="D195" s="50" t="s">
        <v>150</v>
      </c>
      <c r="E195" s="50" t="str">
        <f t="shared" si="2"/>
        <v>00020</v>
      </c>
      <c r="F195" s="24" t="s">
        <v>20</v>
      </c>
      <c r="G195" s="24"/>
      <c r="H195" s="29" t="s">
        <v>575</v>
      </c>
      <c r="I195" s="7">
        <v>26</v>
      </c>
      <c r="J195" s="7"/>
      <c r="K195" s="7"/>
      <c r="L195" s="7">
        <v>0</v>
      </c>
      <c r="M195" s="7">
        <v>0</v>
      </c>
      <c r="N195" s="10">
        <v>422300</v>
      </c>
      <c r="O195" s="10" t="s">
        <v>31</v>
      </c>
      <c r="P195" s="90">
        <v>1</v>
      </c>
      <c r="Q195" s="102"/>
      <c r="R195" s="28">
        <v>65</v>
      </c>
      <c r="S195" s="61" t="s">
        <v>29</v>
      </c>
      <c r="T195" s="211" t="s">
        <v>685</v>
      </c>
      <c r="U195" s="29"/>
      <c r="V195" s="29" t="s">
        <v>2128</v>
      </c>
      <c r="W195" s="10" t="s">
        <v>2128</v>
      </c>
      <c r="X195" s="296" t="s">
        <v>2128</v>
      </c>
      <c r="Y195" s="10">
        <f>SUM(Table3[[#This Row],[cca 
25%]:[cca 100%]])</f>
        <v>1</v>
      </c>
      <c r="Z195" s="351">
        <f>Table3[[#This Row],[Montažne ure]]*(1-Table3[[#This Row],[faktor %]])</f>
        <v>0</v>
      </c>
      <c r="AA195" s="84">
        <v>0.25</v>
      </c>
      <c r="AB195" s="84">
        <v>0.25</v>
      </c>
      <c r="AC195" s="84">
        <v>0.25</v>
      </c>
      <c r="AD195" s="146">
        <v>0.25</v>
      </c>
      <c r="AE195" s="1"/>
      <c r="AF195" s="1"/>
      <c r="AG195" s="296">
        <v>45146</v>
      </c>
      <c r="AH195" s="296" t="s">
        <v>20</v>
      </c>
      <c r="AI195" s="10"/>
      <c r="AJ195" s="10"/>
      <c r="AK195" s="296">
        <v>45148</v>
      </c>
      <c r="AL195" s="296" t="s">
        <v>20</v>
      </c>
      <c r="AM195" s="10" t="s">
        <v>357</v>
      </c>
      <c r="AN195" s="7" t="s">
        <v>357</v>
      </c>
    </row>
    <row r="196" spans="1:40" ht="18" hidden="1" customHeight="1" x14ac:dyDescent="0.3">
      <c r="A196" s="117" t="s">
        <v>146</v>
      </c>
      <c r="B196" s="8" t="s">
        <v>147</v>
      </c>
      <c r="C196" s="57" t="s">
        <v>151</v>
      </c>
      <c r="D196" s="50" t="s">
        <v>152</v>
      </c>
      <c r="E196" s="50" t="str">
        <f t="shared" si="2"/>
        <v>00040</v>
      </c>
      <c r="F196" s="10"/>
      <c r="G196" s="10"/>
      <c r="H196" s="29" t="s">
        <v>578</v>
      </c>
      <c r="I196" s="13">
        <v>23</v>
      </c>
      <c r="J196" s="7"/>
      <c r="K196" s="7"/>
      <c r="L196" s="7">
        <v>0</v>
      </c>
      <c r="M196" s="7">
        <v>0</v>
      </c>
      <c r="N196" s="10">
        <v>451938</v>
      </c>
      <c r="O196" s="10">
        <v>15373</v>
      </c>
      <c r="P196" s="10">
        <v>1</v>
      </c>
      <c r="Q196" s="102"/>
      <c r="R196" s="28">
        <v>20</v>
      </c>
      <c r="S196" s="62" t="s">
        <v>19</v>
      </c>
      <c r="T196" s="211" t="s">
        <v>558</v>
      </c>
      <c r="U196" s="29"/>
      <c r="V196" s="120" t="s">
        <v>2128</v>
      </c>
      <c r="W196" s="10" t="s">
        <v>2128</v>
      </c>
      <c r="X196" s="296" t="s">
        <v>2128</v>
      </c>
      <c r="Y196" s="10">
        <f>SUM(Table3[[#This Row],[cca 
25%]:[cca 100%]])</f>
        <v>1</v>
      </c>
      <c r="Z196" s="351">
        <f>Table3[[#This Row],[Montažne ure]]*(1-Table3[[#This Row],[faktor %]])</f>
        <v>0</v>
      </c>
      <c r="AA196" s="84">
        <v>0.25</v>
      </c>
      <c r="AB196" s="84">
        <v>0.25</v>
      </c>
      <c r="AC196" s="84">
        <v>0.25</v>
      </c>
      <c r="AD196" s="84">
        <v>0.25</v>
      </c>
      <c r="AE196" s="3" t="s">
        <v>719</v>
      </c>
      <c r="AF196" s="3"/>
      <c r="AG196" s="296" t="s">
        <v>2128</v>
      </c>
      <c r="AH196" s="296" t="s">
        <v>2128</v>
      </c>
      <c r="AI196" s="10"/>
      <c r="AJ196" s="10"/>
      <c r="AK196" s="296" t="s">
        <v>2128</v>
      </c>
      <c r="AL196" s="296" t="s">
        <v>2128</v>
      </c>
      <c r="AM196" s="10" t="s">
        <v>357</v>
      </c>
      <c r="AN196" s="7" t="s">
        <v>357</v>
      </c>
    </row>
    <row r="197" spans="1:40" ht="18" hidden="1" customHeight="1" x14ac:dyDescent="0.35">
      <c r="A197" s="117" t="s">
        <v>146</v>
      </c>
      <c r="B197" s="8" t="s">
        <v>147</v>
      </c>
      <c r="C197" s="57" t="s">
        <v>153</v>
      </c>
      <c r="D197" s="50" t="s">
        <v>154</v>
      </c>
      <c r="E197" s="50" t="str">
        <f t="shared" ref="E197:E262" si="3">RIGHT(D197,5)</f>
        <v>00050</v>
      </c>
      <c r="F197" s="24" t="s">
        <v>20</v>
      </c>
      <c r="G197" s="24"/>
      <c r="H197" s="29" t="s">
        <v>577</v>
      </c>
      <c r="I197" s="13">
        <v>23</v>
      </c>
      <c r="J197" s="7"/>
      <c r="K197" s="7"/>
      <c r="L197" s="7">
        <v>0</v>
      </c>
      <c r="M197" s="7">
        <v>0</v>
      </c>
      <c r="N197" s="10">
        <v>451939</v>
      </c>
      <c r="O197" s="10">
        <v>15374</v>
      </c>
      <c r="P197" s="10">
        <v>1</v>
      </c>
      <c r="Q197" s="102"/>
      <c r="R197" s="28">
        <v>105</v>
      </c>
      <c r="S197" s="61" t="s">
        <v>29</v>
      </c>
      <c r="T197" s="211" t="s">
        <v>558</v>
      </c>
      <c r="U197" s="29"/>
      <c r="V197" s="29" t="s">
        <v>2128</v>
      </c>
      <c r="W197" s="10" t="s">
        <v>2128</v>
      </c>
      <c r="X197" s="296" t="s">
        <v>2128</v>
      </c>
      <c r="Y197" s="10">
        <f>SUM(Table3[[#This Row],[cca 
25%]:[cca 100%]])</f>
        <v>1</v>
      </c>
      <c r="Z197" s="351">
        <f>Table3[[#This Row],[Montažne ure]]*(1-Table3[[#This Row],[faktor %]])</f>
        <v>0</v>
      </c>
      <c r="AA197" s="84">
        <v>0.25</v>
      </c>
      <c r="AB197" s="84">
        <v>0.25</v>
      </c>
      <c r="AC197" s="84">
        <v>0.25</v>
      </c>
      <c r="AD197" s="84">
        <v>0.25</v>
      </c>
      <c r="AE197" s="3" t="s">
        <v>713</v>
      </c>
      <c r="AF197" s="3"/>
      <c r="AG197" s="296" t="s">
        <v>2128</v>
      </c>
      <c r="AH197" s="296" t="s">
        <v>2128</v>
      </c>
      <c r="AI197" s="10"/>
      <c r="AJ197" s="10"/>
      <c r="AK197" s="296" t="s">
        <v>2128</v>
      </c>
      <c r="AL197" s="296" t="s">
        <v>2128</v>
      </c>
      <c r="AM197" s="10" t="s">
        <v>357</v>
      </c>
      <c r="AN197" s="7" t="s">
        <v>357</v>
      </c>
    </row>
    <row r="198" spans="1:40" ht="18" hidden="1" customHeight="1" x14ac:dyDescent="0.35">
      <c r="A198" s="117" t="s">
        <v>146</v>
      </c>
      <c r="B198" s="8" t="s">
        <v>147</v>
      </c>
      <c r="C198" s="57" t="s">
        <v>394</v>
      </c>
      <c r="D198" s="50" t="s">
        <v>393</v>
      </c>
      <c r="E198" s="50" t="str">
        <f t="shared" si="3"/>
        <v>00060</v>
      </c>
      <c r="F198" s="24"/>
      <c r="G198" s="24"/>
      <c r="H198" s="29" t="s">
        <v>578</v>
      </c>
      <c r="I198" s="13">
        <v>23</v>
      </c>
      <c r="J198" s="7"/>
      <c r="K198" s="7"/>
      <c r="L198" s="7">
        <v>0</v>
      </c>
      <c r="M198" s="7">
        <v>0</v>
      </c>
      <c r="N198" s="10">
        <v>394232</v>
      </c>
      <c r="O198" s="10"/>
      <c r="P198" s="10">
        <v>1</v>
      </c>
      <c r="Q198" s="102"/>
      <c r="R198" s="28">
        <v>6</v>
      </c>
      <c r="S198" s="62" t="s">
        <v>19</v>
      </c>
      <c r="T198" s="211" t="s">
        <v>558</v>
      </c>
      <c r="U198" s="29"/>
      <c r="V198" s="29" t="s">
        <v>2128</v>
      </c>
      <c r="W198" s="10" t="s">
        <v>2128</v>
      </c>
      <c r="X198" s="296" t="s">
        <v>2128</v>
      </c>
      <c r="Y198" s="10">
        <f>SUM(Table3[[#This Row],[cca 
25%]:[cca 100%]])</f>
        <v>1</v>
      </c>
      <c r="Z198" s="351">
        <f>Table3[[#This Row],[Montažne ure]]*(1-Table3[[#This Row],[faktor %]])</f>
        <v>0</v>
      </c>
      <c r="AA198" s="84">
        <v>0.25</v>
      </c>
      <c r="AB198" s="84">
        <v>0.25</v>
      </c>
      <c r="AC198" s="84">
        <v>0.25</v>
      </c>
      <c r="AD198" s="84">
        <v>0.25</v>
      </c>
      <c r="AE198" s="3" t="s">
        <v>717</v>
      </c>
      <c r="AF198" s="3"/>
      <c r="AG198" s="296" t="s">
        <v>2128</v>
      </c>
      <c r="AH198" s="296" t="s">
        <v>2128</v>
      </c>
      <c r="AI198" s="10"/>
      <c r="AJ198" s="10"/>
      <c r="AK198" s="296" t="s">
        <v>2128</v>
      </c>
      <c r="AL198" s="296" t="s">
        <v>2128</v>
      </c>
      <c r="AM198" s="10" t="s">
        <v>357</v>
      </c>
      <c r="AN198" s="7" t="s">
        <v>357</v>
      </c>
    </row>
    <row r="199" spans="1:40" ht="18" hidden="1" customHeight="1" x14ac:dyDescent="0.3">
      <c r="A199" s="117" t="s">
        <v>146</v>
      </c>
      <c r="B199" s="8" t="s">
        <v>147</v>
      </c>
      <c r="C199" s="57" t="s">
        <v>155</v>
      </c>
      <c r="D199" s="50" t="s">
        <v>156</v>
      </c>
      <c r="E199" s="50" t="str">
        <f t="shared" si="3"/>
        <v>00900</v>
      </c>
      <c r="F199" s="1"/>
      <c r="G199" s="10"/>
      <c r="H199" s="29"/>
      <c r="I199" s="1"/>
      <c r="J199" s="7"/>
      <c r="K199" s="1"/>
      <c r="L199" s="7">
        <v>0</v>
      </c>
      <c r="M199" s="7">
        <v>0</v>
      </c>
      <c r="N199" s="1">
        <v>451940</v>
      </c>
      <c r="O199" s="2"/>
      <c r="P199" s="1"/>
      <c r="Q199" s="102"/>
      <c r="R199" s="28"/>
      <c r="S199" s="29"/>
      <c r="T199" s="30" t="s">
        <v>558</v>
      </c>
      <c r="U199" s="29" t="s">
        <v>543</v>
      </c>
      <c r="V199" s="29" t="s">
        <v>2128</v>
      </c>
      <c r="W199" s="10" t="s">
        <v>2128</v>
      </c>
      <c r="X199" s="296" t="s">
        <v>2128</v>
      </c>
      <c r="Y199" s="10">
        <f>SUM(Table3[[#This Row],[cca 
25%]:[cca 100%]])</f>
        <v>0</v>
      </c>
      <c r="Z199" s="351">
        <f>Table3[[#This Row],[Montažne ure]]*(1-Table3[[#This Row],[faktor %]])</f>
        <v>0</v>
      </c>
      <c r="AA199" s="85"/>
      <c r="AB199" s="85"/>
      <c r="AC199" s="85"/>
      <c r="AD199" s="85"/>
      <c r="AE199" s="3"/>
      <c r="AF199" s="3"/>
      <c r="AG199" s="296" t="s">
        <v>2128</v>
      </c>
      <c r="AH199" s="296" t="s">
        <v>2128</v>
      </c>
      <c r="AI199" s="10"/>
      <c r="AJ199" s="10"/>
      <c r="AK199" s="296" t="s">
        <v>2128</v>
      </c>
      <c r="AL199" s="296" t="s">
        <v>2128</v>
      </c>
      <c r="AM199" s="10" t="s">
        <v>357</v>
      </c>
      <c r="AN199" s="4"/>
    </row>
    <row r="200" spans="1:40" ht="13.2" hidden="1" customHeight="1" x14ac:dyDescent="0.35">
      <c r="A200" s="117"/>
      <c r="B200" s="8"/>
      <c r="C200" s="57"/>
      <c r="D200" s="50"/>
      <c r="E200" s="50" t="str">
        <f t="shared" si="3"/>
        <v/>
      </c>
      <c r="F200" s="1"/>
      <c r="G200" s="24" t="s">
        <v>357</v>
      </c>
      <c r="H200" s="120"/>
      <c r="I200" s="10"/>
      <c r="J200" s="10"/>
      <c r="K200" s="10"/>
      <c r="L200" s="10"/>
      <c r="M200" s="10"/>
      <c r="N200" s="10"/>
      <c r="O200" s="10"/>
      <c r="P200" s="10"/>
      <c r="Q200" s="102"/>
      <c r="R200" s="28"/>
      <c r="S200" s="29"/>
      <c r="T200" s="30"/>
      <c r="U200" s="29"/>
      <c r="V200" s="120" t="s">
        <v>2128</v>
      </c>
      <c r="W200" s="10" t="s">
        <v>2128</v>
      </c>
      <c r="X200" s="296" t="s">
        <v>2128</v>
      </c>
      <c r="Y200" s="10">
        <f>SUM(Table3[[#This Row],[cca 
25%]:[cca 100%]])</f>
        <v>0</v>
      </c>
      <c r="Z200" s="351">
        <f>Table3[[#This Row],[Montažne ure]]*(1-Table3[[#This Row],[faktor %]])</f>
        <v>0</v>
      </c>
      <c r="AA200" s="85"/>
      <c r="AB200" s="85"/>
      <c r="AC200" s="85"/>
      <c r="AD200" s="85"/>
      <c r="AE200" s="3"/>
      <c r="AF200" s="3"/>
      <c r="AG200" s="296" t="s">
        <v>2128</v>
      </c>
      <c r="AH200" s="296" t="s">
        <v>2128</v>
      </c>
      <c r="AI200" s="10"/>
      <c r="AJ200" s="10"/>
      <c r="AK200" s="296" t="s">
        <v>2128</v>
      </c>
      <c r="AL200" s="296" t="s">
        <v>2128</v>
      </c>
      <c r="AM200" s="10" t="s">
        <v>2665</v>
      </c>
      <c r="AN200" s="4"/>
    </row>
    <row r="201" spans="1:40" ht="18" hidden="1" customHeight="1" x14ac:dyDescent="0.35">
      <c r="A201" s="162" t="s">
        <v>397</v>
      </c>
      <c r="B201" s="86" t="s">
        <v>398</v>
      </c>
      <c r="C201" s="91" t="s">
        <v>399</v>
      </c>
      <c r="D201" s="50" t="s">
        <v>385</v>
      </c>
      <c r="E201" s="50" t="str">
        <f t="shared" si="3"/>
        <v>_400*</v>
      </c>
      <c r="F201" s="70"/>
      <c r="G201" s="70"/>
      <c r="H201" s="29" t="s">
        <v>578</v>
      </c>
      <c r="I201" s="79">
        <v>24</v>
      </c>
      <c r="J201" s="70"/>
      <c r="K201" s="156"/>
      <c r="L201" s="7">
        <v>0</v>
      </c>
      <c r="M201" s="7">
        <v>0</v>
      </c>
      <c r="N201" s="70"/>
      <c r="O201" s="70"/>
      <c r="P201" s="10"/>
      <c r="Q201" s="102"/>
      <c r="R201" s="28">
        <v>80</v>
      </c>
      <c r="S201" s="62" t="s">
        <v>19</v>
      </c>
      <c r="T201" s="224" t="s">
        <v>558</v>
      </c>
      <c r="U201" s="29" t="s">
        <v>558</v>
      </c>
      <c r="V201" s="29" t="s">
        <v>2128</v>
      </c>
      <c r="W201" s="10" t="s">
        <v>2128</v>
      </c>
      <c r="X201" s="296" t="s">
        <v>2128</v>
      </c>
      <c r="Y201" s="10">
        <f>SUM(Table3[[#This Row],[cca 
25%]:[cca 100%]])</f>
        <v>1</v>
      </c>
      <c r="Z201" s="351">
        <f>Table3[[#This Row],[Montažne ure]]*(1-Table3[[#This Row],[faktor %]])</f>
        <v>0</v>
      </c>
      <c r="AA201" s="84">
        <v>0.25</v>
      </c>
      <c r="AB201" s="84">
        <v>0.25</v>
      </c>
      <c r="AC201" s="84">
        <v>0.25</v>
      </c>
      <c r="AD201" s="84">
        <v>0.25</v>
      </c>
      <c r="AE201" s="3" t="s">
        <v>717</v>
      </c>
      <c r="AF201" s="3" t="s">
        <v>751</v>
      </c>
      <c r="AG201" s="296" t="s">
        <v>2128</v>
      </c>
      <c r="AH201" s="296" t="s">
        <v>2128</v>
      </c>
      <c r="AI201" s="10"/>
      <c r="AJ201" s="10"/>
      <c r="AK201" s="296" t="s">
        <v>2128</v>
      </c>
      <c r="AL201" s="296" t="s">
        <v>2128</v>
      </c>
      <c r="AM201" s="10" t="s">
        <v>357</v>
      </c>
      <c r="AN201" s="7" t="s">
        <v>357</v>
      </c>
    </row>
    <row r="202" spans="1:40" ht="18" hidden="1" customHeight="1" x14ac:dyDescent="0.35">
      <c r="A202" s="162" t="s">
        <v>383</v>
      </c>
      <c r="B202" s="86" t="s">
        <v>386</v>
      </c>
      <c r="C202" s="94" t="s">
        <v>384</v>
      </c>
      <c r="D202" s="50" t="s">
        <v>385</v>
      </c>
      <c r="E202" s="50" t="str">
        <f t="shared" si="3"/>
        <v>_400*</v>
      </c>
      <c r="F202" s="70"/>
      <c r="G202" s="70"/>
      <c r="H202" s="29" t="s">
        <v>549</v>
      </c>
      <c r="I202" s="21">
        <v>21</v>
      </c>
      <c r="J202" s="70"/>
      <c r="K202" s="7"/>
      <c r="L202" s="199">
        <v>0</v>
      </c>
      <c r="M202" s="199">
        <v>0</v>
      </c>
      <c r="N202" s="70"/>
      <c r="O202" s="10"/>
      <c r="P202" s="10"/>
      <c r="Q202" s="102"/>
      <c r="R202" s="28">
        <v>80</v>
      </c>
      <c r="S202" s="62" t="s">
        <v>19</v>
      </c>
      <c r="T202" s="46" t="s">
        <v>25</v>
      </c>
      <c r="U202" s="29" t="s">
        <v>558</v>
      </c>
      <c r="V202" s="29" t="s">
        <v>2128</v>
      </c>
      <c r="W202" s="10" t="s">
        <v>2128</v>
      </c>
      <c r="X202" s="296" t="s">
        <v>2128</v>
      </c>
      <c r="Y202" s="10">
        <f>SUM(Table3[[#This Row],[cca 
25%]:[cca 100%]])</f>
        <v>1</v>
      </c>
      <c r="Z202" s="351">
        <f>Table3[[#This Row],[Montažne ure]]*(1-Table3[[#This Row],[faktor %]])</f>
        <v>0</v>
      </c>
      <c r="AA202" s="84">
        <v>0.25</v>
      </c>
      <c r="AB202" s="84">
        <v>0.25</v>
      </c>
      <c r="AC202" s="84">
        <v>0.25</v>
      </c>
      <c r="AD202" s="84">
        <v>0.25</v>
      </c>
      <c r="AE202" s="3"/>
      <c r="AF202" s="3"/>
      <c r="AG202" s="296" t="s">
        <v>2128</v>
      </c>
      <c r="AH202" s="296" t="s">
        <v>2128</v>
      </c>
      <c r="AI202" s="10"/>
      <c r="AJ202" s="10"/>
      <c r="AK202" s="296" t="s">
        <v>2128</v>
      </c>
      <c r="AL202" s="296" t="s">
        <v>2128</v>
      </c>
      <c r="AM202" s="10" t="s">
        <v>357</v>
      </c>
      <c r="AN202" s="7" t="s">
        <v>357</v>
      </c>
    </row>
    <row r="203" spans="1:40" ht="18" hidden="1" x14ac:dyDescent="0.35">
      <c r="A203" s="76" t="s">
        <v>194</v>
      </c>
      <c r="B203" s="92" t="s">
        <v>195</v>
      </c>
      <c r="C203" s="95" t="s">
        <v>417</v>
      </c>
      <c r="D203" s="25" t="s">
        <v>420</v>
      </c>
      <c r="E203" s="25" t="str">
        <f t="shared" si="3"/>
        <v>10010</v>
      </c>
      <c r="F203" s="24"/>
      <c r="G203" s="46"/>
      <c r="H203" s="29" t="s">
        <v>561</v>
      </c>
      <c r="I203" s="19">
        <v>25</v>
      </c>
      <c r="J203" s="1"/>
      <c r="K203" s="7"/>
      <c r="L203" s="199">
        <v>0</v>
      </c>
      <c r="M203" s="199">
        <v>0</v>
      </c>
      <c r="N203" s="10">
        <v>460314</v>
      </c>
      <c r="O203" s="10">
        <v>15599</v>
      </c>
      <c r="P203" s="10">
        <v>1</v>
      </c>
      <c r="Q203" s="102"/>
      <c r="R203" s="28">
        <v>36</v>
      </c>
      <c r="S203" s="62" t="s">
        <v>19</v>
      </c>
      <c r="T203" s="46" t="s">
        <v>555</v>
      </c>
      <c r="U203" s="29"/>
      <c r="V203" s="29" t="s">
        <v>2128</v>
      </c>
      <c r="W203" s="10" t="s">
        <v>2128</v>
      </c>
      <c r="X203" s="296" t="s">
        <v>2128</v>
      </c>
      <c r="Y203" s="10">
        <f>SUM(Table3[[#This Row],[cca 
25%]:[cca 100%]])</f>
        <v>1</v>
      </c>
      <c r="Z203" s="351">
        <f>Table3[[#This Row],[Montažne ure]]*(1-Table3[[#This Row],[faktor %]])</f>
        <v>0</v>
      </c>
      <c r="AA203" s="84">
        <v>0.25</v>
      </c>
      <c r="AB203" s="84">
        <v>0.25</v>
      </c>
      <c r="AC203" s="84">
        <v>0.25</v>
      </c>
      <c r="AD203" s="84">
        <v>0.25</v>
      </c>
      <c r="AE203" s="3" t="s">
        <v>721</v>
      </c>
      <c r="AF203" s="3" t="s">
        <v>746</v>
      </c>
      <c r="AG203" s="296">
        <v>0</v>
      </c>
      <c r="AH203" s="296">
        <v>0</v>
      </c>
      <c r="AI203" s="10"/>
      <c r="AJ203" s="10"/>
      <c r="AK203" s="296">
        <v>0</v>
      </c>
      <c r="AL203" s="296">
        <v>0</v>
      </c>
      <c r="AM203" s="10" t="s">
        <v>357</v>
      </c>
      <c r="AN203" s="7" t="s">
        <v>357</v>
      </c>
    </row>
    <row r="204" spans="1:40" ht="18" hidden="1" customHeight="1" x14ac:dyDescent="0.35">
      <c r="A204" s="76" t="s">
        <v>194</v>
      </c>
      <c r="B204" s="92" t="s">
        <v>195</v>
      </c>
      <c r="C204" s="95" t="s">
        <v>418</v>
      </c>
      <c r="D204" s="25" t="s">
        <v>419</v>
      </c>
      <c r="E204" s="25" t="str">
        <f t="shared" si="3"/>
        <v>10011</v>
      </c>
      <c r="F204" s="24"/>
      <c r="G204" s="46"/>
      <c r="H204" s="29" t="s">
        <v>561</v>
      </c>
      <c r="I204" s="19">
        <v>25</v>
      </c>
      <c r="J204" s="7"/>
      <c r="K204" s="7"/>
      <c r="L204" s="7">
        <v>0</v>
      </c>
      <c r="M204" s="199">
        <v>0</v>
      </c>
      <c r="N204" s="10">
        <v>460315</v>
      </c>
      <c r="O204" s="10">
        <v>15600</v>
      </c>
      <c r="P204" s="10">
        <v>1</v>
      </c>
      <c r="Q204" s="102"/>
      <c r="R204" s="28">
        <v>6</v>
      </c>
      <c r="S204" s="62" t="s">
        <v>19</v>
      </c>
      <c r="T204" s="46" t="s">
        <v>555</v>
      </c>
      <c r="U204" s="29"/>
      <c r="V204" s="29" t="s">
        <v>2128</v>
      </c>
      <c r="W204" s="10" t="s">
        <v>2128</v>
      </c>
      <c r="X204" s="296" t="s">
        <v>2128</v>
      </c>
      <c r="Y204" s="10">
        <f>SUM(Table3[[#This Row],[cca 
25%]:[cca 100%]])</f>
        <v>1</v>
      </c>
      <c r="Z204" s="351">
        <f>Table3[[#This Row],[Montažne ure]]*(1-Table3[[#This Row],[faktor %]])</f>
        <v>0</v>
      </c>
      <c r="AA204" s="84">
        <v>0.25</v>
      </c>
      <c r="AB204" s="84">
        <v>0.25</v>
      </c>
      <c r="AC204" s="84">
        <v>0.25</v>
      </c>
      <c r="AD204" s="84">
        <v>0.25</v>
      </c>
      <c r="AE204" s="3" t="s">
        <v>722</v>
      </c>
      <c r="AF204" s="3" t="s">
        <v>746</v>
      </c>
      <c r="AG204" s="296">
        <v>0</v>
      </c>
      <c r="AH204" s="296">
        <v>0</v>
      </c>
      <c r="AI204" s="10"/>
      <c r="AJ204" s="10"/>
      <c r="AK204" s="296">
        <v>0</v>
      </c>
      <c r="AL204" s="296">
        <v>0</v>
      </c>
      <c r="AM204" s="10" t="s">
        <v>357</v>
      </c>
      <c r="AN204" s="7" t="s">
        <v>357</v>
      </c>
    </row>
    <row r="205" spans="1:40" ht="18" hidden="1" customHeight="1" x14ac:dyDescent="0.35">
      <c r="A205" s="117" t="s">
        <v>194</v>
      </c>
      <c r="B205" s="8" t="s">
        <v>195</v>
      </c>
      <c r="C205" s="57" t="s">
        <v>196</v>
      </c>
      <c r="D205" s="50" t="s">
        <v>197</v>
      </c>
      <c r="E205" s="50" t="str">
        <f t="shared" si="3"/>
        <v>10020</v>
      </c>
      <c r="F205" s="24" t="s">
        <v>20</v>
      </c>
      <c r="G205" s="24"/>
      <c r="H205" s="29" t="s">
        <v>576</v>
      </c>
      <c r="I205" s="21">
        <v>23</v>
      </c>
      <c r="J205" s="19"/>
      <c r="K205" s="7"/>
      <c r="L205" s="7">
        <v>0</v>
      </c>
      <c r="M205" s="7">
        <v>0</v>
      </c>
      <c r="N205" s="93">
        <v>383603009</v>
      </c>
      <c r="O205" s="10">
        <v>15429</v>
      </c>
      <c r="P205" s="10">
        <v>1</v>
      </c>
      <c r="Q205" s="102"/>
      <c r="R205" s="28">
        <v>260</v>
      </c>
      <c r="S205" s="29" t="s">
        <v>23</v>
      </c>
      <c r="T205" s="46" t="s">
        <v>687</v>
      </c>
      <c r="U205" s="29"/>
      <c r="V205" s="29" t="s">
        <v>2128</v>
      </c>
      <c r="W205" s="10" t="s">
        <v>2128</v>
      </c>
      <c r="X205" s="296" t="s">
        <v>2128</v>
      </c>
      <c r="Y205" s="10">
        <f>SUM(Table3[[#This Row],[cca 
25%]:[cca 100%]])</f>
        <v>1</v>
      </c>
      <c r="Z205" s="351">
        <f>Table3[[#This Row],[Montažne ure]]*(1-Table3[[#This Row],[faktor %]])</f>
        <v>0</v>
      </c>
      <c r="AA205" s="84">
        <v>0.25</v>
      </c>
      <c r="AB205" s="84">
        <v>0.25</v>
      </c>
      <c r="AC205" s="84">
        <v>0.25</v>
      </c>
      <c r="AD205" s="84">
        <v>0.25</v>
      </c>
      <c r="AE205" s="3" t="s">
        <v>770</v>
      </c>
      <c r="AF205" s="3" t="s">
        <v>747</v>
      </c>
      <c r="AG205" s="296">
        <v>45170</v>
      </c>
      <c r="AH205" s="296" t="s">
        <v>20</v>
      </c>
      <c r="AI205" s="10"/>
      <c r="AJ205" s="10"/>
      <c r="AK205" s="296">
        <v>45170</v>
      </c>
      <c r="AL205" s="296" t="s">
        <v>20</v>
      </c>
      <c r="AM205" s="10" t="s">
        <v>357</v>
      </c>
      <c r="AN205" s="7" t="s">
        <v>357</v>
      </c>
    </row>
    <row r="206" spans="1:40" ht="18" hidden="1" customHeight="1" x14ac:dyDescent="0.35">
      <c r="A206" s="117" t="s">
        <v>194</v>
      </c>
      <c r="B206" s="8" t="s">
        <v>195</v>
      </c>
      <c r="C206" s="57" t="s">
        <v>198</v>
      </c>
      <c r="D206" s="50" t="s">
        <v>199</v>
      </c>
      <c r="E206" s="50" t="str">
        <f t="shared" si="3"/>
        <v>10030</v>
      </c>
      <c r="F206" s="10"/>
      <c r="G206" s="10"/>
      <c r="H206" s="29" t="s">
        <v>534</v>
      </c>
      <c r="I206" s="245">
        <v>23</v>
      </c>
      <c r="J206" s="7"/>
      <c r="K206" s="7"/>
      <c r="L206" s="7">
        <v>0</v>
      </c>
      <c r="M206" s="7">
        <v>0</v>
      </c>
      <c r="N206" s="10">
        <v>444233</v>
      </c>
      <c r="O206" s="10">
        <v>15430</v>
      </c>
      <c r="P206" s="10">
        <v>1</v>
      </c>
      <c r="Q206" s="10"/>
      <c r="R206" s="28">
        <v>14</v>
      </c>
      <c r="S206" s="62" t="s">
        <v>19</v>
      </c>
      <c r="T206" s="46" t="s">
        <v>686</v>
      </c>
      <c r="U206" s="29"/>
      <c r="V206" s="29" t="s">
        <v>2128</v>
      </c>
      <c r="W206" s="10" t="s">
        <v>2128</v>
      </c>
      <c r="X206" s="296" t="s">
        <v>2128</v>
      </c>
      <c r="Y206" s="10">
        <f>SUM(Table3[[#This Row],[cca 
25%]:[cca 100%]])</f>
        <v>1</v>
      </c>
      <c r="Z206" s="351">
        <f>Table3[[#This Row],[Montažne ure]]*(1-Table3[[#This Row],[faktor %]])</f>
        <v>0</v>
      </c>
      <c r="AA206" s="84">
        <v>0.25</v>
      </c>
      <c r="AB206" s="84">
        <v>0.25</v>
      </c>
      <c r="AC206" s="84">
        <v>0.25</v>
      </c>
      <c r="AD206" s="84">
        <v>0.25</v>
      </c>
      <c r="AE206" s="3" t="s">
        <v>721</v>
      </c>
      <c r="AF206" s="3" t="s">
        <v>751</v>
      </c>
      <c r="AG206" s="296">
        <v>0</v>
      </c>
      <c r="AH206" s="296">
        <v>0</v>
      </c>
      <c r="AI206" s="10"/>
      <c r="AJ206" s="10"/>
      <c r="AK206" s="296">
        <v>0</v>
      </c>
      <c r="AL206" s="296">
        <v>0</v>
      </c>
      <c r="AM206" s="10" t="s">
        <v>357</v>
      </c>
      <c r="AN206" s="7" t="s">
        <v>357</v>
      </c>
    </row>
    <row r="207" spans="1:40" ht="18" hidden="1" customHeight="1" x14ac:dyDescent="0.35">
      <c r="A207" s="117" t="s">
        <v>194</v>
      </c>
      <c r="B207" s="8" t="s">
        <v>195</v>
      </c>
      <c r="C207" s="57" t="s">
        <v>200</v>
      </c>
      <c r="D207" s="50" t="s">
        <v>201</v>
      </c>
      <c r="E207" s="50" t="str">
        <f t="shared" si="3"/>
        <v>10040</v>
      </c>
      <c r="F207" s="10"/>
      <c r="G207" s="10"/>
      <c r="H207" s="29" t="s">
        <v>534</v>
      </c>
      <c r="I207" s="245">
        <v>23</v>
      </c>
      <c r="J207" s="7"/>
      <c r="K207" s="7"/>
      <c r="L207" s="7">
        <v>0</v>
      </c>
      <c r="M207" s="7">
        <v>0</v>
      </c>
      <c r="N207" s="10">
        <v>444234</v>
      </c>
      <c r="O207" s="10">
        <v>15431</v>
      </c>
      <c r="P207" s="10">
        <v>1</v>
      </c>
      <c r="Q207" s="102"/>
      <c r="R207" s="28">
        <v>14</v>
      </c>
      <c r="S207" s="62" t="s">
        <v>19</v>
      </c>
      <c r="T207" s="46" t="s">
        <v>686</v>
      </c>
      <c r="U207" s="29"/>
      <c r="V207" s="29" t="s">
        <v>2128</v>
      </c>
      <c r="W207" s="10" t="s">
        <v>2128</v>
      </c>
      <c r="X207" s="296" t="s">
        <v>2128</v>
      </c>
      <c r="Y207" s="10">
        <f>SUM(Table3[[#This Row],[cca 
25%]:[cca 100%]])</f>
        <v>1</v>
      </c>
      <c r="Z207" s="351">
        <f>Table3[[#This Row],[Montažne ure]]*(1-Table3[[#This Row],[faktor %]])</f>
        <v>0</v>
      </c>
      <c r="AA207" s="84">
        <v>0.25</v>
      </c>
      <c r="AB207" s="84">
        <v>0.25</v>
      </c>
      <c r="AC207" s="84">
        <v>0.25</v>
      </c>
      <c r="AD207" s="84">
        <v>0.25</v>
      </c>
      <c r="AE207" s="3" t="s">
        <v>721</v>
      </c>
      <c r="AF207" s="3" t="s">
        <v>751</v>
      </c>
      <c r="AG207" s="296">
        <v>0</v>
      </c>
      <c r="AH207" s="296">
        <v>0</v>
      </c>
      <c r="AI207" s="10"/>
      <c r="AJ207" s="10"/>
      <c r="AK207" s="296">
        <v>0</v>
      </c>
      <c r="AL207" s="296">
        <v>0</v>
      </c>
      <c r="AM207" s="10" t="s">
        <v>357</v>
      </c>
      <c r="AN207" s="7" t="s">
        <v>357</v>
      </c>
    </row>
    <row r="208" spans="1:40" ht="18" hidden="1" customHeight="1" x14ac:dyDescent="0.35">
      <c r="A208" s="117" t="s">
        <v>194</v>
      </c>
      <c r="B208" s="8" t="s">
        <v>195</v>
      </c>
      <c r="C208" s="57" t="s">
        <v>54</v>
      </c>
      <c r="D208" s="50" t="s">
        <v>202</v>
      </c>
      <c r="E208" s="50" t="str">
        <f t="shared" si="3"/>
        <v>10050</v>
      </c>
      <c r="F208" s="24" t="s">
        <v>20</v>
      </c>
      <c r="G208" s="24"/>
      <c r="H208" s="29" t="s">
        <v>557</v>
      </c>
      <c r="I208" s="245">
        <v>23</v>
      </c>
      <c r="J208" s="7"/>
      <c r="K208" s="7"/>
      <c r="L208" s="7">
        <v>0</v>
      </c>
      <c r="M208" s="7">
        <v>0</v>
      </c>
      <c r="N208" s="93">
        <v>355888043</v>
      </c>
      <c r="O208" s="10">
        <v>15432</v>
      </c>
      <c r="P208" s="10">
        <v>1</v>
      </c>
      <c r="Q208" s="102"/>
      <c r="R208" s="28">
        <v>110</v>
      </c>
      <c r="S208" s="61" t="s">
        <v>29</v>
      </c>
      <c r="T208" s="46" t="s">
        <v>685</v>
      </c>
      <c r="U208" s="29"/>
      <c r="V208" s="29" t="s">
        <v>2128</v>
      </c>
      <c r="W208" s="10" t="s">
        <v>2128</v>
      </c>
      <c r="X208" s="296" t="s">
        <v>2128</v>
      </c>
      <c r="Y208" s="10">
        <f>SUM(Table3[[#This Row],[cca 
25%]:[cca 100%]])</f>
        <v>1</v>
      </c>
      <c r="Z208" s="351">
        <f>Table3[[#This Row],[Montažne ure]]*(1-Table3[[#This Row],[faktor %]])</f>
        <v>0</v>
      </c>
      <c r="AA208" s="84">
        <v>0.25</v>
      </c>
      <c r="AB208" s="84">
        <v>0.25</v>
      </c>
      <c r="AC208" s="84">
        <v>0.25</v>
      </c>
      <c r="AD208" s="84">
        <v>0.25</v>
      </c>
      <c r="AE208" s="3" t="s">
        <v>715</v>
      </c>
      <c r="AF208" s="3" t="s">
        <v>748</v>
      </c>
      <c r="AG208" s="296">
        <v>45134</v>
      </c>
      <c r="AH208" s="296" t="s">
        <v>20</v>
      </c>
      <c r="AI208" s="10"/>
      <c r="AJ208" s="10"/>
      <c r="AK208" s="296">
        <v>45147</v>
      </c>
      <c r="AL208" s="296" t="s">
        <v>20</v>
      </c>
      <c r="AM208" s="10" t="s">
        <v>357</v>
      </c>
      <c r="AN208" s="7" t="s">
        <v>357</v>
      </c>
    </row>
    <row r="209" spans="1:40" ht="18" hidden="1" customHeight="1" x14ac:dyDescent="0.35">
      <c r="A209" s="117" t="s">
        <v>194</v>
      </c>
      <c r="B209" s="8" t="s">
        <v>195</v>
      </c>
      <c r="C209" s="57" t="s">
        <v>203</v>
      </c>
      <c r="D209" s="50" t="s">
        <v>204</v>
      </c>
      <c r="E209" s="50" t="str">
        <f t="shared" si="3"/>
        <v>10060</v>
      </c>
      <c r="F209" s="24" t="s">
        <v>20</v>
      </c>
      <c r="G209" s="24"/>
      <c r="H209" s="29" t="s">
        <v>557</v>
      </c>
      <c r="I209" s="245">
        <v>23</v>
      </c>
      <c r="J209" s="7"/>
      <c r="K209" s="7"/>
      <c r="L209" s="7">
        <v>0</v>
      </c>
      <c r="M209" s="7">
        <v>0</v>
      </c>
      <c r="N209" s="93">
        <v>355888044</v>
      </c>
      <c r="O209" s="10">
        <v>15433</v>
      </c>
      <c r="P209" s="10">
        <v>1</v>
      </c>
      <c r="Q209" s="102"/>
      <c r="R209" s="28">
        <v>110</v>
      </c>
      <c r="S209" s="61" t="s">
        <v>29</v>
      </c>
      <c r="T209" s="46" t="s">
        <v>684</v>
      </c>
      <c r="U209" s="29"/>
      <c r="V209" s="29" t="s">
        <v>2128</v>
      </c>
      <c r="W209" s="10" t="s">
        <v>2128</v>
      </c>
      <c r="X209" s="296" t="s">
        <v>2128</v>
      </c>
      <c r="Y209" s="10">
        <f>SUM(Table3[[#This Row],[cca 
25%]:[cca 100%]])</f>
        <v>1</v>
      </c>
      <c r="Z209" s="351">
        <f>Table3[[#This Row],[Montažne ure]]*(1-Table3[[#This Row],[faktor %]])</f>
        <v>0</v>
      </c>
      <c r="AA209" s="84">
        <v>0.25</v>
      </c>
      <c r="AB209" s="84">
        <v>0.25</v>
      </c>
      <c r="AC209" s="84">
        <v>0.25</v>
      </c>
      <c r="AD209" s="84">
        <v>0.25</v>
      </c>
      <c r="AE209" s="3" t="s">
        <v>715</v>
      </c>
      <c r="AF209" s="3" t="s">
        <v>748</v>
      </c>
      <c r="AG209" s="296">
        <v>45145</v>
      </c>
      <c r="AH209" s="296" t="s">
        <v>20</v>
      </c>
      <c r="AI209" s="10"/>
      <c r="AJ209" s="10"/>
      <c r="AK209" s="296">
        <v>45147</v>
      </c>
      <c r="AL209" s="296" t="s">
        <v>20</v>
      </c>
      <c r="AM209" s="10" t="s">
        <v>357</v>
      </c>
      <c r="AN209" s="7" t="s">
        <v>357</v>
      </c>
    </row>
    <row r="210" spans="1:40" ht="18" hidden="1" customHeight="1" x14ac:dyDescent="0.35">
      <c r="A210" s="117" t="s">
        <v>194</v>
      </c>
      <c r="B210" s="8" t="s">
        <v>195</v>
      </c>
      <c r="C210" s="57" t="s">
        <v>205</v>
      </c>
      <c r="D210" s="50" t="s">
        <v>206</v>
      </c>
      <c r="E210" s="50" t="str">
        <f t="shared" si="3"/>
        <v>10070</v>
      </c>
      <c r="F210" s="10"/>
      <c r="G210" s="10"/>
      <c r="H210" s="29" t="s">
        <v>578</v>
      </c>
      <c r="I210" s="24" t="s">
        <v>162</v>
      </c>
      <c r="J210" s="7"/>
      <c r="K210" s="7"/>
      <c r="L210" s="7">
        <v>0</v>
      </c>
      <c r="M210" s="7">
        <v>0</v>
      </c>
      <c r="N210" s="10">
        <v>415275</v>
      </c>
      <c r="O210" s="10">
        <v>15434</v>
      </c>
      <c r="P210" s="10">
        <v>1</v>
      </c>
      <c r="Q210" s="102"/>
      <c r="R210" s="28">
        <v>0</v>
      </c>
      <c r="S210" s="62" t="s">
        <v>19</v>
      </c>
      <c r="T210" s="211" t="s">
        <v>556</v>
      </c>
      <c r="U210" s="29"/>
      <c r="V210" s="29" t="s">
        <v>2128</v>
      </c>
      <c r="W210" s="10" t="s">
        <v>2128</v>
      </c>
      <c r="X210" s="296" t="s">
        <v>2128</v>
      </c>
      <c r="Y210" s="10">
        <f>SUM(Table3[[#This Row],[cca 
25%]:[cca 100%]])</f>
        <v>1</v>
      </c>
      <c r="Z210" s="351">
        <f>Table3[[#This Row],[Montažne ure]]*(1-Table3[[#This Row],[faktor %]])</f>
        <v>0</v>
      </c>
      <c r="AA210" s="84">
        <v>0.25</v>
      </c>
      <c r="AB210" s="84">
        <v>0.25</v>
      </c>
      <c r="AC210" s="84">
        <v>0.25</v>
      </c>
      <c r="AD210" s="84">
        <v>0.25</v>
      </c>
      <c r="AE210" s="3"/>
      <c r="AF210" s="3"/>
      <c r="AG210" s="296">
        <v>0</v>
      </c>
      <c r="AH210" s="296">
        <v>0</v>
      </c>
      <c r="AI210" s="10"/>
      <c r="AJ210" s="10"/>
      <c r="AK210" s="296">
        <v>0</v>
      </c>
      <c r="AL210" s="296">
        <v>0</v>
      </c>
      <c r="AM210" s="10" t="s">
        <v>357</v>
      </c>
      <c r="AN210" s="7" t="s">
        <v>357</v>
      </c>
    </row>
    <row r="211" spans="1:40" ht="18" hidden="1" customHeight="1" x14ac:dyDescent="0.3">
      <c r="A211" s="117" t="s">
        <v>194</v>
      </c>
      <c r="B211" s="8" t="s">
        <v>195</v>
      </c>
      <c r="C211" s="57" t="s">
        <v>207</v>
      </c>
      <c r="D211" s="50" t="s">
        <v>208</v>
      </c>
      <c r="E211" s="50" t="str">
        <f t="shared" si="3"/>
        <v>10080</v>
      </c>
      <c r="F211" s="10"/>
      <c r="G211" s="10"/>
      <c r="H211" s="29" t="s">
        <v>578</v>
      </c>
      <c r="I211" s="7">
        <v>24</v>
      </c>
      <c r="J211" s="7"/>
      <c r="K211" s="7"/>
      <c r="L211" s="10">
        <v>1</v>
      </c>
      <c r="M211" s="7">
        <v>0</v>
      </c>
      <c r="N211" s="10">
        <v>455815</v>
      </c>
      <c r="O211" s="10">
        <v>15435</v>
      </c>
      <c r="P211" s="10">
        <v>1</v>
      </c>
      <c r="Q211" s="102"/>
      <c r="R211" s="28">
        <v>40</v>
      </c>
      <c r="S211" s="62" t="s">
        <v>19</v>
      </c>
      <c r="T211" s="211" t="s">
        <v>556</v>
      </c>
      <c r="U211" s="29"/>
      <c r="V211" s="29" t="s">
        <v>2128</v>
      </c>
      <c r="W211" s="10" t="s">
        <v>2128</v>
      </c>
      <c r="X211" s="296" t="s">
        <v>2128</v>
      </c>
      <c r="Y211" s="10">
        <f>SUM(Table3[[#This Row],[cca 
25%]:[cca 100%]])</f>
        <v>1</v>
      </c>
      <c r="Z211" s="351">
        <f>Table3[[#This Row],[Montažne ure]]*(1-Table3[[#This Row],[faktor %]])</f>
        <v>0</v>
      </c>
      <c r="AA211" s="84">
        <v>0.25</v>
      </c>
      <c r="AB211" s="84">
        <v>0.25</v>
      </c>
      <c r="AC211" s="84">
        <v>0.25</v>
      </c>
      <c r="AD211" s="84">
        <v>0.25</v>
      </c>
      <c r="AE211" s="3" t="s">
        <v>723</v>
      </c>
      <c r="AF211" s="3" t="s">
        <v>751</v>
      </c>
      <c r="AG211" s="296">
        <v>0</v>
      </c>
      <c r="AH211" s="296">
        <v>0</v>
      </c>
      <c r="AI211" s="10"/>
      <c r="AJ211" s="10"/>
      <c r="AK211" s="296">
        <v>0</v>
      </c>
      <c r="AL211" s="296">
        <v>0</v>
      </c>
      <c r="AM211" s="10" t="s">
        <v>357</v>
      </c>
      <c r="AN211" s="7" t="s">
        <v>357</v>
      </c>
    </row>
    <row r="212" spans="1:40" ht="18" hidden="1" customHeight="1" x14ac:dyDescent="0.35">
      <c r="A212" s="117" t="s">
        <v>194</v>
      </c>
      <c r="B212" s="8" t="s">
        <v>195</v>
      </c>
      <c r="C212" s="57" t="s">
        <v>209</v>
      </c>
      <c r="D212" s="50" t="s">
        <v>210</v>
      </c>
      <c r="E212" s="50" t="str">
        <f t="shared" si="3"/>
        <v>10090</v>
      </c>
      <c r="F212" s="80" t="s">
        <v>20</v>
      </c>
      <c r="G212" s="80"/>
      <c r="H212" s="29" t="s">
        <v>697</v>
      </c>
      <c r="I212" s="287">
        <v>24</v>
      </c>
      <c r="J212" s="199"/>
      <c r="K212" s="199"/>
      <c r="L212" s="7">
        <v>0</v>
      </c>
      <c r="M212" s="7">
        <v>0</v>
      </c>
      <c r="N212" s="94">
        <v>455816</v>
      </c>
      <c r="O212" s="10">
        <v>15436</v>
      </c>
      <c r="P212" s="10">
        <v>1</v>
      </c>
      <c r="Q212" s="102"/>
      <c r="R212" s="28">
        <v>115</v>
      </c>
      <c r="S212" s="197" t="s">
        <v>28</v>
      </c>
      <c r="T212" s="46" t="s">
        <v>683</v>
      </c>
      <c r="U212" s="29"/>
      <c r="V212" s="120" t="s">
        <v>2128</v>
      </c>
      <c r="W212" s="10" t="s">
        <v>2128</v>
      </c>
      <c r="X212" s="296" t="s">
        <v>2128</v>
      </c>
      <c r="Y212" s="10">
        <f>SUM(Table3[[#This Row],[cca 
25%]:[cca 100%]])</f>
        <v>1</v>
      </c>
      <c r="Z212" s="351">
        <f>Table3[[#This Row],[Montažne ure]]*(1-Table3[[#This Row],[faktor %]])</f>
        <v>0</v>
      </c>
      <c r="AA212" s="84">
        <v>0.25</v>
      </c>
      <c r="AB212" s="84">
        <v>0.25</v>
      </c>
      <c r="AC212" s="84">
        <v>0.25</v>
      </c>
      <c r="AD212" s="84">
        <v>0.25</v>
      </c>
      <c r="AE212" s="3" t="s">
        <v>724</v>
      </c>
      <c r="AF212" s="3" t="s">
        <v>749</v>
      </c>
      <c r="AG212" s="296">
        <v>45143</v>
      </c>
      <c r="AH212" s="296" t="s">
        <v>20</v>
      </c>
      <c r="AI212" s="10"/>
      <c r="AJ212" s="10"/>
      <c r="AK212" s="296">
        <v>45148</v>
      </c>
      <c r="AL212" s="296" t="s">
        <v>20</v>
      </c>
      <c r="AM212" s="10" t="s">
        <v>357</v>
      </c>
      <c r="AN212" s="7" t="s">
        <v>357</v>
      </c>
    </row>
    <row r="213" spans="1:40" ht="18" hidden="1" customHeight="1" x14ac:dyDescent="0.35">
      <c r="A213" s="117" t="s">
        <v>194</v>
      </c>
      <c r="B213" s="8" t="s">
        <v>195</v>
      </c>
      <c r="C213" s="57" t="s">
        <v>209</v>
      </c>
      <c r="D213" s="50" t="s">
        <v>211</v>
      </c>
      <c r="E213" s="50" t="str">
        <f t="shared" si="3"/>
        <v>10100</v>
      </c>
      <c r="F213" s="80" t="s">
        <v>20</v>
      </c>
      <c r="G213" s="80"/>
      <c r="H213" s="29" t="s">
        <v>697</v>
      </c>
      <c r="I213" s="287">
        <v>24</v>
      </c>
      <c r="J213" s="199"/>
      <c r="K213" s="199"/>
      <c r="L213" s="7">
        <v>0</v>
      </c>
      <c r="M213" s="7">
        <v>0</v>
      </c>
      <c r="N213" s="94">
        <v>455816</v>
      </c>
      <c r="O213" s="10">
        <v>15437</v>
      </c>
      <c r="P213" s="10">
        <v>1</v>
      </c>
      <c r="Q213" s="102"/>
      <c r="R213" s="28">
        <v>115</v>
      </c>
      <c r="S213" s="197" t="s">
        <v>28</v>
      </c>
      <c r="T213" s="46" t="s">
        <v>684</v>
      </c>
      <c r="U213" s="29"/>
      <c r="V213" s="120" t="s">
        <v>2128</v>
      </c>
      <c r="W213" s="10" t="s">
        <v>2128</v>
      </c>
      <c r="X213" s="296" t="s">
        <v>2128</v>
      </c>
      <c r="Y213" s="10">
        <f>SUM(Table3[[#This Row],[cca 
25%]:[cca 100%]])</f>
        <v>1</v>
      </c>
      <c r="Z213" s="351">
        <f>Table3[[#This Row],[Montažne ure]]*(1-Table3[[#This Row],[faktor %]])</f>
        <v>0</v>
      </c>
      <c r="AA213" s="84">
        <v>0.25</v>
      </c>
      <c r="AB213" s="84">
        <v>0.25</v>
      </c>
      <c r="AC213" s="84">
        <v>0.25</v>
      </c>
      <c r="AD213" s="84">
        <v>0.25</v>
      </c>
      <c r="AE213" s="3" t="s">
        <v>724</v>
      </c>
      <c r="AF213" s="3" t="s">
        <v>749</v>
      </c>
      <c r="AG213" s="296">
        <v>45141</v>
      </c>
      <c r="AH213" s="296" t="s">
        <v>20</v>
      </c>
      <c r="AI213" s="10"/>
      <c r="AJ213" s="10"/>
      <c r="AK213" s="296">
        <v>45168</v>
      </c>
      <c r="AL213" s="296" t="s">
        <v>20</v>
      </c>
      <c r="AM213" s="10" t="s">
        <v>357</v>
      </c>
      <c r="AN213" s="7" t="s">
        <v>357</v>
      </c>
    </row>
    <row r="214" spans="1:40" ht="18" hidden="1" customHeight="1" x14ac:dyDescent="0.35">
      <c r="A214" s="117" t="s">
        <v>194</v>
      </c>
      <c r="B214" s="8" t="s">
        <v>195</v>
      </c>
      <c r="C214" s="57" t="s">
        <v>212</v>
      </c>
      <c r="D214" s="50" t="s">
        <v>213</v>
      </c>
      <c r="E214" s="50" t="str">
        <f t="shared" si="3"/>
        <v>10110</v>
      </c>
      <c r="F214" s="10"/>
      <c r="G214" s="10"/>
      <c r="H214" s="29" t="s">
        <v>544</v>
      </c>
      <c r="I214" s="248">
        <v>24</v>
      </c>
      <c r="J214" s="10"/>
      <c r="K214" s="199"/>
      <c r="L214" s="7">
        <v>0</v>
      </c>
      <c r="M214" s="7">
        <v>0</v>
      </c>
      <c r="N214" s="10">
        <v>416014</v>
      </c>
      <c r="O214" s="10">
        <v>15438</v>
      </c>
      <c r="P214" s="10">
        <v>1</v>
      </c>
      <c r="Q214" s="102"/>
      <c r="R214" s="28">
        <v>75</v>
      </c>
      <c r="S214" s="62" t="s">
        <v>19</v>
      </c>
      <c r="T214" s="46" t="s">
        <v>555</v>
      </c>
      <c r="U214" s="29"/>
      <c r="V214" s="120" t="s">
        <v>2128</v>
      </c>
      <c r="W214" s="10" t="s">
        <v>2128</v>
      </c>
      <c r="X214" s="296" t="s">
        <v>2128</v>
      </c>
      <c r="Y214" s="10">
        <f>SUM(Table3[[#This Row],[cca 
25%]:[cca 100%]])</f>
        <v>1</v>
      </c>
      <c r="Z214" s="351">
        <f>Table3[[#This Row],[Montažne ure]]*(1-Table3[[#This Row],[faktor %]])</f>
        <v>0</v>
      </c>
      <c r="AA214" s="84">
        <v>0.25</v>
      </c>
      <c r="AB214" s="84">
        <v>0.25</v>
      </c>
      <c r="AC214" s="84">
        <v>0.25</v>
      </c>
      <c r="AD214" s="84">
        <v>0.25</v>
      </c>
      <c r="AE214" s="3" t="s">
        <v>725</v>
      </c>
      <c r="AF214" s="3" t="s">
        <v>733</v>
      </c>
      <c r="AG214" s="296">
        <v>0</v>
      </c>
      <c r="AH214" s="296" t="s">
        <v>20</v>
      </c>
      <c r="AI214" s="10"/>
      <c r="AJ214" s="10"/>
      <c r="AK214" s="296">
        <v>45131</v>
      </c>
      <c r="AL214" s="296" t="s">
        <v>2129</v>
      </c>
      <c r="AM214" s="10" t="s">
        <v>357</v>
      </c>
      <c r="AN214" s="7" t="s">
        <v>357</v>
      </c>
    </row>
    <row r="215" spans="1:40" ht="18" hidden="1" customHeight="1" x14ac:dyDescent="0.35">
      <c r="A215" s="117" t="s">
        <v>194</v>
      </c>
      <c r="B215" s="8" t="s">
        <v>195</v>
      </c>
      <c r="C215" s="57" t="s">
        <v>214</v>
      </c>
      <c r="D215" s="50" t="s">
        <v>215</v>
      </c>
      <c r="E215" s="50" t="str">
        <f t="shared" si="3"/>
        <v>10120</v>
      </c>
      <c r="F215" s="10"/>
      <c r="G215" s="10"/>
      <c r="H215" s="29" t="s">
        <v>544</v>
      </c>
      <c r="I215" s="248">
        <v>24</v>
      </c>
      <c r="J215" s="10"/>
      <c r="K215" s="7"/>
      <c r="L215" s="7">
        <v>0</v>
      </c>
      <c r="M215" s="7">
        <v>0</v>
      </c>
      <c r="N215" s="10">
        <v>412110</v>
      </c>
      <c r="O215" s="10">
        <v>15439</v>
      </c>
      <c r="P215" s="10">
        <v>1</v>
      </c>
      <c r="Q215" s="102"/>
      <c r="R215" s="28">
        <v>75</v>
      </c>
      <c r="S215" s="62" t="s">
        <v>19</v>
      </c>
      <c r="T215" s="46" t="s">
        <v>685</v>
      </c>
      <c r="U215" s="29"/>
      <c r="V215" s="29" t="s">
        <v>2128</v>
      </c>
      <c r="W215" s="10" t="s">
        <v>2128</v>
      </c>
      <c r="X215" s="296" t="s">
        <v>2128</v>
      </c>
      <c r="Y215" s="10">
        <f>SUM(Table3[[#This Row],[cca 
25%]:[cca 100%]])</f>
        <v>1</v>
      </c>
      <c r="Z215" s="351">
        <f>Table3[[#This Row],[Montažne ure]]*(1-Table3[[#This Row],[faktor %]])</f>
        <v>0</v>
      </c>
      <c r="AA215" s="84">
        <v>0.25</v>
      </c>
      <c r="AB215" s="84">
        <v>0.25</v>
      </c>
      <c r="AC215" s="84">
        <v>0.25</v>
      </c>
      <c r="AD215" s="84">
        <v>0.25</v>
      </c>
      <c r="AE215" s="3" t="s">
        <v>726</v>
      </c>
      <c r="AF215" s="3" t="s">
        <v>733</v>
      </c>
      <c r="AG215" s="296">
        <v>0</v>
      </c>
      <c r="AH215" s="296" t="s">
        <v>20</v>
      </c>
      <c r="AI215" s="10"/>
      <c r="AJ215" s="10"/>
      <c r="AK215" s="296">
        <v>45131</v>
      </c>
      <c r="AL215" s="296" t="s">
        <v>2129</v>
      </c>
      <c r="AM215" s="10" t="s">
        <v>357</v>
      </c>
      <c r="AN215" s="7" t="s">
        <v>357</v>
      </c>
    </row>
    <row r="216" spans="1:40" ht="18" hidden="1" customHeight="1" x14ac:dyDescent="0.35">
      <c r="A216" s="76" t="s">
        <v>194</v>
      </c>
      <c r="B216" s="92" t="s">
        <v>195</v>
      </c>
      <c r="C216" s="95" t="s">
        <v>216</v>
      </c>
      <c r="D216" s="25" t="s">
        <v>217</v>
      </c>
      <c r="E216" s="25" t="str">
        <f t="shared" si="3"/>
        <v>10130</v>
      </c>
      <c r="F216" s="91"/>
      <c r="G216" s="91"/>
      <c r="H216" s="31" t="s">
        <v>574</v>
      </c>
      <c r="I216" s="245">
        <v>23</v>
      </c>
      <c r="J216" s="91"/>
      <c r="K216" s="91"/>
      <c r="L216" s="91">
        <v>1</v>
      </c>
      <c r="M216" s="7">
        <v>0</v>
      </c>
      <c r="N216" s="91">
        <v>455817</v>
      </c>
      <c r="O216" s="91">
        <v>15440</v>
      </c>
      <c r="P216" s="10">
        <v>1</v>
      </c>
      <c r="Q216" s="102"/>
      <c r="R216" s="28">
        <v>178</v>
      </c>
      <c r="S216" s="58" t="s">
        <v>22</v>
      </c>
      <c r="T216" s="46" t="s">
        <v>575</v>
      </c>
      <c r="U216" s="29" t="s">
        <v>357</v>
      </c>
      <c r="V216" s="31" t="s">
        <v>2128</v>
      </c>
      <c r="W216" s="10" t="s">
        <v>2128</v>
      </c>
      <c r="X216" s="296" t="s">
        <v>2128</v>
      </c>
      <c r="Y216" s="10">
        <f>SUM(Table3[[#This Row],[cca 
25%]:[cca 100%]])</f>
        <v>1</v>
      </c>
      <c r="Z216" s="351">
        <f>Table3[[#This Row],[Montažne ure]]*(1-Table3[[#This Row],[faktor %]])</f>
        <v>0</v>
      </c>
      <c r="AA216" s="84">
        <v>0.25</v>
      </c>
      <c r="AB216" s="84">
        <v>0.25</v>
      </c>
      <c r="AC216" s="84">
        <v>0.25</v>
      </c>
      <c r="AD216" s="84">
        <v>0.25</v>
      </c>
      <c r="AE216" s="3" t="s">
        <v>743</v>
      </c>
      <c r="AF216" s="3" t="s">
        <v>737</v>
      </c>
      <c r="AG216" s="296">
        <v>0</v>
      </c>
      <c r="AH216" s="296">
        <v>0</v>
      </c>
      <c r="AI216" s="10"/>
      <c r="AJ216" s="10"/>
      <c r="AK216" s="296">
        <v>0</v>
      </c>
      <c r="AL216" s="296">
        <v>0</v>
      </c>
      <c r="AM216" s="10" t="s">
        <v>357</v>
      </c>
      <c r="AN216" s="7" t="s">
        <v>357</v>
      </c>
    </row>
    <row r="217" spans="1:40" ht="18" hidden="1" customHeight="1" x14ac:dyDescent="0.35">
      <c r="A217" s="117" t="s">
        <v>194</v>
      </c>
      <c r="B217" s="8" t="s">
        <v>195</v>
      </c>
      <c r="C217" s="57" t="s">
        <v>218</v>
      </c>
      <c r="D217" s="50" t="s">
        <v>219</v>
      </c>
      <c r="E217" s="50" t="str">
        <f t="shared" si="3"/>
        <v>10140</v>
      </c>
      <c r="F217" s="10"/>
      <c r="G217" s="10"/>
      <c r="H217" s="29" t="s">
        <v>544</v>
      </c>
      <c r="I217" s="7">
        <v>24</v>
      </c>
      <c r="J217" s="7"/>
      <c r="K217" s="7"/>
      <c r="L217" s="7">
        <v>0</v>
      </c>
      <c r="M217" s="7">
        <v>0</v>
      </c>
      <c r="N217" s="10">
        <v>416160</v>
      </c>
      <c r="O217" s="10">
        <v>15441</v>
      </c>
      <c r="P217" s="10">
        <v>1</v>
      </c>
      <c r="Q217" s="102"/>
      <c r="R217" s="28">
        <v>100</v>
      </c>
      <c r="S217" s="58" t="s">
        <v>22</v>
      </c>
      <c r="T217" s="46" t="s">
        <v>555</v>
      </c>
      <c r="U217" s="29"/>
      <c r="V217" s="29" t="s">
        <v>2128</v>
      </c>
      <c r="W217" s="10" t="s">
        <v>2128</v>
      </c>
      <c r="X217" s="296" t="s">
        <v>2128</v>
      </c>
      <c r="Y217" s="10">
        <f>SUM(Table3[[#This Row],[cca 
25%]:[cca 100%]])</f>
        <v>1</v>
      </c>
      <c r="Z217" s="351">
        <f>Table3[[#This Row],[Montažne ure]]*(1-Table3[[#This Row],[faktor %]])</f>
        <v>0</v>
      </c>
      <c r="AA217" s="84">
        <v>0.25</v>
      </c>
      <c r="AB217" s="84">
        <v>0.25</v>
      </c>
      <c r="AC217" s="84">
        <v>0.25</v>
      </c>
      <c r="AD217" s="84">
        <v>0.25</v>
      </c>
      <c r="AE217" s="3" t="s">
        <v>727</v>
      </c>
      <c r="AF217" s="3" t="s">
        <v>736</v>
      </c>
      <c r="AG217" s="296">
        <v>0</v>
      </c>
      <c r="AH217" s="296" t="s">
        <v>20</v>
      </c>
      <c r="AI217" s="10"/>
      <c r="AJ217" s="10"/>
      <c r="AK217" s="296">
        <v>45134</v>
      </c>
      <c r="AL217" s="296" t="s">
        <v>20</v>
      </c>
      <c r="AM217" s="10" t="s">
        <v>357</v>
      </c>
      <c r="AN217" s="7" t="s">
        <v>357</v>
      </c>
    </row>
    <row r="218" spans="1:40" ht="18" hidden="1" customHeight="1" x14ac:dyDescent="0.35">
      <c r="A218" s="117" t="s">
        <v>194</v>
      </c>
      <c r="B218" s="8" t="s">
        <v>195</v>
      </c>
      <c r="C218" s="57" t="s">
        <v>218</v>
      </c>
      <c r="D218" s="50" t="s">
        <v>220</v>
      </c>
      <c r="E218" s="50" t="str">
        <f t="shared" si="3"/>
        <v>10150</v>
      </c>
      <c r="F218" s="10"/>
      <c r="G218" s="10"/>
      <c r="H218" s="29" t="s">
        <v>544</v>
      </c>
      <c r="I218" s="7">
        <v>24</v>
      </c>
      <c r="J218" s="10"/>
      <c r="K218" s="7"/>
      <c r="L218" s="7">
        <v>0</v>
      </c>
      <c r="M218" s="7">
        <v>0</v>
      </c>
      <c r="N218" s="10">
        <v>416160</v>
      </c>
      <c r="O218" s="10">
        <v>15442</v>
      </c>
      <c r="P218" s="10">
        <v>1</v>
      </c>
      <c r="Q218" s="102"/>
      <c r="R218" s="28">
        <v>100</v>
      </c>
      <c r="S218" s="58" t="s">
        <v>22</v>
      </c>
      <c r="T218" s="46" t="s">
        <v>683</v>
      </c>
      <c r="U218" s="29"/>
      <c r="V218" s="29" t="s">
        <v>2128</v>
      </c>
      <c r="W218" s="10" t="s">
        <v>2128</v>
      </c>
      <c r="X218" s="296" t="s">
        <v>2128</v>
      </c>
      <c r="Y218" s="10">
        <f>SUM(Table3[[#This Row],[cca 
25%]:[cca 100%]])</f>
        <v>1</v>
      </c>
      <c r="Z218" s="351">
        <f>Table3[[#This Row],[Montažne ure]]*(1-Table3[[#This Row],[faktor %]])</f>
        <v>0</v>
      </c>
      <c r="AA218" s="84">
        <v>0.25</v>
      </c>
      <c r="AB218" s="84">
        <v>0.25</v>
      </c>
      <c r="AC218" s="84">
        <v>0.25</v>
      </c>
      <c r="AD218" s="84">
        <v>0.25</v>
      </c>
      <c r="AE218" s="3" t="s">
        <v>720</v>
      </c>
      <c r="AF218" s="3" t="s">
        <v>736</v>
      </c>
      <c r="AG218" s="296">
        <v>0</v>
      </c>
      <c r="AH218" s="296" t="s">
        <v>20</v>
      </c>
      <c r="AI218" s="10"/>
      <c r="AJ218" s="10"/>
      <c r="AK218" s="296">
        <v>45139</v>
      </c>
      <c r="AL218" s="296" t="s">
        <v>20</v>
      </c>
      <c r="AM218" s="10" t="s">
        <v>357</v>
      </c>
      <c r="AN218" s="7" t="s">
        <v>357</v>
      </c>
    </row>
    <row r="219" spans="1:40" ht="18" hidden="1" customHeight="1" x14ac:dyDescent="0.35">
      <c r="A219" s="117" t="s">
        <v>194</v>
      </c>
      <c r="B219" s="8" t="s">
        <v>195</v>
      </c>
      <c r="C219" s="57" t="s">
        <v>221</v>
      </c>
      <c r="D219" s="50" t="s">
        <v>222</v>
      </c>
      <c r="E219" s="50" t="str">
        <f t="shared" si="3"/>
        <v>10151</v>
      </c>
      <c r="F219" s="10"/>
      <c r="G219" s="10"/>
      <c r="H219" s="29" t="s">
        <v>544</v>
      </c>
      <c r="I219" s="4">
        <v>24</v>
      </c>
      <c r="J219" s="7"/>
      <c r="K219" s="7"/>
      <c r="L219" s="7">
        <v>0</v>
      </c>
      <c r="M219" s="7">
        <v>0</v>
      </c>
      <c r="N219" s="10">
        <v>416190</v>
      </c>
      <c r="O219" s="10"/>
      <c r="P219" s="10">
        <v>1</v>
      </c>
      <c r="Q219" s="102"/>
      <c r="R219" s="28">
        <v>1</v>
      </c>
      <c r="S219" s="58" t="s">
        <v>22</v>
      </c>
      <c r="T219" s="46" t="s">
        <v>683</v>
      </c>
      <c r="U219" s="29"/>
      <c r="V219" s="29" t="s">
        <v>2128</v>
      </c>
      <c r="W219" s="10" t="s">
        <v>2128</v>
      </c>
      <c r="X219" s="296" t="s">
        <v>2128</v>
      </c>
      <c r="Y219" s="10">
        <f>SUM(Table3[[#This Row],[cca 
25%]:[cca 100%]])</f>
        <v>1</v>
      </c>
      <c r="Z219" s="351">
        <f>Table3[[#This Row],[Montažne ure]]*(1-Table3[[#This Row],[faktor %]])</f>
        <v>0</v>
      </c>
      <c r="AA219" s="84">
        <v>0.25</v>
      </c>
      <c r="AB219" s="84">
        <v>0.25</v>
      </c>
      <c r="AC219" s="84">
        <v>0.25</v>
      </c>
      <c r="AD219" s="84">
        <v>0.25</v>
      </c>
      <c r="AE219" s="3" t="s">
        <v>754</v>
      </c>
      <c r="AF219" s="3" t="s">
        <v>751</v>
      </c>
      <c r="AG219" s="296">
        <v>0</v>
      </c>
      <c r="AH219" s="296">
        <v>0</v>
      </c>
      <c r="AI219" s="10"/>
      <c r="AJ219" s="10"/>
      <c r="AK219" s="296">
        <v>0</v>
      </c>
      <c r="AL219" s="296">
        <v>0</v>
      </c>
      <c r="AM219" s="10" t="s">
        <v>357</v>
      </c>
      <c r="AN219" s="7" t="s">
        <v>357</v>
      </c>
    </row>
    <row r="220" spans="1:40" ht="18" hidden="1" customHeight="1" x14ac:dyDescent="0.35">
      <c r="A220" s="117" t="s">
        <v>194</v>
      </c>
      <c r="B220" s="8" t="s">
        <v>195</v>
      </c>
      <c r="C220" s="57" t="s">
        <v>223</v>
      </c>
      <c r="D220" s="50" t="s">
        <v>224</v>
      </c>
      <c r="E220" s="50" t="str">
        <f t="shared" si="3"/>
        <v>10170</v>
      </c>
      <c r="F220" s="10"/>
      <c r="G220" s="10"/>
      <c r="H220" s="29" t="s">
        <v>534</v>
      </c>
      <c r="I220" s="245">
        <v>23</v>
      </c>
      <c r="J220" s="7"/>
      <c r="K220" s="7"/>
      <c r="L220" s="7">
        <v>0</v>
      </c>
      <c r="M220" s="7">
        <v>0</v>
      </c>
      <c r="N220" s="10">
        <v>415651</v>
      </c>
      <c r="O220" s="10">
        <v>15444</v>
      </c>
      <c r="P220" s="10">
        <v>1</v>
      </c>
      <c r="Q220" s="102"/>
      <c r="R220" s="28">
        <v>12</v>
      </c>
      <c r="S220" s="62" t="s">
        <v>19</v>
      </c>
      <c r="T220" s="46" t="s">
        <v>688</v>
      </c>
      <c r="U220" s="29"/>
      <c r="V220" s="29" t="s">
        <v>2128</v>
      </c>
      <c r="W220" s="10" t="s">
        <v>2128</v>
      </c>
      <c r="X220" s="296" t="s">
        <v>2128</v>
      </c>
      <c r="Y220" s="10">
        <f>SUM(Table3[[#This Row],[cca 
25%]:[cca 100%]])</f>
        <v>1</v>
      </c>
      <c r="Z220" s="351">
        <f>Table3[[#This Row],[Montažne ure]]*(1-Table3[[#This Row],[faktor %]])</f>
        <v>0</v>
      </c>
      <c r="AA220" s="84">
        <v>0.25</v>
      </c>
      <c r="AB220" s="84">
        <v>0.25</v>
      </c>
      <c r="AC220" s="84">
        <v>0.25</v>
      </c>
      <c r="AD220" s="84">
        <v>0.25</v>
      </c>
      <c r="AE220" s="3" t="s">
        <v>721</v>
      </c>
      <c r="AF220" s="3" t="s">
        <v>751</v>
      </c>
      <c r="AG220" s="296">
        <v>0</v>
      </c>
      <c r="AH220" s="296">
        <v>0</v>
      </c>
      <c r="AI220" s="10"/>
      <c r="AJ220" s="10"/>
      <c r="AK220" s="296">
        <v>0</v>
      </c>
      <c r="AL220" s="296">
        <v>0</v>
      </c>
      <c r="AM220" s="10" t="s">
        <v>357</v>
      </c>
      <c r="AN220" s="7" t="s">
        <v>357</v>
      </c>
    </row>
    <row r="221" spans="1:40" ht="18" hidden="1" customHeight="1" x14ac:dyDescent="0.35">
      <c r="A221" s="117" t="s">
        <v>194</v>
      </c>
      <c r="B221" s="8" t="s">
        <v>195</v>
      </c>
      <c r="C221" s="57" t="s">
        <v>225</v>
      </c>
      <c r="D221" s="50" t="s">
        <v>226</v>
      </c>
      <c r="E221" s="50" t="str">
        <f t="shared" si="3"/>
        <v>10180</v>
      </c>
      <c r="F221" s="10"/>
      <c r="G221" s="10"/>
      <c r="H221" s="29" t="s">
        <v>534</v>
      </c>
      <c r="I221" s="245">
        <v>23</v>
      </c>
      <c r="J221" s="7"/>
      <c r="K221" s="7"/>
      <c r="L221" s="7">
        <v>0</v>
      </c>
      <c r="M221" s="7">
        <v>0</v>
      </c>
      <c r="N221" s="10">
        <v>415653</v>
      </c>
      <c r="O221" s="10">
        <v>15445</v>
      </c>
      <c r="P221" s="10">
        <v>1</v>
      </c>
      <c r="Q221" s="102"/>
      <c r="R221" s="28">
        <v>10</v>
      </c>
      <c r="S221" s="62" t="s">
        <v>19</v>
      </c>
      <c r="T221" s="46" t="s">
        <v>686</v>
      </c>
      <c r="U221" s="29"/>
      <c r="V221" s="29" t="s">
        <v>2128</v>
      </c>
      <c r="W221" s="10" t="s">
        <v>2128</v>
      </c>
      <c r="X221" s="296" t="s">
        <v>2128</v>
      </c>
      <c r="Y221" s="10">
        <f>SUM(Table3[[#This Row],[cca 
25%]:[cca 100%]])</f>
        <v>1</v>
      </c>
      <c r="Z221" s="351">
        <f>Table3[[#This Row],[Montažne ure]]*(1-Table3[[#This Row],[faktor %]])</f>
        <v>0</v>
      </c>
      <c r="AA221" s="84">
        <v>0.25</v>
      </c>
      <c r="AB221" s="84">
        <v>0.25</v>
      </c>
      <c r="AC221" s="84">
        <v>0.25</v>
      </c>
      <c r="AD221" s="84">
        <v>0.25</v>
      </c>
      <c r="AE221" s="3" t="s">
        <v>721</v>
      </c>
      <c r="AF221" s="3" t="s">
        <v>751</v>
      </c>
      <c r="AG221" s="296">
        <v>0</v>
      </c>
      <c r="AH221" s="296">
        <v>0</v>
      </c>
      <c r="AI221" s="10"/>
      <c r="AJ221" s="10"/>
      <c r="AK221" s="296">
        <v>0</v>
      </c>
      <c r="AL221" s="296">
        <v>0</v>
      </c>
      <c r="AM221" s="10" t="s">
        <v>357</v>
      </c>
      <c r="AN221" s="7" t="s">
        <v>357</v>
      </c>
    </row>
    <row r="222" spans="1:40" ht="18" hidden="1" customHeight="1" x14ac:dyDescent="0.35">
      <c r="A222" s="117" t="s">
        <v>194</v>
      </c>
      <c r="B222" s="8" t="s">
        <v>195</v>
      </c>
      <c r="C222" s="57" t="s">
        <v>227</v>
      </c>
      <c r="D222" s="50" t="s">
        <v>228</v>
      </c>
      <c r="E222" s="50" t="str">
        <f t="shared" si="3"/>
        <v>10190</v>
      </c>
      <c r="F222" s="10"/>
      <c r="G222" s="10"/>
      <c r="H222" s="29" t="s">
        <v>561</v>
      </c>
      <c r="I222" s="7">
        <v>24</v>
      </c>
      <c r="J222" s="10"/>
      <c r="K222" s="10"/>
      <c r="L222" s="10">
        <v>2</v>
      </c>
      <c r="M222" s="10">
        <v>6</v>
      </c>
      <c r="N222" s="10">
        <v>415283</v>
      </c>
      <c r="O222" s="10">
        <v>15446</v>
      </c>
      <c r="P222" s="10">
        <v>1</v>
      </c>
      <c r="Q222" s="102"/>
      <c r="R222" s="28">
        <v>52</v>
      </c>
      <c r="S222" s="62" t="s">
        <v>19</v>
      </c>
      <c r="T222" s="46" t="s">
        <v>683</v>
      </c>
      <c r="U222" s="29"/>
      <c r="V222" s="29" t="s">
        <v>2128</v>
      </c>
      <c r="W222" s="10" t="s">
        <v>2128</v>
      </c>
      <c r="X222" s="296" t="s">
        <v>2128</v>
      </c>
      <c r="Y222" s="10">
        <f>SUM(Table3[[#This Row],[cca 
25%]:[cca 100%]])</f>
        <v>1</v>
      </c>
      <c r="Z222" s="351">
        <f>Table3[[#This Row],[Montažne ure]]*(1-Table3[[#This Row],[faktor %]])</f>
        <v>0</v>
      </c>
      <c r="AA222" s="84">
        <v>0.25</v>
      </c>
      <c r="AB222" s="84">
        <v>0.25</v>
      </c>
      <c r="AC222" s="84">
        <v>0.25</v>
      </c>
      <c r="AD222" s="84">
        <v>0.25</v>
      </c>
      <c r="AE222" s="3" t="s">
        <v>721</v>
      </c>
      <c r="AF222" s="3" t="s">
        <v>750</v>
      </c>
      <c r="AG222" s="296">
        <v>0</v>
      </c>
      <c r="AH222" s="296">
        <v>0</v>
      </c>
      <c r="AI222" s="10"/>
      <c r="AJ222" s="10"/>
      <c r="AK222" s="296">
        <v>0</v>
      </c>
      <c r="AL222" s="296">
        <v>0</v>
      </c>
      <c r="AM222" s="10" t="s">
        <v>357</v>
      </c>
      <c r="AN222" s="7" t="s">
        <v>357</v>
      </c>
    </row>
    <row r="223" spans="1:40" ht="18" hidden="1" customHeight="1" x14ac:dyDescent="0.35">
      <c r="A223" s="117" t="s">
        <v>194</v>
      </c>
      <c r="B223" s="8" t="s">
        <v>195</v>
      </c>
      <c r="C223" s="57" t="s">
        <v>229</v>
      </c>
      <c r="D223" s="50" t="s">
        <v>230</v>
      </c>
      <c r="E223" s="50" t="str">
        <f t="shared" si="3"/>
        <v>10200</v>
      </c>
      <c r="F223" s="10"/>
      <c r="G223" s="10"/>
      <c r="H223" s="29" t="s">
        <v>561</v>
      </c>
      <c r="I223" s="200">
        <v>25</v>
      </c>
      <c r="J223" s="7"/>
      <c r="K223" s="7"/>
      <c r="L223" s="7">
        <v>0</v>
      </c>
      <c r="M223" s="7">
        <v>0</v>
      </c>
      <c r="N223" s="10">
        <v>415284</v>
      </c>
      <c r="O223" s="10">
        <v>15447</v>
      </c>
      <c r="P223" s="10">
        <v>1</v>
      </c>
      <c r="Q223" s="102"/>
      <c r="R223" s="28">
        <v>10</v>
      </c>
      <c r="S223" s="62" t="s">
        <v>19</v>
      </c>
      <c r="T223" s="46" t="s">
        <v>683</v>
      </c>
      <c r="U223" s="29"/>
      <c r="V223" s="29" t="s">
        <v>2128</v>
      </c>
      <c r="W223" s="10" t="s">
        <v>2128</v>
      </c>
      <c r="X223" s="296" t="s">
        <v>2128</v>
      </c>
      <c r="Y223" s="10">
        <f>SUM(Table3[[#This Row],[cca 
25%]:[cca 100%]])</f>
        <v>1</v>
      </c>
      <c r="Z223" s="351">
        <f>Table3[[#This Row],[Montažne ure]]*(1-Table3[[#This Row],[faktor %]])</f>
        <v>0</v>
      </c>
      <c r="AA223" s="84">
        <v>0.25</v>
      </c>
      <c r="AB223" s="84">
        <v>0.25</v>
      </c>
      <c r="AC223" s="84">
        <v>0.25</v>
      </c>
      <c r="AD223" s="84">
        <v>0.25</v>
      </c>
      <c r="AE223" s="3" t="s">
        <v>721</v>
      </c>
      <c r="AF223" s="3" t="s">
        <v>752</v>
      </c>
      <c r="AG223" s="296">
        <v>0</v>
      </c>
      <c r="AH223" s="296">
        <v>0</v>
      </c>
      <c r="AI223" s="10"/>
      <c r="AJ223" s="10"/>
      <c r="AK223" s="296">
        <v>0</v>
      </c>
      <c r="AL223" s="296">
        <v>0</v>
      </c>
      <c r="AM223" s="10" t="s">
        <v>357</v>
      </c>
      <c r="AN223" s="7" t="s">
        <v>357</v>
      </c>
    </row>
    <row r="224" spans="1:40" ht="18" hidden="1" customHeight="1" x14ac:dyDescent="0.35">
      <c r="A224" s="76" t="s">
        <v>194</v>
      </c>
      <c r="B224" s="92" t="s">
        <v>195</v>
      </c>
      <c r="C224" s="95" t="s">
        <v>231</v>
      </c>
      <c r="D224" s="25" t="s">
        <v>232</v>
      </c>
      <c r="E224" s="25" t="str">
        <f t="shared" si="3"/>
        <v>10210</v>
      </c>
      <c r="F224" s="91"/>
      <c r="G224" s="159"/>
      <c r="H224" s="29" t="s">
        <v>698</v>
      </c>
      <c r="I224" s="200">
        <v>26</v>
      </c>
      <c r="J224" s="70"/>
      <c r="K224" s="70"/>
      <c r="L224" s="7">
        <v>0</v>
      </c>
      <c r="M224" s="7">
        <v>0</v>
      </c>
      <c r="N224" s="91">
        <v>455818</v>
      </c>
      <c r="O224" s="91">
        <v>15448</v>
      </c>
      <c r="P224" s="10">
        <v>1</v>
      </c>
      <c r="Q224" s="102"/>
      <c r="R224" s="28">
        <v>225</v>
      </c>
      <c r="S224" s="62" t="s">
        <v>19</v>
      </c>
      <c r="T224" s="46" t="s">
        <v>683</v>
      </c>
      <c r="U224" s="29"/>
      <c r="V224" s="120" t="s">
        <v>2128</v>
      </c>
      <c r="W224" s="10" t="s">
        <v>2128</v>
      </c>
      <c r="X224" s="296" t="s">
        <v>2128</v>
      </c>
      <c r="Y224" s="10">
        <f>SUM(Table3[[#This Row],[cca 
25%]:[cca 100%]])</f>
        <v>1</v>
      </c>
      <c r="Z224" s="351">
        <f>Table3[[#This Row],[Montažne ure]]*(1-Table3[[#This Row],[faktor %]])</f>
        <v>0</v>
      </c>
      <c r="AA224" s="84">
        <v>0.25</v>
      </c>
      <c r="AB224" s="84">
        <v>0.25</v>
      </c>
      <c r="AC224" s="84">
        <v>0.25</v>
      </c>
      <c r="AD224" s="84">
        <v>0.25</v>
      </c>
      <c r="AE224" s="3" t="s">
        <v>728</v>
      </c>
      <c r="AF224" s="3" t="s">
        <v>753</v>
      </c>
      <c r="AG224" s="296">
        <v>0</v>
      </c>
      <c r="AH224" s="296" t="s">
        <v>20</v>
      </c>
      <c r="AI224" s="10"/>
      <c r="AJ224" s="10"/>
      <c r="AK224" s="296">
        <v>45132</v>
      </c>
      <c r="AL224" s="296" t="s">
        <v>2129</v>
      </c>
      <c r="AM224" s="10" t="s">
        <v>357</v>
      </c>
      <c r="AN224" s="7" t="s">
        <v>357</v>
      </c>
    </row>
    <row r="225" spans="1:40" ht="18" hidden="1" x14ac:dyDescent="0.35">
      <c r="A225" s="76" t="s">
        <v>194</v>
      </c>
      <c r="B225" s="92" t="s">
        <v>195</v>
      </c>
      <c r="C225" s="95" t="s">
        <v>233</v>
      </c>
      <c r="D225" s="25" t="s">
        <v>234</v>
      </c>
      <c r="E225" s="25" t="str">
        <f t="shared" si="3"/>
        <v>10220</v>
      </c>
      <c r="F225" s="91"/>
      <c r="G225" s="91"/>
      <c r="H225" s="29" t="s">
        <v>561</v>
      </c>
      <c r="I225" s="200">
        <v>25</v>
      </c>
      <c r="J225" s="91"/>
      <c r="K225" s="91"/>
      <c r="L225" s="7">
        <v>0</v>
      </c>
      <c r="M225" s="200">
        <v>0</v>
      </c>
      <c r="N225" s="91">
        <v>455819</v>
      </c>
      <c r="O225" s="10">
        <v>15449</v>
      </c>
      <c r="P225" s="10">
        <v>1</v>
      </c>
      <c r="Q225" s="102"/>
      <c r="R225" s="28">
        <v>15</v>
      </c>
      <c r="S225" s="62" t="s">
        <v>19</v>
      </c>
      <c r="T225" s="46" t="s">
        <v>685</v>
      </c>
      <c r="U225" s="29"/>
      <c r="V225" s="29" t="s">
        <v>2128</v>
      </c>
      <c r="W225" s="10" t="s">
        <v>2128</v>
      </c>
      <c r="X225" s="296" t="s">
        <v>2128</v>
      </c>
      <c r="Y225" s="10">
        <f>SUM(Table3[[#This Row],[cca 
25%]:[cca 100%]])</f>
        <v>1</v>
      </c>
      <c r="Z225" s="351">
        <f>Table3[[#This Row],[Montažne ure]]*(1-Table3[[#This Row],[faktor %]])</f>
        <v>0</v>
      </c>
      <c r="AA225" s="84">
        <v>0.25</v>
      </c>
      <c r="AB225" s="84">
        <v>0.25</v>
      </c>
      <c r="AC225" s="84">
        <v>0.25</v>
      </c>
      <c r="AD225" s="84">
        <v>0.25</v>
      </c>
      <c r="AE225" s="3"/>
      <c r="AF225" s="3" t="s">
        <v>751</v>
      </c>
      <c r="AG225" s="296">
        <v>0</v>
      </c>
      <c r="AH225" s="296" t="s">
        <v>20</v>
      </c>
      <c r="AI225" s="10"/>
      <c r="AJ225" s="10"/>
      <c r="AK225" s="296">
        <v>45134</v>
      </c>
      <c r="AL225" s="296" t="s">
        <v>20</v>
      </c>
      <c r="AM225" s="10" t="s">
        <v>357</v>
      </c>
      <c r="AN225" s="7" t="s">
        <v>357</v>
      </c>
    </row>
    <row r="226" spans="1:40" ht="18" hidden="1" customHeight="1" x14ac:dyDescent="0.35">
      <c r="A226" s="117" t="s">
        <v>194</v>
      </c>
      <c r="B226" s="8" t="s">
        <v>195</v>
      </c>
      <c r="C226" s="57" t="s">
        <v>235</v>
      </c>
      <c r="D226" s="50" t="s">
        <v>236</v>
      </c>
      <c r="E226" s="50" t="str">
        <f t="shared" si="3"/>
        <v>10900</v>
      </c>
      <c r="F226" s="10"/>
      <c r="G226" s="10"/>
      <c r="H226" s="29"/>
      <c r="I226" s="10"/>
      <c r="J226" s="7"/>
      <c r="K226" s="7"/>
      <c r="L226" s="7">
        <v>0</v>
      </c>
      <c r="M226" s="200">
        <v>0</v>
      </c>
      <c r="N226" s="10">
        <v>455820</v>
      </c>
      <c r="O226" s="10"/>
      <c r="P226" s="10">
        <v>1</v>
      </c>
      <c r="Q226" s="102"/>
      <c r="R226" s="28"/>
      <c r="S226" s="29"/>
      <c r="T226" s="46"/>
      <c r="U226" s="29" t="s">
        <v>543</v>
      </c>
      <c r="V226" s="29" t="s">
        <v>2128</v>
      </c>
      <c r="W226" s="10" t="s">
        <v>2128</v>
      </c>
      <c r="X226" s="296" t="s">
        <v>2128</v>
      </c>
      <c r="Y226" s="10">
        <f>SUM(Table3[[#This Row],[cca 
25%]:[cca 100%]])</f>
        <v>0</v>
      </c>
      <c r="Z226" s="351">
        <f>Table3[[#This Row],[Montažne ure]]*(1-Table3[[#This Row],[faktor %]])</f>
        <v>0</v>
      </c>
      <c r="AA226" s="10"/>
      <c r="AB226" s="10"/>
      <c r="AC226" s="10"/>
      <c r="AD226" s="10"/>
      <c r="AE226" s="3"/>
      <c r="AF226" s="3"/>
      <c r="AG226" s="296" t="s">
        <v>2128</v>
      </c>
      <c r="AH226" s="296" t="s">
        <v>2128</v>
      </c>
      <c r="AI226" s="10"/>
      <c r="AJ226" s="10"/>
      <c r="AK226" s="296" t="s">
        <v>2128</v>
      </c>
      <c r="AL226" s="296" t="s">
        <v>2128</v>
      </c>
      <c r="AM226" s="10" t="s">
        <v>357</v>
      </c>
      <c r="AN226" s="4"/>
    </row>
    <row r="227" spans="1:40" ht="18" hidden="1" customHeight="1" x14ac:dyDescent="0.35">
      <c r="A227" s="278" t="s">
        <v>194</v>
      </c>
      <c r="B227" s="8" t="s">
        <v>195</v>
      </c>
      <c r="C227" s="279" t="s">
        <v>237</v>
      </c>
      <c r="D227" s="280" t="s">
        <v>238</v>
      </c>
      <c r="E227" s="280" t="str">
        <f t="shared" si="3"/>
        <v>20010</v>
      </c>
      <c r="F227" s="70"/>
      <c r="G227" s="30" t="s">
        <v>357</v>
      </c>
      <c r="H227" s="29" t="s">
        <v>851</v>
      </c>
      <c r="I227" s="7">
        <v>35</v>
      </c>
      <c r="J227" s="7"/>
      <c r="K227" s="7"/>
      <c r="L227" s="7">
        <v>0</v>
      </c>
      <c r="M227" s="200">
        <v>0</v>
      </c>
      <c r="N227" s="10">
        <v>455830</v>
      </c>
      <c r="O227" s="10">
        <v>15457</v>
      </c>
      <c r="P227" s="10">
        <v>1</v>
      </c>
      <c r="Q227" s="102"/>
      <c r="R227" s="29">
        <v>30</v>
      </c>
      <c r="S227" s="62" t="s">
        <v>19</v>
      </c>
      <c r="T227" s="224" t="s">
        <v>878</v>
      </c>
      <c r="U227" s="29"/>
      <c r="V227" s="29" t="s">
        <v>20</v>
      </c>
      <c r="W227" s="10" t="s">
        <v>2130</v>
      </c>
      <c r="X227" s="296">
        <v>45253</v>
      </c>
      <c r="Y227" s="10">
        <f>SUM(Table3[[#This Row],[cca 
25%]:[cca 100%]])</f>
        <v>1</v>
      </c>
      <c r="Z227" s="351">
        <f>Table3[[#This Row],[Montažne ure]]*(1-Table3[[#This Row],[faktor %]])</f>
        <v>0</v>
      </c>
      <c r="AA227" s="84">
        <v>0.25</v>
      </c>
      <c r="AB227" s="84">
        <v>0.25</v>
      </c>
      <c r="AC227" s="84">
        <v>0.25</v>
      </c>
      <c r="AD227" s="84">
        <v>0.25</v>
      </c>
      <c r="AE227" s="3" t="s">
        <v>871</v>
      </c>
      <c r="AF227" s="3"/>
      <c r="AG227" s="296">
        <v>45194</v>
      </c>
      <c r="AH227" s="296" t="s">
        <v>20</v>
      </c>
      <c r="AI227" s="10"/>
      <c r="AJ227" s="10"/>
      <c r="AK227" s="296">
        <v>45204</v>
      </c>
      <c r="AL227" s="296" t="s">
        <v>20</v>
      </c>
      <c r="AM227" s="10" t="s">
        <v>357</v>
      </c>
      <c r="AN227" s="13"/>
    </row>
    <row r="228" spans="1:40" ht="18" hidden="1" customHeight="1" x14ac:dyDescent="0.35">
      <c r="A228" s="278" t="s">
        <v>194</v>
      </c>
      <c r="B228" s="8" t="s">
        <v>195</v>
      </c>
      <c r="C228" s="57" t="s">
        <v>768</v>
      </c>
      <c r="D228" s="280" t="s">
        <v>767</v>
      </c>
      <c r="E228" s="280" t="str">
        <f t="shared" si="3"/>
        <v>20011</v>
      </c>
      <c r="F228" s="70"/>
      <c r="G228" s="30" t="s">
        <v>357</v>
      </c>
      <c r="H228" s="120" t="s">
        <v>789</v>
      </c>
      <c r="I228" s="7">
        <v>38</v>
      </c>
      <c r="J228" s="7"/>
      <c r="K228" s="7"/>
      <c r="L228" s="7">
        <v>0</v>
      </c>
      <c r="M228" s="7">
        <v>0</v>
      </c>
      <c r="N228" s="10">
        <v>462320</v>
      </c>
      <c r="O228" s="10">
        <v>15699</v>
      </c>
      <c r="P228" s="10">
        <v>1</v>
      </c>
      <c r="Q228" s="301"/>
      <c r="R228" s="29">
        <v>212</v>
      </c>
      <c r="S228" s="29" t="s">
        <v>23</v>
      </c>
      <c r="T228" s="224" t="s">
        <v>796</v>
      </c>
      <c r="U228" s="120" t="s">
        <v>789</v>
      </c>
      <c r="V228" s="120" t="s">
        <v>20</v>
      </c>
      <c r="W228" s="10" t="s">
        <v>2130</v>
      </c>
      <c r="X228" s="296">
        <v>45253</v>
      </c>
      <c r="Y228" s="10">
        <f>SUM(Table3[[#This Row],[cca 
25%]:[cca 100%]])</f>
        <v>1</v>
      </c>
      <c r="Z228" s="351">
        <f>Table3[[#This Row],[Montažne ure]]*(1-Table3[[#This Row],[faktor %]])</f>
        <v>0</v>
      </c>
      <c r="AA228" s="84">
        <v>0.25</v>
      </c>
      <c r="AB228" s="84">
        <v>0.25</v>
      </c>
      <c r="AC228" s="84">
        <v>0.25</v>
      </c>
      <c r="AD228" s="84">
        <v>0.25</v>
      </c>
      <c r="AE228" s="322"/>
      <c r="AF228" s="3"/>
      <c r="AG228" s="296">
        <v>45254</v>
      </c>
      <c r="AH228" s="296" t="s">
        <v>20</v>
      </c>
      <c r="AI228" s="280" t="s">
        <v>1099</v>
      </c>
      <c r="AJ228" s="10"/>
      <c r="AK228" s="296">
        <v>45254</v>
      </c>
      <c r="AL228" s="296" t="s">
        <v>20</v>
      </c>
      <c r="AM228" s="10" t="s">
        <v>357</v>
      </c>
      <c r="AN228" s="13"/>
    </row>
    <row r="229" spans="1:40" ht="18" hidden="1" customHeight="1" x14ac:dyDescent="0.35">
      <c r="A229" s="117" t="s">
        <v>194</v>
      </c>
      <c r="B229" s="86" t="s">
        <v>195</v>
      </c>
      <c r="C229" s="57" t="s">
        <v>239</v>
      </c>
      <c r="D229" s="50" t="s">
        <v>240</v>
      </c>
      <c r="E229" s="97" t="str">
        <f t="shared" si="3"/>
        <v>20020</v>
      </c>
      <c r="F229" s="70"/>
      <c r="G229" s="24" t="s">
        <v>357</v>
      </c>
      <c r="H229" s="29" t="s">
        <v>867</v>
      </c>
      <c r="I229" s="199">
        <v>36</v>
      </c>
      <c r="J229" s="199"/>
      <c r="K229" s="199"/>
      <c r="L229" s="7">
        <v>0</v>
      </c>
      <c r="M229" s="7">
        <v>0</v>
      </c>
      <c r="N229" s="94">
        <v>455821</v>
      </c>
      <c r="O229" s="94">
        <v>15458</v>
      </c>
      <c r="P229" s="94">
        <v>1</v>
      </c>
      <c r="Q229" s="301"/>
      <c r="R229" s="283">
        <v>430</v>
      </c>
      <c r="S229" s="58" t="s">
        <v>22</v>
      </c>
      <c r="T229" s="224" t="s">
        <v>878</v>
      </c>
      <c r="U229" s="29" t="s">
        <v>682</v>
      </c>
      <c r="V229" s="29" t="s">
        <v>20</v>
      </c>
      <c r="W229" s="10" t="s">
        <v>2130</v>
      </c>
      <c r="X229" s="296">
        <v>45253</v>
      </c>
      <c r="Y229" s="10">
        <f>SUM(Table3[[#This Row],[cca 
25%]:[cca 100%]])</f>
        <v>1</v>
      </c>
      <c r="Z229" s="351">
        <f>Table3[[#This Row],[Montažne ure]]*(1-Table3[[#This Row],[faktor %]])</f>
        <v>0</v>
      </c>
      <c r="AA229" s="84">
        <v>0.25</v>
      </c>
      <c r="AB229" s="84">
        <v>0.25</v>
      </c>
      <c r="AC229" s="84">
        <v>0.25</v>
      </c>
      <c r="AD229" s="84">
        <v>0.25</v>
      </c>
      <c r="AE229" s="3" t="s">
        <v>682</v>
      </c>
      <c r="AF229" s="3"/>
      <c r="AG229" s="296">
        <v>0</v>
      </c>
      <c r="AH229" s="296">
        <v>0</v>
      </c>
      <c r="AI229" s="10"/>
      <c r="AJ229" s="10"/>
      <c r="AK229" s="296">
        <v>0</v>
      </c>
      <c r="AL229" s="296">
        <v>0</v>
      </c>
      <c r="AM229" s="10" t="s">
        <v>357</v>
      </c>
      <c r="AN229" s="13"/>
    </row>
    <row r="230" spans="1:40" ht="18" hidden="1" customHeight="1" x14ac:dyDescent="0.35">
      <c r="A230" s="76" t="s">
        <v>194</v>
      </c>
      <c r="B230" s="92" t="s">
        <v>195</v>
      </c>
      <c r="C230" s="95" t="s">
        <v>241</v>
      </c>
      <c r="D230" s="25" t="s">
        <v>242</v>
      </c>
      <c r="E230" s="97" t="str">
        <f t="shared" si="3"/>
        <v>20030</v>
      </c>
      <c r="F230" s="70"/>
      <c r="G230" s="30" t="s">
        <v>357</v>
      </c>
      <c r="H230" s="29" t="s">
        <v>894</v>
      </c>
      <c r="I230" s="200">
        <v>38</v>
      </c>
      <c r="J230" s="200"/>
      <c r="K230" s="200"/>
      <c r="L230" s="7">
        <v>0</v>
      </c>
      <c r="M230" s="7">
        <v>0</v>
      </c>
      <c r="N230" s="91">
        <v>455822</v>
      </c>
      <c r="O230" s="91">
        <v>15459</v>
      </c>
      <c r="P230" s="91">
        <v>1</v>
      </c>
      <c r="Q230" s="301"/>
      <c r="R230" s="311">
        <v>108</v>
      </c>
      <c r="S230" s="58" t="s">
        <v>22</v>
      </c>
      <c r="T230" s="224" t="s">
        <v>796</v>
      </c>
      <c r="U230" s="29"/>
      <c r="V230" s="29" t="s">
        <v>20</v>
      </c>
      <c r="W230" s="10" t="s">
        <v>2130</v>
      </c>
      <c r="X230" s="296">
        <v>45240</v>
      </c>
      <c r="Y230" s="10">
        <f>SUM(Table3[[#This Row],[cca 
25%]:[cca 100%]])</f>
        <v>1</v>
      </c>
      <c r="Z230" s="351">
        <f>Table3[[#This Row],[Montažne ure]]*(1-Table3[[#This Row],[faktor %]])</f>
        <v>0</v>
      </c>
      <c r="AA230" s="84">
        <v>0.25</v>
      </c>
      <c r="AB230" s="84">
        <v>0.25</v>
      </c>
      <c r="AC230" s="84">
        <v>0.25</v>
      </c>
      <c r="AD230" s="84">
        <v>0.25</v>
      </c>
      <c r="AE230" s="3" t="s">
        <v>1078</v>
      </c>
      <c r="AF230" s="3"/>
      <c r="AG230" s="296">
        <v>45240</v>
      </c>
      <c r="AH230" s="296" t="s">
        <v>20</v>
      </c>
      <c r="AI230" s="10"/>
      <c r="AJ230" s="10"/>
      <c r="AK230" s="296">
        <v>45246</v>
      </c>
      <c r="AL230" s="296" t="s">
        <v>20</v>
      </c>
      <c r="AM230" s="10" t="s">
        <v>357</v>
      </c>
      <c r="AN230" s="13"/>
    </row>
    <row r="231" spans="1:40" ht="18" hidden="1" customHeight="1" x14ac:dyDescent="0.35">
      <c r="A231" s="117" t="s">
        <v>194</v>
      </c>
      <c r="B231" s="86" t="s">
        <v>195</v>
      </c>
      <c r="C231" s="57" t="s">
        <v>243</v>
      </c>
      <c r="D231" s="50" t="s">
        <v>244</v>
      </c>
      <c r="E231" s="50" t="str">
        <f t="shared" si="3"/>
        <v>20040</v>
      </c>
      <c r="F231" s="70"/>
      <c r="G231" s="281">
        <v>45099</v>
      </c>
      <c r="H231" s="29" t="s">
        <v>846</v>
      </c>
      <c r="I231" s="199">
        <v>35</v>
      </c>
      <c r="J231" s="199"/>
      <c r="K231" s="199"/>
      <c r="L231" s="199">
        <v>0</v>
      </c>
      <c r="M231" s="199">
        <v>0</v>
      </c>
      <c r="N231" s="94">
        <v>455823</v>
      </c>
      <c r="O231" s="94">
        <v>15460</v>
      </c>
      <c r="P231" s="94">
        <v>1</v>
      </c>
      <c r="Q231" s="301"/>
      <c r="R231" s="283">
        <v>37</v>
      </c>
      <c r="S231" s="58" t="s">
        <v>22</v>
      </c>
      <c r="T231" s="224" t="s">
        <v>789</v>
      </c>
      <c r="U231" s="29"/>
      <c r="V231" s="29" t="s">
        <v>20</v>
      </c>
      <c r="W231" s="10" t="s">
        <v>2130</v>
      </c>
      <c r="X231" s="296">
        <v>45175</v>
      </c>
      <c r="Y231" s="10">
        <f>SUM(Table3[[#This Row],[cca 
25%]:[cca 100%]])</f>
        <v>1</v>
      </c>
      <c r="Z231" s="351">
        <f>Table3[[#This Row],[Montažne ure]]*(1-Table3[[#This Row],[faktor %]])</f>
        <v>0</v>
      </c>
      <c r="AA231" s="84">
        <v>0.25</v>
      </c>
      <c r="AB231" s="84">
        <v>0.25</v>
      </c>
      <c r="AC231" s="84">
        <v>0.25</v>
      </c>
      <c r="AD231" s="84">
        <v>0.25</v>
      </c>
      <c r="AE231" s="3" t="s">
        <v>869</v>
      </c>
      <c r="AF231" s="3"/>
      <c r="AG231" s="296">
        <v>0</v>
      </c>
      <c r="AH231" s="296" t="s">
        <v>20</v>
      </c>
      <c r="AI231" s="10"/>
      <c r="AJ231" s="10"/>
      <c r="AK231" s="296">
        <v>45191</v>
      </c>
      <c r="AL231" s="296" t="s">
        <v>20</v>
      </c>
      <c r="AM231" s="10" t="s">
        <v>357</v>
      </c>
      <c r="AN231" s="13"/>
    </row>
    <row r="232" spans="1:40" ht="18" hidden="1" customHeight="1" x14ac:dyDescent="0.35">
      <c r="A232" s="117" t="s">
        <v>194</v>
      </c>
      <c r="B232" s="86" t="s">
        <v>195</v>
      </c>
      <c r="C232" s="57" t="s">
        <v>246</v>
      </c>
      <c r="D232" s="50" t="s">
        <v>245</v>
      </c>
      <c r="E232" s="50" t="str">
        <f t="shared" si="3"/>
        <v>20050</v>
      </c>
      <c r="F232" s="70"/>
      <c r="G232" s="30" t="s">
        <v>357</v>
      </c>
      <c r="H232" s="29" t="s">
        <v>846</v>
      </c>
      <c r="I232" s="199">
        <v>35</v>
      </c>
      <c r="J232" s="199"/>
      <c r="K232" s="199"/>
      <c r="L232" s="199">
        <v>0</v>
      </c>
      <c r="M232" s="199">
        <v>0</v>
      </c>
      <c r="N232" s="94">
        <v>455825</v>
      </c>
      <c r="O232" s="94">
        <v>15462</v>
      </c>
      <c r="P232" s="94">
        <v>1</v>
      </c>
      <c r="Q232" s="301"/>
      <c r="R232" s="283">
        <v>15</v>
      </c>
      <c r="S232" s="58" t="s">
        <v>22</v>
      </c>
      <c r="T232" s="224" t="s">
        <v>789</v>
      </c>
      <c r="U232" s="29"/>
      <c r="V232" s="29" t="s">
        <v>20</v>
      </c>
      <c r="W232" s="10" t="s">
        <v>2130</v>
      </c>
      <c r="X232" s="296">
        <v>45184</v>
      </c>
      <c r="Y232" s="10">
        <f>SUM(Table3[[#This Row],[cca 
25%]:[cca 100%]])</f>
        <v>1</v>
      </c>
      <c r="Z232" s="351">
        <f>Table3[[#This Row],[Montažne ure]]*(1-Table3[[#This Row],[faktor %]])</f>
        <v>0</v>
      </c>
      <c r="AA232" s="84">
        <v>0.25</v>
      </c>
      <c r="AB232" s="84">
        <v>0.25</v>
      </c>
      <c r="AC232" s="84">
        <v>0.25</v>
      </c>
      <c r="AD232" s="84">
        <v>0.25</v>
      </c>
      <c r="AE232" s="3" t="s">
        <v>869</v>
      </c>
      <c r="AF232" s="3"/>
      <c r="AG232" s="296">
        <v>0</v>
      </c>
      <c r="AH232" s="296" t="s">
        <v>20</v>
      </c>
      <c r="AI232" s="10"/>
      <c r="AJ232" s="10"/>
      <c r="AK232" s="296">
        <v>45191</v>
      </c>
      <c r="AL232" s="296" t="s">
        <v>20</v>
      </c>
      <c r="AM232" s="10" t="s">
        <v>357</v>
      </c>
      <c r="AN232" s="13"/>
    </row>
    <row r="233" spans="1:40" ht="18" hidden="1" customHeight="1" x14ac:dyDescent="0.35">
      <c r="A233" s="117" t="s">
        <v>194</v>
      </c>
      <c r="B233" s="86" t="s">
        <v>195</v>
      </c>
      <c r="C233" s="57" t="s">
        <v>247</v>
      </c>
      <c r="D233" s="50" t="s">
        <v>1242</v>
      </c>
      <c r="E233" s="97" t="str">
        <f t="shared" si="3"/>
        <v>00100</v>
      </c>
      <c r="F233" s="70" t="s">
        <v>1085</v>
      </c>
      <c r="G233" s="30" t="s">
        <v>357</v>
      </c>
      <c r="H233" s="29" t="s">
        <v>682</v>
      </c>
      <c r="I233" s="199">
        <v>37</v>
      </c>
      <c r="J233" s="199"/>
      <c r="K233" s="199"/>
      <c r="L233" s="7">
        <v>0</v>
      </c>
      <c r="M233" s="7">
        <v>0</v>
      </c>
      <c r="N233" s="94">
        <v>455826</v>
      </c>
      <c r="O233" s="94">
        <v>15464</v>
      </c>
      <c r="P233" s="94">
        <v>1</v>
      </c>
      <c r="Q233" s="301"/>
      <c r="R233" s="283">
        <v>66</v>
      </c>
      <c r="S233" s="58" t="s">
        <v>22</v>
      </c>
      <c r="T233" s="224" t="s">
        <v>796</v>
      </c>
      <c r="U233" s="29"/>
      <c r="V233" s="29" t="s">
        <v>2128</v>
      </c>
      <c r="W233" s="10" t="s">
        <v>2128</v>
      </c>
      <c r="X233" s="296" t="s">
        <v>2128</v>
      </c>
      <c r="Y233" s="10">
        <f>SUM(Table3[[#This Row],[cca 
25%]:[cca 100%]])</f>
        <v>1</v>
      </c>
      <c r="Z233" s="351">
        <f>Table3[[#This Row],[Montažne ure]]*(1-Table3[[#This Row],[faktor %]])</f>
        <v>0</v>
      </c>
      <c r="AA233" s="84">
        <v>0.25</v>
      </c>
      <c r="AB233" s="84">
        <v>0.25</v>
      </c>
      <c r="AC233" s="84">
        <v>0.25</v>
      </c>
      <c r="AD233" s="84">
        <v>0.25</v>
      </c>
      <c r="AE233" s="3" t="s">
        <v>895</v>
      </c>
      <c r="AF233" s="3"/>
      <c r="AG233" s="296" t="s">
        <v>2128</v>
      </c>
      <c r="AH233" s="296" t="s">
        <v>2128</v>
      </c>
      <c r="AI233" s="10"/>
      <c r="AJ233" s="10"/>
      <c r="AK233" s="296" t="s">
        <v>2128</v>
      </c>
      <c r="AL233" s="296" t="s">
        <v>2128</v>
      </c>
      <c r="AM233" s="10" t="s">
        <v>357</v>
      </c>
      <c r="AN233" s="13"/>
    </row>
    <row r="234" spans="1:40" ht="18" hidden="1" customHeight="1" x14ac:dyDescent="0.35">
      <c r="A234" s="117" t="s">
        <v>194</v>
      </c>
      <c r="B234" s="86" t="s">
        <v>195</v>
      </c>
      <c r="C234" s="57" t="s">
        <v>247</v>
      </c>
      <c r="D234" s="50" t="s">
        <v>788</v>
      </c>
      <c r="E234" s="50" t="str">
        <f>RIGHT(D234,5)</f>
        <v>00101</v>
      </c>
      <c r="F234" s="70"/>
      <c r="G234" s="30" t="s">
        <v>357</v>
      </c>
      <c r="H234" s="29" t="s">
        <v>682</v>
      </c>
      <c r="I234" s="199">
        <v>37</v>
      </c>
      <c r="J234" s="199"/>
      <c r="K234" s="199"/>
      <c r="L234" s="199">
        <v>0</v>
      </c>
      <c r="M234" s="199">
        <v>0</v>
      </c>
      <c r="N234" s="94">
        <v>462326</v>
      </c>
      <c r="O234" s="94">
        <v>15700</v>
      </c>
      <c r="P234" s="94">
        <v>1</v>
      </c>
      <c r="Q234" s="301"/>
      <c r="R234" s="283">
        <v>71</v>
      </c>
      <c r="S234" s="58" t="s">
        <v>22</v>
      </c>
      <c r="T234" s="224" t="s">
        <v>796</v>
      </c>
      <c r="U234" s="29"/>
      <c r="V234" s="120" t="s">
        <v>2128</v>
      </c>
      <c r="W234" s="119" t="s">
        <v>2128</v>
      </c>
      <c r="X234" s="296" t="s">
        <v>2128</v>
      </c>
      <c r="Y234" s="10">
        <f>SUM(Table3[[#This Row],[cca 
25%]:[cca 100%]])</f>
        <v>1</v>
      </c>
      <c r="Z234" s="351">
        <f>Table3[[#This Row],[Montažne ure]]*(1-Table3[[#This Row],[faktor %]])</f>
        <v>0</v>
      </c>
      <c r="AA234" s="84">
        <v>0.25</v>
      </c>
      <c r="AB234" s="84">
        <v>0.25</v>
      </c>
      <c r="AC234" s="84">
        <v>0.25</v>
      </c>
      <c r="AD234" s="84">
        <v>0.25</v>
      </c>
      <c r="AE234" s="3" t="s">
        <v>891</v>
      </c>
      <c r="AF234" s="3"/>
      <c r="AG234" s="296" t="s">
        <v>2128</v>
      </c>
      <c r="AH234" s="296" t="s">
        <v>2128</v>
      </c>
      <c r="AI234" s="10"/>
      <c r="AJ234" s="10"/>
      <c r="AK234" s="296" t="s">
        <v>2128</v>
      </c>
      <c r="AL234" s="296" t="s">
        <v>2128</v>
      </c>
      <c r="AM234" s="10" t="s">
        <v>357</v>
      </c>
      <c r="AN234" s="13"/>
    </row>
    <row r="235" spans="1:40" ht="18" hidden="1" customHeight="1" x14ac:dyDescent="0.35">
      <c r="A235" s="117" t="s">
        <v>194</v>
      </c>
      <c r="B235" s="86" t="s">
        <v>195</v>
      </c>
      <c r="C235" s="57" t="s">
        <v>886</v>
      </c>
      <c r="D235" s="50"/>
      <c r="E235" s="50" t="str">
        <f>RIGHT(D235,5)</f>
        <v/>
      </c>
      <c r="F235" s="70"/>
      <c r="G235" s="24" t="s">
        <v>357</v>
      </c>
      <c r="H235" s="120"/>
      <c r="I235" s="199">
        <v>40</v>
      </c>
      <c r="J235" s="199"/>
      <c r="K235" s="199"/>
      <c r="L235" s="7">
        <v>0</v>
      </c>
      <c r="M235" s="7">
        <v>0</v>
      </c>
      <c r="N235" s="94">
        <v>464316</v>
      </c>
      <c r="O235" s="94"/>
      <c r="P235" s="315"/>
      <c r="Q235" s="70"/>
      <c r="R235" s="283"/>
      <c r="S235" s="58" t="s">
        <v>22</v>
      </c>
      <c r="T235" s="224"/>
      <c r="U235" s="29"/>
      <c r="V235" s="120" t="s">
        <v>2128</v>
      </c>
      <c r="W235" s="119" t="s">
        <v>2128</v>
      </c>
      <c r="X235" s="296" t="s">
        <v>2128</v>
      </c>
      <c r="Y235" s="10">
        <f>SUM(Table3[[#This Row],[cca 
25%]:[cca 100%]])</f>
        <v>1</v>
      </c>
      <c r="Z235" s="351">
        <f>Table3[[#This Row],[Montažne ure]]*(1-Table3[[#This Row],[faktor %]])</f>
        <v>0</v>
      </c>
      <c r="AA235" s="84">
        <v>0.25</v>
      </c>
      <c r="AB235" s="84">
        <v>0.25</v>
      </c>
      <c r="AC235" s="84">
        <v>0.25</v>
      </c>
      <c r="AD235" s="84">
        <v>0.25</v>
      </c>
      <c r="AE235" s="3"/>
      <c r="AF235" s="3"/>
      <c r="AG235" s="296" t="s">
        <v>2128</v>
      </c>
      <c r="AH235" s="296" t="s">
        <v>2128</v>
      </c>
      <c r="AI235" s="10"/>
      <c r="AJ235" s="10"/>
      <c r="AK235" s="296" t="s">
        <v>2128</v>
      </c>
      <c r="AL235" s="30" t="s">
        <v>2128</v>
      </c>
      <c r="AM235" s="30" t="s">
        <v>357</v>
      </c>
      <c r="AN235" s="13"/>
    </row>
    <row r="236" spans="1:40" ht="18" hidden="1" customHeight="1" x14ac:dyDescent="0.35">
      <c r="A236" s="117" t="s">
        <v>194</v>
      </c>
      <c r="B236" s="86" t="s">
        <v>195</v>
      </c>
      <c r="C236" s="57" t="s">
        <v>223</v>
      </c>
      <c r="D236" s="50" t="s">
        <v>700</v>
      </c>
      <c r="E236" s="50" t="str">
        <f t="shared" si="3"/>
        <v>20070</v>
      </c>
      <c r="F236" s="70"/>
      <c r="G236" s="30" t="s">
        <v>357</v>
      </c>
      <c r="H236" s="29" t="s">
        <v>851</v>
      </c>
      <c r="I236" s="199">
        <v>35</v>
      </c>
      <c r="J236" s="199"/>
      <c r="K236" s="199"/>
      <c r="L236" s="199">
        <v>0</v>
      </c>
      <c r="M236" s="199">
        <v>0</v>
      </c>
      <c r="N236" s="94">
        <v>460331</v>
      </c>
      <c r="O236" s="94">
        <v>15656</v>
      </c>
      <c r="P236" s="94">
        <v>1</v>
      </c>
      <c r="Q236" s="282"/>
      <c r="R236" s="283">
        <v>4</v>
      </c>
      <c r="S236" s="58" t="s">
        <v>22</v>
      </c>
      <c r="T236" s="224" t="s">
        <v>852</v>
      </c>
      <c r="U236" s="29"/>
      <c r="V236" s="120" t="s">
        <v>20</v>
      </c>
      <c r="W236" s="10" t="s">
        <v>2130</v>
      </c>
      <c r="X236" s="296">
        <v>45170</v>
      </c>
      <c r="Y236" s="10">
        <f>SUM(Table3[[#This Row],[cca 
25%]:[cca 100%]])</f>
        <v>1</v>
      </c>
      <c r="Z236" s="351">
        <f>Table3[[#This Row],[Montažne ure]]*(1-Table3[[#This Row],[faktor %]])</f>
        <v>0</v>
      </c>
      <c r="AA236" s="84">
        <v>0.25</v>
      </c>
      <c r="AB236" s="84">
        <v>0.25</v>
      </c>
      <c r="AC236" s="84">
        <v>0.25</v>
      </c>
      <c r="AD236" s="84">
        <v>0.25</v>
      </c>
      <c r="AE236" s="3" t="s">
        <v>846</v>
      </c>
      <c r="AF236" s="3"/>
      <c r="AG236" s="296">
        <v>0</v>
      </c>
      <c r="AH236" s="296" t="s">
        <v>20</v>
      </c>
      <c r="AI236" s="10"/>
      <c r="AJ236" s="10"/>
      <c r="AK236" s="296">
        <v>45187</v>
      </c>
      <c r="AL236" s="296" t="s">
        <v>20</v>
      </c>
      <c r="AM236" s="10" t="s">
        <v>357</v>
      </c>
      <c r="AN236" s="13"/>
    </row>
    <row r="237" spans="1:40" ht="18" hidden="1" customHeight="1" x14ac:dyDescent="0.35">
      <c r="A237" s="76" t="s">
        <v>194</v>
      </c>
      <c r="B237" s="92" t="s">
        <v>195</v>
      </c>
      <c r="C237" s="95" t="s">
        <v>225</v>
      </c>
      <c r="D237" s="25" t="s">
        <v>248</v>
      </c>
      <c r="E237" s="25" t="str">
        <f t="shared" si="3"/>
        <v>20080</v>
      </c>
      <c r="F237" s="91"/>
      <c r="G237" s="30" t="s">
        <v>357</v>
      </c>
      <c r="H237" s="29" t="s">
        <v>851</v>
      </c>
      <c r="I237" s="200">
        <v>35</v>
      </c>
      <c r="J237" s="199"/>
      <c r="K237" s="199"/>
      <c r="L237" s="199">
        <v>0</v>
      </c>
      <c r="M237" s="199">
        <v>0</v>
      </c>
      <c r="N237" s="91">
        <v>415653</v>
      </c>
      <c r="O237" s="91">
        <v>15657</v>
      </c>
      <c r="P237" s="10">
        <v>1</v>
      </c>
      <c r="Q237" s="102"/>
      <c r="R237" s="302">
        <v>12</v>
      </c>
      <c r="S237" s="58" t="s">
        <v>22</v>
      </c>
      <c r="T237" s="224" t="s">
        <v>852</v>
      </c>
      <c r="U237" s="29"/>
      <c r="V237" s="120" t="s">
        <v>20</v>
      </c>
      <c r="W237" s="10" t="s">
        <v>2130</v>
      </c>
      <c r="X237" s="296">
        <v>45170</v>
      </c>
      <c r="Y237" s="10">
        <f>SUM(Table3[[#This Row],[cca 
25%]:[cca 100%]])</f>
        <v>1</v>
      </c>
      <c r="Z237" s="351">
        <f>Table3[[#This Row],[Montažne ure]]*(1-Table3[[#This Row],[faktor %]])</f>
        <v>0</v>
      </c>
      <c r="AA237" s="84">
        <v>0.25</v>
      </c>
      <c r="AB237" s="84">
        <v>0.25</v>
      </c>
      <c r="AC237" s="84">
        <v>0.25</v>
      </c>
      <c r="AD237" s="84">
        <v>0.25</v>
      </c>
      <c r="AE237" s="3" t="s">
        <v>869</v>
      </c>
      <c r="AF237" s="3"/>
      <c r="AG237" s="296">
        <v>0</v>
      </c>
      <c r="AH237" s="296" t="s">
        <v>20</v>
      </c>
      <c r="AI237" s="10"/>
      <c r="AJ237" s="10"/>
      <c r="AK237" s="296">
        <v>45182</v>
      </c>
      <c r="AL237" s="296" t="s">
        <v>20</v>
      </c>
      <c r="AM237" s="10" t="s">
        <v>357</v>
      </c>
      <c r="AN237" s="13"/>
    </row>
    <row r="238" spans="1:40" ht="18" hidden="1" customHeight="1" x14ac:dyDescent="0.35">
      <c r="A238" s="117" t="s">
        <v>194</v>
      </c>
      <c r="B238" s="86" t="s">
        <v>195</v>
      </c>
      <c r="C238" s="57" t="s">
        <v>249</v>
      </c>
      <c r="D238" s="50" t="s">
        <v>250</v>
      </c>
      <c r="E238" s="50" t="str">
        <f t="shared" si="3"/>
        <v>20090</v>
      </c>
      <c r="F238" s="70"/>
      <c r="G238" s="30" t="s">
        <v>357</v>
      </c>
      <c r="H238" s="29" t="s">
        <v>851</v>
      </c>
      <c r="I238" s="200">
        <v>35</v>
      </c>
      <c r="J238" s="199"/>
      <c r="K238" s="199"/>
      <c r="L238" s="199">
        <v>0</v>
      </c>
      <c r="M238" s="199">
        <v>0</v>
      </c>
      <c r="N238" s="94">
        <v>455827</v>
      </c>
      <c r="O238" s="94">
        <v>15465</v>
      </c>
      <c r="P238" s="94">
        <v>1</v>
      </c>
      <c r="Q238" s="282"/>
      <c r="R238" s="283">
        <v>10</v>
      </c>
      <c r="S238" s="62" t="s">
        <v>19</v>
      </c>
      <c r="T238" s="224" t="s">
        <v>852</v>
      </c>
      <c r="U238" s="29"/>
      <c r="V238" s="29" t="s">
        <v>20</v>
      </c>
      <c r="W238" s="10" t="s">
        <v>2130</v>
      </c>
      <c r="X238" s="296">
        <v>45170</v>
      </c>
      <c r="Y238" s="10">
        <f>SUM(Table3[[#This Row],[cca 
25%]:[cca 100%]])</f>
        <v>1</v>
      </c>
      <c r="Z238" s="351">
        <f>Table3[[#This Row],[Montažne ure]]*(1-Table3[[#This Row],[faktor %]])</f>
        <v>0</v>
      </c>
      <c r="AA238" s="84">
        <v>0.25</v>
      </c>
      <c r="AB238" s="84">
        <v>0.25</v>
      </c>
      <c r="AC238" s="84">
        <v>0.25</v>
      </c>
      <c r="AD238" s="84">
        <v>0.25</v>
      </c>
      <c r="AE238" s="3" t="s">
        <v>1079</v>
      </c>
      <c r="AF238" s="3"/>
      <c r="AG238" s="296">
        <v>0</v>
      </c>
      <c r="AH238" s="296" t="s">
        <v>20</v>
      </c>
      <c r="AI238" s="10"/>
      <c r="AJ238" s="10"/>
      <c r="AK238" s="296">
        <v>45181</v>
      </c>
      <c r="AL238" s="296" t="s">
        <v>20</v>
      </c>
      <c r="AM238" s="10" t="s">
        <v>357</v>
      </c>
      <c r="AN238" s="13"/>
    </row>
    <row r="239" spans="1:40" ht="18" hidden="1" customHeight="1" x14ac:dyDescent="0.35">
      <c r="A239" s="76" t="s">
        <v>194</v>
      </c>
      <c r="B239" s="92" t="s">
        <v>195</v>
      </c>
      <c r="C239" s="95" t="s">
        <v>251</v>
      </c>
      <c r="D239" s="25" t="s">
        <v>253</v>
      </c>
      <c r="E239" s="97" t="str">
        <f t="shared" si="3"/>
        <v>20110</v>
      </c>
      <c r="F239" s="70"/>
      <c r="G239" s="30" t="s">
        <v>357</v>
      </c>
      <c r="H239" s="29" t="s">
        <v>1079</v>
      </c>
      <c r="I239" s="200">
        <v>39</v>
      </c>
      <c r="J239" s="360"/>
      <c r="K239" s="200"/>
      <c r="L239" s="7">
        <v>0</v>
      </c>
      <c r="M239" s="7">
        <v>0</v>
      </c>
      <c r="N239" s="91">
        <v>455828</v>
      </c>
      <c r="O239" s="91">
        <v>15466</v>
      </c>
      <c r="P239" s="91">
        <v>1</v>
      </c>
      <c r="Q239" s="310"/>
      <c r="R239" s="311">
        <v>200</v>
      </c>
      <c r="S239" s="62" t="s">
        <v>19</v>
      </c>
      <c r="T239" s="224" t="s">
        <v>796</v>
      </c>
      <c r="U239" s="29" t="s">
        <v>682</v>
      </c>
      <c r="V239" s="29" t="s">
        <v>20</v>
      </c>
      <c r="W239" s="10" t="s">
        <v>2130</v>
      </c>
      <c r="X239" s="296">
        <v>0</v>
      </c>
      <c r="Y239" s="10">
        <f>SUM(Table3[[#This Row],[cca 
25%]:[cca 100%]])</f>
        <v>1</v>
      </c>
      <c r="Z239" s="351">
        <f>Table3[[#This Row],[Montažne ure]]*(1-Table3[[#This Row],[faktor %]])</f>
        <v>0</v>
      </c>
      <c r="AA239" s="84">
        <v>0.25</v>
      </c>
      <c r="AB239" s="84">
        <v>0.25</v>
      </c>
      <c r="AC239" s="84">
        <v>0.25</v>
      </c>
      <c r="AD239" s="84">
        <v>0.25</v>
      </c>
      <c r="AE239" s="3" t="s">
        <v>796</v>
      </c>
      <c r="AF239" s="3"/>
      <c r="AG239" s="296">
        <v>0</v>
      </c>
      <c r="AH239" s="296">
        <v>0</v>
      </c>
      <c r="AI239" s="10"/>
      <c r="AJ239" s="10"/>
      <c r="AK239" s="296">
        <v>0</v>
      </c>
      <c r="AL239" s="296">
        <v>0</v>
      </c>
      <c r="AM239" s="10" t="s">
        <v>357</v>
      </c>
      <c r="AN239" s="13"/>
    </row>
    <row r="240" spans="1:40" ht="18" hidden="1" customHeight="1" x14ac:dyDescent="0.35">
      <c r="A240" s="76" t="s">
        <v>194</v>
      </c>
      <c r="B240" s="92" t="s">
        <v>195</v>
      </c>
      <c r="C240" s="95" t="s">
        <v>252</v>
      </c>
      <c r="D240" s="25" t="s">
        <v>699</v>
      </c>
      <c r="E240" s="97" t="str">
        <f t="shared" si="3"/>
        <v>20120</v>
      </c>
      <c r="F240" s="70"/>
      <c r="G240" s="30" t="s">
        <v>357</v>
      </c>
      <c r="H240" s="29" t="s">
        <v>1077</v>
      </c>
      <c r="I240" s="200">
        <v>39</v>
      </c>
      <c r="J240" s="200"/>
      <c r="K240" s="200"/>
      <c r="L240" s="199">
        <v>0</v>
      </c>
      <c r="M240" s="199">
        <v>0</v>
      </c>
      <c r="N240" s="91">
        <v>455831</v>
      </c>
      <c r="O240" s="91">
        <v>15467</v>
      </c>
      <c r="P240" s="91">
        <v>1</v>
      </c>
      <c r="Q240" s="310"/>
      <c r="R240" s="311">
        <v>28</v>
      </c>
      <c r="S240" s="62" t="s">
        <v>19</v>
      </c>
      <c r="T240" s="224" t="s">
        <v>796</v>
      </c>
      <c r="U240" s="29"/>
      <c r="V240" s="29" t="s">
        <v>20</v>
      </c>
      <c r="W240" s="10" t="s">
        <v>2130</v>
      </c>
      <c r="X240" s="296">
        <v>45204</v>
      </c>
      <c r="Y240" s="101">
        <f>SUM(Table3[[#This Row],[cca 
25%]:[cca 100%]])</f>
        <v>1</v>
      </c>
      <c r="Z240" s="351">
        <f>Table3[[#This Row],[Montažne ure]]*(1-Table3[[#This Row],[faktor %]])</f>
        <v>0</v>
      </c>
      <c r="AA240" s="84">
        <v>0.25</v>
      </c>
      <c r="AB240" s="84">
        <v>0.25</v>
      </c>
      <c r="AC240" s="84">
        <v>0.25</v>
      </c>
      <c r="AD240" s="84">
        <v>0.25</v>
      </c>
      <c r="AE240" s="3"/>
      <c r="AF240" s="3"/>
      <c r="AG240" s="296">
        <v>0</v>
      </c>
      <c r="AH240" s="296" t="s">
        <v>20</v>
      </c>
      <c r="AI240" s="10"/>
      <c r="AJ240" s="10"/>
      <c r="AK240" s="296">
        <v>45210</v>
      </c>
      <c r="AL240" s="296" t="s">
        <v>20</v>
      </c>
      <c r="AM240" s="10" t="s">
        <v>357</v>
      </c>
      <c r="AN240" s="13"/>
    </row>
    <row r="241" spans="1:40" ht="18" hidden="1" customHeight="1" x14ac:dyDescent="0.35">
      <c r="A241" s="312" t="s">
        <v>194</v>
      </c>
      <c r="B241" s="174" t="s">
        <v>195</v>
      </c>
      <c r="C241" s="313" t="s">
        <v>254</v>
      </c>
      <c r="D241" s="314" t="s">
        <v>255</v>
      </c>
      <c r="E241" s="181" t="str">
        <f t="shared" si="3"/>
        <v>20900</v>
      </c>
      <c r="F241" s="203"/>
      <c r="G241" s="24" t="s">
        <v>357</v>
      </c>
      <c r="H241" s="120"/>
      <c r="I241" s="323">
        <v>40</v>
      </c>
      <c r="J241" s="323"/>
      <c r="K241" s="323"/>
      <c r="L241" s="199">
        <v>0</v>
      </c>
      <c r="M241" s="199">
        <v>0</v>
      </c>
      <c r="N241" s="169">
        <v>455829</v>
      </c>
      <c r="O241" s="203"/>
      <c r="P241" s="33">
        <v>1</v>
      </c>
      <c r="Q241" s="100"/>
      <c r="R241" s="143"/>
      <c r="S241" s="34"/>
      <c r="T241" s="204"/>
      <c r="U241" s="34" t="s">
        <v>682</v>
      </c>
      <c r="V241" s="120" t="s">
        <v>2128</v>
      </c>
      <c r="W241" s="10" t="s">
        <v>2128</v>
      </c>
      <c r="X241" s="296" t="s">
        <v>2128</v>
      </c>
      <c r="Y241" s="10">
        <f>SUM(Table3[[#This Row],[cca 
25%]:[cca 100%]])</f>
        <v>0</v>
      </c>
      <c r="Z241" s="352">
        <f>Table3[[#This Row],[Montažne ure]]*(1-Table3[[#This Row],[faktor %]])</f>
        <v>0</v>
      </c>
      <c r="AA241" s="33"/>
      <c r="AB241" s="33"/>
      <c r="AC241" s="33"/>
      <c r="AD241" s="33"/>
      <c r="AE241" s="6"/>
      <c r="AF241" s="6"/>
      <c r="AG241" s="296" t="s">
        <v>2128</v>
      </c>
      <c r="AH241" s="296" t="s">
        <v>2128</v>
      </c>
      <c r="AI241" s="33"/>
      <c r="AJ241" s="33"/>
      <c r="AK241" s="296" t="s">
        <v>2128</v>
      </c>
      <c r="AL241" s="296" t="s">
        <v>2128</v>
      </c>
      <c r="AM241" s="33" t="s">
        <v>357</v>
      </c>
      <c r="AN241" s="205"/>
    </row>
    <row r="242" spans="1:40" ht="18" hidden="1" customHeight="1" x14ac:dyDescent="0.35">
      <c r="A242" s="94" t="s">
        <v>194</v>
      </c>
      <c r="B242" s="8" t="s">
        <v>195</v>
      </c>
      <c r="C242" s="57"/>
      <c r="D242" s="50"/>
      <c r="E242" s="50" t="str">
        <f t="shared" si="3"/>
        <v/>
      </c>
      <c r="F242" s="1"/>
      <c r="G242" s="24" t="s">
        <v>357</v>
      </c>
      <c r="H242" s="29"/>
      <c r="I242" s="1"/>
      <c r="J242" s="128"/>
      <c r="K242" s="128"/>
      <c r="L242" s="128"/>
      <c r="M242" s="128"/>
      <c r="N242" s="128"/>
      <c r="O242" s="128"/>
      <c r="P242" s="128"/>
      <c r="Q242" s="102"/>
      <c r="R242" s="111"/>
      <c r="S242" s="29"/>
      <c r="T242" s="30"/>
      <c r="U242" s="29"/>
      <c r="V242" s="29" t="s">
        <v>2128</v>
      </c>
      <c r="W242" s="10" t="s">
        <v>2128</v>
      </c>
      <c r="X242" s="296" t="s">
        <v>2128</v>
      </c>
      <c r="Y242" s="101">
        <f>SUM(Table3[[#This Row],[cca 
25%]:[cca 100%]])</f>
        <v>0</v>
      </c>
      <c r="Z242" s="351"/>
      <c r="AA242" s="10"/>
      <c r="AB242" s="10"/>
      <c r="AC242" s="10"/>
      <c r="AD242" s="10"/>
      <c r="AE242" s="3"/>
      <c r="AF242" s="3"/>
      <c r="AG242" s="296" t="s">
        <v>2128</v>
      </c>
      <c r="AH242" s="296" t="s">
        <v>2128</v>
      </c>
      <c r="AI242" s="10"/>
      <c r="AJ242" s="10"/>
      <c r="AK242" s="296" t="s">
        <v>2128</v>
      </c>
      <c r="AL242" s="296" t="s">
        <v>2128</v>
      </c>
      <c r="AM242" s="10" t="s">
        <v>357</v>
      </c>
      <c r="AN242" s="1"/>
    </row>
    <row r="243" spans="1:40" ht="13.2" hidden="1" customHeight="1" x14ac:dyDescent="0.35">
      <c r="A243" s="117"/>
      <c r="B243" s="8"/>
      <c r="C243" s="57"/>
      <c r="D243" s="50"/>
      <c r="E243" s="50" t="str">
        <f t="shared" si="3"/>
        <v/>
      </c>
      <c r="F243" s="1"/>
      <c r="G243" s="10"/>
      <c r="H243" s="120"/>
      <c r="I243" s="10"/>
      <c r="J243" s="212"/>
      <c r="K243" s="212"/>
      <c r="L243" s="212"/>
      <c r="M243" s="212"/>
      <c r="N243" s="212"/>
      <c r="O243" s="212"/>
      <c r="P243" s="212"/>
      <c r="Q243" s="102"/>
      <c r="R243" s="111"/>
      <c r="S243" s="29"/>
      <c r="T243" s="30"/>
      <c r="U243" s="29"/>
      <c r="V243" s="120" t="s">
        <v>2128</v>
      </c>
      <c r="W243" s="10" t="s">
        <v>2128</v>
      </c>
      <c r="X243" s="296" t="s">
        <v>2128</v>
      </c>
      <c r="Y243" s="10">
        <f>SUM(Table3[[#This Row],[cca 
25%]:[cca 100%]])</f>
        <v>0</v>
      </c>
      <c r="Z243" s="351">
        <f>Table3[[#This Row],[Montažne ure]]*(1-Table3[[#This Row],[faktor %]])</f>
        <v>0</v>
      </c>
      <c r="AA243" s="10"/>
      <c r="AB243" s="10"/>
      <c r="AC243" s="10"/>
      <c r="AD243" s="10"/>
      <c r="AE243" s="3"/>
      <c r="AF243" s="3"/>
      <c r="AG243" s="296" t="s">
        <v>2128</v>
      </c>
      <c r="AH243" s="296" t="s">
        <v>2128</v>
      </c>
      <c r="AI243" s="10"/>
      <c r="AJ243" s="10"/>
      <c r="AK243" s="296" t="s">
        <v>2128</v>
      </c>
      <c r="AL243" s="296" t="s">
        <v>2128</v>
      </c>
      <c r="AM243" s="10" t="s">
        <v>2665</v>
      </c>
      <c r="AN243" s="1"/>
    </row>
    <row r="244" spans="1:40" ht="18" hidden="1" customHeight="1" x14ac:dyDescent="0.35">
      <c r="A244" s="94" t="s">
        <v>415</v>
      </c>
      <c r="B244" s="8" t="s">
        <v>400</v>
      </c>
      <c r="C244" s="57" t="s">
        <v>401</v>
      </c>
      <c r="D244" s="50" t="s">
        <v>402</v>
      </c>
      <c r="E244" s="50" t="str">
        <f t="shared" si="3"/>
        <v>00010</v>
      </c>
      <c r="F244" s="10"/>
      <c r="G244" s="10"/>
      <c r="H244" s="29" t="s">
        <v>556</v>
      </c>
      <c r="I244" s="20">
        <v>25</v>
      </c>
      <c r="J244" s="212"/>
      <c r="K244" s="212"/>
      <c r="L244" s="201">
        <v>1</v>
      </c>
      <c r="M244" s="200">
        <v>0</v>
      </c>
      <c r="N244" s="10">
        <v>455846</v>
      </c>
      <c r="O244" s="201">
        <v>15590</v>
      </c>
      <c r="P244" s="201">
        <v>1</v>
      </c>
      <c r="Q244" s="10"/>
      <c r="R244" s="111">
        <v>150</v>
      </c>
      <c r="S244" s="62" t="s">
        <v>19</v>
      </c>
      <c r="T244" s="46" t="s">
        <v>685</v>
      </c>
      <c r="U244" s="29"/>
      <c r="V244" s="29" t="s">
        <v>20</v>
      </c>
      <c r="W244" s="10" t="s">
        <v>2130</v>
      </c>
      <c r="X244" s="296">
        <v>45378</v>
      </c>
      <c r="Y244" s="101">
        <f>SUM(Table3[[#This Row],[cca 
25%]:[cca 100%]])</f>
        <v>1</v>
      </c>
      <c r="Z244" s="351">
        <f>Table3[[#This Row],[Montažne ure]]*(1-Table3[[#This Row],[faktor %]])</f>
        <v>0</v>
      </c>
      <c r="AA244" s="84">
        <v>0.25</v>
      </c>
      <c r="AB244" s="84">
        <v>0.25</v>
      </c>
      <c r="AC244" s="84">
        <v>0.25</v>
      </c>
      <c r="AD244" s="84">
        <v>0.25</v>
      </c>
      <c r="AE244" s="3" t="s">
        <v>717</v>
      </c>
      <c r="AF244" s="3"/>
      <c r="AG244" s="296">
        <v>0</v>
      </c>
      <c r="AH244" s="296">
        <v>0</v>
      </c>
      <c r="AI244" s="10"/>
      <c r="AJ244" s="10"/>
      <c r="AK244" s="296">
        <v>0</v>
      </c>
      <c r="AL244" s="296">
        <v>0</v>
      </c>
      <c r="AM244" s="10" t="s">
        <v>357</v>
      </c>
      <c r="AN244" s="7" t="s">
        <v>357</v>
      </c>
    </row>
    <row r="245" spans="1:40" ht="18" hidden="1" customHeight="1" x14ac:dyDescent="0.35">
      <c r="A245" s="94" t="s">
        <v>415</v>
      </c>
      <c r="B245" s="8" t="s">
        <v>400</v>
      </c>
      <c r="C245" s="57" t="s">
        <v>403</v>
      </c>
      <c r="D245" s="50" t="s">
        <v>404</v>
      </c>
      <c r="E245" s="50" t="str">
        <f t="shared" si="3"/>
        <v>00020</v>
      </c>
      <c r="F245" s="10"/>
      <c r="G245" s="10"/>
      <c r="H245" s="29" t="s">
        <v>556</v>
      </c>
      <c r="I245" s="20">
        <v>25</v>
      </c>
      <c r="J245" s="215"/>
      <c r="K245" s="215"/>
      <c r="L245" s="216">
        <v>0</v>
      </c>
      <c r="M245" s="216">
        <v>0</v>
      </c>
      <c r="N245" s="10">
        <v>377703</v>
      </c>
      <c r="O245" s="201"/>
      <c r="P245" s="201">
        <v>3</v>
      </c>
      <c r="Q245" s="10"/>
      <c r="R245" s="111">
        <v>2</v>
      </c>
      <c r="S245" s="62" t="s">
        <v>19</v>
      </c>
      <c r="T245" s="46" t="s">
        <v>685</v>
      </c>
      <c r="U245" s="29"/>
      <c r="V245" s="29" t="s">
        <v>20</v>
      </c>
      <c r="W245" s="10" t="s">
        <v>2130</v>
      </c>
      <c r="X245" s="296">
        <v>45367</v>
      </c>
      <c r="Y245" s="101">
        <f>SUM(Table3[[#This Row],[cca 
25%]:[cca 100%]])</f>
        <v>1</v>
      </c>
      <c r="Z245" s="351">
        <f>Table3[[#This Row],[Montažne ure]]*(1-Table3[[#This Row],[faktor %]])</f>
        <v>0</v>
      </c>
      <c r="AA245" s="84">
        <v>0.25</v>
      </c>
      <c r="AB245" s="84">
        <v>0.25</v>
      </c>
      <c r="AC245" s="84">
        <v>0.25</v>
      </c>
      <c r="AD245" s="84">
        <v>0.25</v>
      </c>
      <c r="AE245" s="3" t="s">
        <v>717</v>
      </c>
      <c r="AF245" s="3"/>
      <c r="AG245" s="296">
        <v>0</v>
      </c>
      <c r="AH245" s="296">
        <v>0</v>
      </c>
      <c r="AI245" s="10"/>
      <c r="AJ245" s="10"/>
      <c r="AK245" s="296">
        <v>0</v>
      </c>
      <c r="AL245" s="296">
        <v>0</v>
      </c>
      <c r="AM245" s="10" t="s">
        <v>357</v>
      </c>
      <c r="AN245" s="7" t="s">
        <v>357</v>
      </c>
    </row>
    <row r="246" spans="1:40" ht="18" hidden="1" customHeight="1" x14ac:dyDescent="0.35">
      <c r="A246" s="94" t="s">
        <v>415</v>
      </c>
      <c r="B246" s="8" t="s">
        <v>400</v>
      </c>
      <c r="C246" s="57" t="s">
        <v>405</v>
      </c>
      <c r="D246" s="50" t="s">
        <v>406</v>
      </c>
      <c r="E246" s="50" t="str">
        <f t="shared" si="3"/>
        <v>00030</v>
      </c>
      <c r="F246" s="10"/>
      <c r="G246" s="10"/>
      <c r="H246" s="29" t="s">
        <v>556</v>
      </c>
      <c r="I246" s="20">
        <v>25</v>
      </c>
      <c r="J246" s="215"/>
      <c r="K246" s="215"/>
      <c r="L246" s="216">
        <v>0</v>
      </c>
      <c r="M246" s="216">
        <v>0</v>
      </c>
      <c r="N246" s="10">
        <v>365952</v>
      </c>
      <c r="O246" s="201"/>
      <c r="P246" s="201">
        <v>1</v>
      </c>
      <c r="Q246" s="10"/>
      <c r="R246" s="111">
        <v>2</v>
      </c>
      <c r="S246" s="62" t="s">
        <v>19</v>
      </c>
      <c r="T246" s="46" t="s">
        <v>685</v>
      </c>
      <c r="U246" s="29"/>
      <c r="V246" s="29" t="s">
        <v>20</v>
      </c>
      <c r="W246" s="10" t="s">
        <v>2130</v>
      </c>
      <c r="X246" s="296">
        <v>45367</v>
      </c>
      <c r="Y246" s="101">
        <f>SUM(Table3[[#This Row],[cca 
25%]:[cca 100%]])</f>
        <v>1</v>
      </c>
      <c r="Z246" s="351">
        <f>Table3[[#This Row],[Montažne ure]]*(1-Table3[[#This Row],[faktor %]])</f>
        <v>0</v>
      </c>
      <c r="AA246" s="84">
        <v>0.25</v>
      </c>
      <c r="AB246" s="84">
        <v>0.25</v>
      </c>
      <c r="AC246" s="84">
        <v>0.25</v>
      </c>
      <c r="AD246" s="84">
        <v>0.25</v>
      </c>
      <c r="AE246" s="3" t="s">
        <v>717</v>
      </c>
      <c r="AF246" s="3"/>
      <c r="AG246" s="296">
        <v>0</v>
      </c>
      <c r="AH246" s="296">
        <v>0</v>
      </c>
      <c r="AI246" s="10"/>
      <c r="AJ246" s="10"/>
      <c r="AK246" s="296">
        <v>0</v>
      </c>
      <c r="AL246" s="296">
        <v>0</v>
      </c>
      <c r="AM246" s="10" t="s">
        <v>357</v>
      </c>
      <c r="AN246" s="7" t="s">
        <v>357</v>
      </c>
    </row>
    <row r="247" spans="1:40" ht="18" hidden="1" customHeight="1" x14ac:dyDescent="0.35">
      <c r="A247" s="94" t="s">
        <v>415</v>
      </c>
      <c r="B247" s="252" t="s">
        <v>400</v>
      </c>
      <c r="C247" s="253" t="s">
        <v>407</v>
      </c>
      <c r="D247" s="201" t="s">
        <v>408</v>
      </c>
      <c r="E247" s="201" t="str">
        <f t="shared" si="3"/>
        <v>00040</v>
      </c>
      <c r="F247" s="10"/>
      <c r="G247" s="10"/>
      <c r="H247" s="29" t="s">
        <v>556</v>
      </c>
      <c r="I247" s="20">
        <v>25</v>
      </c>
      <c r="J247" s="212"/>
      <c r="K247" s="215"/>
      <c r="L247" s="216">
        <v>0</v>
      </c>
      <c r="M247" s="216">
        <v>0</v>
      </c>
      <c r="N247" s="108">
        <v>390514</v>
      </c>
      <c r="O247" s="226"/>
      <c r="P247" s="226">
        <v>1</v>
      </c>
      <c r="Q247" s="10"/>
      <c r="R247" s="111">
        <v>1</v>
      </c>
      <c r="S247" s="62" t="s">
        <v>19</v>
      </c>
      <c r="T247" s="46" t="s">
        <v>685</v>
      </c>
      <c r="U247" s="29"/>
      <c r="V247" s="29" t="s">
        <v>20</v>
      </c>
      <c r="W247" s="10" t="s">
        <v>2130</v>
      </c>
      <c r="X247" s="296">
        <v>45367</v>
      </c>
      <c r="Y247" s="101">
        <f>SUM(Table3[[#This Row],[cca 
25%]:[cca 100%]])</f>
        <v>1</v>
      </c>
      <c r="Z247" s="351">
        <f>Table3[[#This Row],[Montažne ure]]*(1-Table3[[#This Row],[faktor %]])</f>
        <v>0</v>
      </c>
      <c r="AA247" s="84">
        <v>0.25</v>
      </c>
      <c r="AB247" s="84">
        <v>0.25</v>
      </c>
      <c r="AC247" s="84">
        <v>0.25</v>
      </c>
      <c r="AD247" s="84">
        <v>0.25</v>
      </c>
      <c r="AE247" s="3" t="s">
        <v>717</v>
      </c>
      <c r="AF247" s="3"/>
      <c r="AG247" s="296">
        <v>0</v>
      </c>
      <c r="AH247" s="296">
        <v>0</v>
      </c>
      <c r="AI247" s="10"/>
      <c r="AJ247" s="10"/>
      <c r="AK247" s="296">
        <v>0</v>
      </c>
      <c r="AL247" s="296">
        <v>0</v>
      </c>
      <c r="AM247" s="10" t="s">
        <v>357</v>
      </c>
      <c r="AN247" s="7" t="s">
        <v>357</v>
      </c>
    </row>
    <row r="248" spans="1:40" ht="18" hidden="1" customHeight="1" x14ac:dyDescent="0.35">
      <c r="A248" s="94" t="s">
        <v>415</v>
      </c>
      <c r="B248" s="8" t="s">
        <v>400</v>
      </c>
      <c r="C248" s="57" t="s">
        <v>562</v>
      </c>
      <c r="D248" s="50" t="s">
        <v>409</v>
      </c>
      <c r="E248" s="50" t="str">
        <f t="shared" si="3"/>
        <v>00050</v>
      </c>
      <c r="F248" s="10"/>
      <c r="G248" s="10"/>
      <c r="H248" s="29"/>
      <c r="I248" s="10" t="s">
        <v>125</v>
      </c>
      <c r="J248" s="212"/>
      <c r="K248" s="212"/>
      <c r="L248" s="212"/>
      <c r="M248" s="212"/>
      <c r="N248" s="10">
        <v>392995</v>
      </c>
      <c r="O248" s="201"/>
      <c r="P248" s="201">
        <v>1</v>
      </c>
      <c r="Q248" s="10"/>
      <c r="R248" s="111"/>
      <c r="S248" s="247"/>
      <c r="T248" s="46" t="s">
        <v>685</v>
      </c>
      <c r="U248" s="29"/>
      <c r="V248" s="29" t="s">
        <v>2128</v>
      </c>
      <c r="W248" s="10" t="s">
        <v>2128</v>
      </c>
      <c r="X248" s="296" t="s">
        <v>2128</v>
      </c>
      <c r="Y248" s="101">
        <f>SUM(Table3[[#This Row],[cca 
25%]:[cca 100%]])</f>
        <v>0</v>
      </c>
      <c r="Z248" s="351">
        <f>Table3[[#This Row],[Montažne ure]]*(1-Table3[[#This Row],[faktor %]])</f>
        <v>0</v>
      </c>
      <c r="AA248" s="7"/>
      <c r="AB248" s="7"/>
      <c r="AC248" s="7"/>
      <c r="AD248" s="84"/>
      <c r="AE248" s="3"/>
      <c r="AF248" s="3"/>
      <c r="AG248" s="296">
        <v>0</v>
      </c>
      <c r="AH248" s="296">
        <v>0</v>
      </c>
      <c r="AI248" s="10"/>
      <c r="AJ248" s="10"/>
      <c r="AK248" s="296">
        <v>0</v>
      </c>
      <c r="AL248" s="296">
        <v>0</v>
      </c>
      <c r="AM248" s="10" t="s">
        <v>357</v>
      </c>
      <c r="AN248" s="7" t="s">
        <v>357</v>
      </c>
    </row>
    <row r="249" spans="1:40" ht="18" hidden="1" customHeight="1" x14ac:dyDescent="0.35">
      <c r="A249" s="91" t="s">
        <v>415</v>
      </c>
      <c r="B249" s="92" t="s">
        <v>400</v>
      </c>
      <c r="C249" s="95" t="s">
        <v>563</v>
      </c>
      <c r="D249" s="25" t="s">
        <v>410</v>
      </c>
      <c r="E249" s="25" t="str">
        <f t="shared" si="3"/>
        <v>00060</v>
      </c>
      <c r="F249" s="10"/>
      <c r="G249" s="217"/>
      <c r="H249" s="29" t="s">
        <v>556</v>
      </c>
      <c r="I249" s="20">
        <v>25</v>
      </c>
      <c r="J249" s="212"/>
      <c r="K249" s="215"/>
      <c r="L249" s="215">
        <v>0</v>
      </c>
      <c r="M249" s="215">
        <v>0</v>
      </c>
      <c r="N249" s="10">
        <v>460319</v>
      </c>
      <c r="O249" s="201">
        <v>15591</v>
      </c>
      <c r="P249" s="201">
        <v>1</v>
      </c>
      <c r="Q249" s="10"/>
      <c r="R249" s="111"/>
      <c r="S249" s="62" t="s">
        <v>19</v>
      </c>
      <c r="T249" s="46" t="s">
        <v>685</v>
      </c>
      <c r="U249" s="29"/>
      <c r="V249" s="29" t="s">
        <v>2128</v>
      </c>
      <c r="W249" s="10" t="s">
        <v>2128</v>
      </c>
      <c r="X249" s="296" t="s">
        <v>2128</v>
      </c>
      <c r="Y249" s="101">
        <f>SUM(Table3[[#This Row],[cca 
25%]:[cca 100%]])</f>
        <v>1</v>
      </c>
      <c r="Z249" s="351">
        <f>Table3[[#This Row],[Montažne ure]]*(1-Table3[[#This Row],[faktor %]])</f>
        <v>0</v>
      </c>
      <c r="AA249" s="84">
        <v>0.25</v>
      </c>
      <c r="AB249" s="84">
        <v>0.25</v>
      </c>
      <c r="AC249" s="84">
        <v>0.25</v>
      </c>
      <c r="AD249" s="84">
        <v>0.25</v>
      </c>
      <c r="AE249" s="3" t="s">
        <v>717</v>
      </c>
      <c r="AF249" s="3"/>
      <c r="AG249" s="296">
        <v>0</v>
      </c>
      <c r="AH249" s="296">
        <v>0</v>
      </c>
      <c r="AI249" s="10"/>
      <c r="AJ249" s="10"/>
      <c r="AK249" s="296">
        <v>0</v>
      </c>
      <c r="AL249" s="296">
        <v>0</v>
      </c>
      <c r="AM249" s="10" t="s">
        <v>357</v>
      </c>
      <c r="AN249" s="7" t="s">
        <v>357</v>
      </c>
    </row>
    <row r="250" spans="1:40" ht="18" hidden="1" customHeight="1" x14ac:dyDescent="0.35">
      <c r="A250" s="94" t="s">
        <v>415</v>
      </c>
      <c r="B250" s="8" t="s">
        <v>400</v>
      </c>
      <c r="C250" s="57" t="s">
        <v>411</v>
      </c>
      <c r="D250" s="50" t="s">
        <v>412</v>
      </c>
      <c r="E250" s="50" t="str">
        <f t="shared" si="3"/>
        <v>00070</v>
      </c>
      <c r="F250" s="10"/>
      <c r="G250" s="10"/>
      <c r="H250" s="29"/>
      <c r="I250" s="10"/>
      <c r="J250" s="212"/>
      <c r="K250" s="215"/>
      <c r="L250" s="215">
        <v>0</v>
      </c>
      <c r="M250" s="214">
        <v>0</v>
      </c>
      <c r="N250" s="10">
        <v>455848</v>
      </c>
      <c r="O250" s="201"/>
      <c r="P250" s="201">
        <v>1</v>
      </c>
      <c r="Q250" s="10"/>
      <c r="R250" s="111"/>
      <c r="S250" s="247"/>
      <c r="T250" s="30"/>
      <c r="U250" s="29" t="s">
        <v>543</v>
      </c>
      <c r="V250" s="29" t="s">
        <v>2128</v>
      </c>
      <c r="W250" s="10" t="s">
        <v>2128</v>
      </c>
      <c r="X250" s="296" t="s">
        <v>2128</v>
      </c>
      <c r="Y250" s="101">
        <f>SUM(Table3[[#This Row],[cca 
25%]:[cca 100%]])</f>
        <v>0</v>
      </c>
      <c r="Z250" s="351">
        <f>Table3[[#This Row],[Montažne ure]]*(1-Table3[[#This Row],[faktor %]])</f>
        <v>0</v>
      </c>
      <c r="AA250" s="10"/>
      <c r="AB250" s="10"/>
      <c r="AC250" s="10"/>
      <c r="AD250" s="10"/>
      <c r="AE250" s="3"/>
      <c r="AF250" s="3"/>
      <c r="AG250" s="296" t="s">
        <v>2128</v>
      </c>
      <c r="AH250" s="296" t="s">
        <v>2128</v>
      </c>
      <c r="AI250" s="10"/>
      <c r="AJ250" s="10"/>
      <c r="AK250" s="296" t="s">
        <v>2128</v>
      </c>
      <c r="AL250" s="296" t="s">
        <v>2128</v>
      </c>
      <c r="AM250" s="10" t="s">
        <v>357</v>
      </c>
      <c r="AN250" s="4" t="s">
        <v>531</v>
      </c>
    </row>
    <row r="251" spans="1:40" ht="18" hidden="1" x14ac:dyDescent="0.35">
      <c r="A251" s="94" t="s">
        <v>415</v>
      </c>
      <c r="B251" s="8" t="s">
        <v>400</v>
      </c>
      <c r="C251" s="57" t="s">
        <v>413</v>
      </c>
      <c r="D251" s="50" t="s">
        <v>414</v>
      </c>
      <c r="E251" s="50" t="str">
        <f t="shared" si="3"/>
        <v>00080</v>
      </c>
      <c r="F251" s="10"/>
      <c r="G251" s="10"/>
      <c r="H251" s="29" t="s">
        <v>556</v>
      </c>
      <c r="I251" s="10"/>
      <c r="J251" s="103"/>
      <c r="K251" s="158"/>
      <c r="L251" s="158"/>
      <c r="M251" s="158"/>
      <c r="N251" s="10">
        <v>455847</v>
      </c>
      <c r="O251" s="201"/>
      <c r="P251" s="164">
        <v>1</v>
      </c>
      <c r="Q251" s="10"/>
      <c r="R251" s="113"/>
      <c r="S251" s="62" t="s">
        <v>19</v>
      </c>
      <c r="T251" s="30"/>
      <c r="U251" s="29"/>
      <c r="V251" s="29" t="s">
        <v>2128</v>
      </c>
      <c r="W251" s="10" t="s">
        <v>2128</v>
      </c>
      <c r="X251" s="296" t="s">
        <v>2128</v>
      </c>
      <c r="Y251" s="101">
        <f>SUM(Table3[[#This Row],[cca 
25%]:[cca 100%]])</f>
        <v>1</v>
      </c>
      <c r="Z251" s="351">
        <f>Table3[[#This Row],[Montažne ure]]*(1-Table3[[#This Row],[faktor %]])</f>
        <v>0</v>
      </c>
      <c r="AA251" s="84">
        <v>0.25</v>
      </c>
      <c r="AB251" s="84">
        <v>0.25</v>
      </c>
      <c r="AC251" s="84">
        <v>0.25</v>
      </c>
      <c r="AD251" s="84">
        <v>0.25</v>
      </c>
      <c r="AE251" s="3"/>
      <c r="AF251" s="3"/>
      <c r="AG251" s="296" t="s">
        <v>2128</v>
      </c>
      <c r="AH251" s="296" t="s">
        <v>2128</v>
      </c>
      <c r="AI251" s="10"/>
      <c r="AJ251" s="10"/>
      <c r="AK251" s="296" t="s">
        <v>2128</v>
      </c>
      <c r="AL251" s="296" t="s">
        <v>2128</v>
      </c>
      <c r="AM251" s="10" t="s">
        <v>357</v>
      </c>
      <c r="AN251" s="4" t="s">
        <v>531</v>
      </c>
    </row>
    <row r="252" spans="1:40" ht="18" hidden="1" x14ac:dyDescent="0.35">
      <c r="A252" s="94" t="s">
        <v>415</v>
      </c>
      <c r="B252" s="8" t="s">
        <v>400</v>
      </c>
      <c r="C252" s="57"/>
      <c r="D252" s="50"/>
      <c r="E252" s="50" t="str">
        <f t="shared" si="3"/>
        <v/>
      </c>
      <c r="F252" s="10"/>
      <c r="G252" s="10"/>
      <c r="H252" s="29"/>
      <c r="I252" s="10"/>
      <c r="J252" s="103"/>
      <c r="K252" s="103"/>
      <c r="L252" s="105"/>
      <c r="M252" s="105"/>
      <c r="N252" s="103"/>
      <c r="O252" s="103"/>
      <c r="P252" s="103"/>
      <c r="Q252" s="10"/>
      <c r="R252" s="114"/>
      <c r="S252" s="29"/>
      <c r="T252" s="30"/>
      <c r="U252" s="29"/>
      <c r="V252" s="29" t="s">
        <v>2128</v>
      </c>
      <c r="W252" s="10" t="s">
        <v>2128</v>
      </c>
      <c r="X252" s="296" t="s">
        <v>2128</v>
      </c>
      <c r="Y252" s="101">
        <f>SUM(Table3[[#This Row],[cca 
25%]:[cca 100%]])</f>
        <v>0</v>
      </c>
      <c r="Z252" s="351">
        <f>Table3[[#This Row],[Montažne ure]]*(1-Table3[[#This Row],[faktor %]])</f>
        <v>0</v>
      </c>
      <c r="AA252" s="85"/>
      <c r="AB252" s="85"/>
      <c r="AC252" s="85"/>
      <c r="AD252" s="85"/>
      <c r="AE252" s="3"/>
      <c r="AF252" s="3"/>
      <c r="AG252" s="296" t="s">
        <v>2128</v>
      </c>
      <c r="AH252" s="296" t="s">
        <v>2128</v>
      </c>
      <c r="AI252" s="10"/>
      <c r="AJ252" s="10"/>
      <c r="AK252" s="296" t="s">
        <v>2128</v>
      </c>
      <c r="AL252" s="296" t="s">
        <v>2128</v>
      </c>
      <c r="AM252" s="10" t="s">
        <v>357</v>
      </c>
      <c r="AN252" s="7" t="s">
        <v>357</v>
      </c>
    </row>
    <row r="253" spans="1:40" ht="13.2" hidden="1" customHeight="1" x14ac:dyDescent="0.35">
      <c r="A253" s="117"/>
      <c r="B253" s="8"/>
      <c r="C253" s="57"/>
      <c r="D253" s="50"/>
      <c r="E253" s="50" t="str">
        <f t="shared" si="3"/>
        <v/>
      </c>
      <c r="F253" s="10"/>
      <c r="G253" s="10"/>
      <c r="H253" s="120"/>
      <c r="I253" s="10"/>
      <c r="J253" s="103"/>
      <c r="K253" s="103"/>
      <c r="L253" s="105"/>
      <c r="M253" s="105"/>
      <c r="N253" s="103"/>
      <c r="O253" s="103"/>
      <c r="P253" s="103"/>
      <c r="Q253" s="102"/>
      <c r="R253" s="114"/>
      <c r="S253" s="29"/>
      <c r="T253" s="30"/>
      <c r="U253" s="29"/>
      <c r="V253" s="120" t="s">
        <v>2128</v>
      </c>
      <c r="W253" s="10" t="s">
        <v>2128</v>
      </c>
      <c r="X253" s="296" t="s">
        <v>2128</v>
      </c>
      <c r="Y253" s="10">
        <f>SUM(Table3[[#This Row],[cca 
25%]:[cca 100%]])</f>
        <v>0</v>
      </c>
      <c r="Z253" s="351">
        <f>Table3[[#This Row],[Montažne ure]]*(1-Table3[[#This Row],[faktor %]])</f>
        <v>0</v>
      </c>
      <c r="AA253" s="85"/>
      <c r="AB253" s="85"/>
      <c r="AC253" s="85"/>
      <c r="AD253" s="85"/>
      <c r="AE253" s="3"/>
      <c r="AF253" s="3"/>
      <c r="AG253" s="296" t="s">
        <v>2128</v>
      </c>
      <c r="AH253" s="296" t="s">
        <v>2128</v>
      </c>
      <c r="AI253" s="10"/>
      <c r="AJ253" s="10"/>
      <c r="AK253" s="296" t="s">
        <v>2128</v>
      </c>
      <c r="AL253" s="296" t="s">
        <v>2128</v>
      </c>
      <c r="AM253" s="10" t="s">
        <v>2665</v>
      </c>
      <c r="AN253" s="7"/>
    </row>
    <row r="254" spans="1:40" ht="18" hidden="1" x14ac:dyDescent="0.35">
      <c r="A254" s="117" t="s">
        <v>573</v>
      </c>
      <c r="B254" s="8" t="s">
        <v>564</v>
      </c>
      <c r="C254" s="57" t="s">
        <v>565</v>
      </c>
      <c r="D254" s="50" t="s">
        <v>566</v>
      </c>
      <c r="E254" s="50" t="str">
        <f t="shared" si="3"/>
        <v>00010</v>
      </c>
      <c r="F254" s="10"/>
      <c r="G254" s="10"/>
      <c r="H254" s="120" t="s">
        <v>556</v>
      </c>
      <c r="I254" s="246">
        <v>25</v>
      </c>
      <c r="J254" s="158"/>
      <c r="K254" s="158"/>
      <c r="L254" s="214">
        <v>0</v>
      </c>
      <c r="M254" s="214">
        <v>0</v>
      </c>
      <c r="N254" s="10">
        <v>386750</v>
      </c>
      <c r="O254" s="201">
        <v>15386</v>
      </c>
      <c r="P254" s="201">
        <v>1</v>
      </c>
      <c r="Q254" s="102"/>
      <c r="R254" s="114"/>
      <c r="S254" s="62" t="s">
        <v>19</v>
      </c>
      <c r="T254" s="30" t="s">
        <v>575</v>
      </c>
      <c r="U254" s="29"/>
      <c r="V254" s="120" t="s">
        <v>2128</v>
      </c>
      <c r="W254" s="10" t="s">
        <v>2128</v>
      </c>
      <c r="X254" s="296" t="s">
        <v>2128</v>
      </c>
      <c r="Y254" s="10">
        <f>SUM(Table3[[#This Row],[cca 
25%]:[cca 100%]])</f>
        <v>0</v>
      </c>
      <c r="Z254" s="351">
        <f>Table3[[#This Row],[Montažne ure]]*(1-Table3[[#This Row],[faktor %]])</f>
        <v>0</v>
      </c>
      <c r="AA254" s="84" t="s">
        <v>731</v>
      </c>
      <c r="AB254" s="84"/>
      <c r="AC254" s="84"/>
      <c r="AD254" s="84"/>
      <c r="AE254" s="3"/>
      <c r="AF254" s="3"/>
      <c r="AG254" s="296" t="s">
        <v>2128</v>
      </c>
      <c r="AH254" s="296" t="s">
        <v>2128</v>
      </c>
      <c r="AI254" s="10"/>
      <c r="AJ254" s="10"/>
      <c r="AK254" s="296" t="s">
        <v>2128</v>
      </c>
      <c r="AL254" s="296" t="s">
        <v>2128</v>
      </c>
      <c r="AM254" s="10" t="s">
        <v>357</v>
      </c>
      <c r="AN254" s="7" t="s">
        <v>357</v>
      </c>
    </row>
    <row r="255" spans="1:40" ht="18" hidden="1" x14ac:dyDescent="0.35">
      <c r="A255" s="117" t="s">
        <v>573</v>
      </c>
      <c r="B255" s="8" t="s">
        <v>564</v>
      </c>
      <c r="C255" s="57" t="s">
        <v>137</v>
      </c>
      <c r="D255" s="50" t="s">
        <v>567</v>
      </c>
      <c r="E255" s="50" t="str">
        <f t="shared" si="3"/>
        <v>00020</v>
      </c>
      <c r="F255" s="10"/>
      <c r="G255" s="10"/>
      <c r="H255" s="120" t="s">
        <v>556</v>
      </c>
      <c r="I255" s="246">
        <v>25</v>
      </c>
      <c r="J255" s="158"/>
      <c r="K255" s="158"/>
      <c r="L255" s="214">
        <v>0</v>
      </c>
      <c r="M255" s="214">
        <v>0</v>
      </c>
      <c r="N255" s="10">
        <v>334362</v>
      </c>
      <c r="O255" s="201" t="s">
        <v>568</v>
      </c>
      <c r="P255" s="201">
        <v>2</v>
      </c>
      <c r="Q255" s="102"/>
      <c r="R255" s="114">
        <v>6</v>
      </c>
      <c r="S255" s="62" t="s">
        <v>19</v>
      </c>
      <c r="T255" s="30" t="s">
        <v>575</v>
      </c>
      <c r="U255" s="29"/>
      <c r="V255" s="120" t="s">
        <v>2128</v>
      </c>
      <c r="W255" s="10" t="s">
        <v>2128</v>
      </c>
      <c r="X255" s="296" t="s">
        <v>2128</v>
      </c>
      <c r="Y255" s="10">
        <f>SUM(Table3[[#This Row],[cca 
25%]:[cca 100%]])</f>
        <v>1</v>
      </c>
      <c r="Z255" s="351">
        <f>Table3[[#This Row],[Montažne ure]]*(1-Table3[[#This Row],[faktor %]])</f>
        <v>0</v>
      </c>
      <c r="AA255" s="84">
        <v>0.25</v>
      </c>
      <c r="AB255" s="84">
        <v>0.25</v>
      </c>
      <c r="AC255" s="84">
        <v>0.25</v>
      </c>
      <c r="AD255" s="84">
        <v>0.25</v>
      </c>
      <c r="AE255" s="3" t="s">
        <v>714</v>
      </c>
      <c r="AF255" s="3"/>
      <c r="AG255" s="296" t="s">
        <v>2128</v>
      </c>
      <c r="AH255" s="296" t="s">
        <v>2128</v>
      </c>
      <c r="AI255" s="10"/>
      <c r="AJ255" s="10"/>
      <c r="AK255" s="296" t="s">
        <v>2128</v>
      </c>
      <c r="AL255" s="296" t="s">
        <v>2128</v>
      </c>
      <c r="AM255" s="10" t="s">
        <v>357</v>
      </c>
      <c r="AN255" s="7" t="s">
        <v>357</v>
      </c>
    </row>
    <row r="256" spans="1:40" ht="18" hidden="1" x14ac:dyDescent="0.35">
      <c r="A256" s="117" t="s">
        <v>573</v>
      </c>
      <c r="B256" s="8" t="s">
        <v>564</v>
      </c>
      <c r="C256" s="57" t="s">
        <v>569</v>
      </c>
      <c r="D256" s="50" t="s">
        <v>570</v>
      </c>
      <c r="E256" s="50" t="str">
        <f t="shared" si="3"/>
        <v>00030</v>
      </c>
      <c r="F256" s="10"/>
      <c r="G256" s="10"/>
      <c r="H256" s="120" t="s">
        <v>556</v>
      </c>
      <c r="I256" s="246">
        <v>25</v>
      </c>
      <c r="J256" s="158"/>
      <c r="K256" s="158"/>
      <c r="L256" s="214">
        <v>0</v>
      </c>
      <c r="M256" s="214">
        <v>0</v>
      </c>
      <c r="N256" s="10">
        <v>451947</v>
      </c>
      <c r="O256" s="201">
        <v>15389</v>
      </c>
      <c r="P256" s="201">
        <v>1</v>
      </c>
      <c r="Q256" s="102"/>
      <c r="R256" s="114">
        <v>8</v>
      </c>
      <c r="S256" s="62" t="s">
        <v>19</v>
      </c>
      <c r="T256" s="30" t="s">
        <v>575</v>
      </c>
      <c r="U256" s="29"/>
      <c r="V256" s="120" t="s">
        <v>2128</v>
      </c>
      <c r="W256" s="10" t="s">
        <v>2128</v>
      </c>
      <c r="X256" s="296" t="s">
        <v>2128</v>
      </c>
      <c r="Y256" s="10">
        <f>SUM(Table3[[#This Row],[cca 
25%]:[cca 100%]])</f>
        <v>1</v>
      </c>
      <c r="Z256" s="351">
        <f>Table3[[#This Row],[Montažne ure]]*(1-Table3[[#This Row],[faktor %]])</f>
        <v>0</v>
      </c>
      <c r="AA256" s="84">
        <v>0.25</v>
      </c>
      <c r="AB256" s="84">
        <v>0.25</v>
      </c>
      <c r="AC256" s="84">
        <v>0.25</v>
      </c>
      <c r="AD256" s="84">
        <v>0.25</v>
      </c>
      <c r="AE256" s="3" t="s">
        <v>714</v>
      </c>
      <c r="AF256" s="3"/>
      <c r="AG256" s="296" t="s">
        <v>2128</v>
      </c>
      <c r="AH256" s="296" t="s">
        <v>2128</v>
      </c>
      <c r="AI256" s="10"/>
      <c r="AJ256" s="10"/>
      <c r="AK256" s="296" t="s">
        <v>2128</v>
      </c>
      <c r="AL256" s="296" t="s">
        <v>2128</v>
      </c>
      <c r="AM256" s="10" t="s">
        <v>357</v>
      </c>
      <c r="AN256" s="7" t="s">
        <v>357</v>
      </c>
    </row>
    <row r="257" spans="1:40" ht="18" hidden="1" x14ac:dyDescent="0.35">
      <c r="A257" s="117" t="s">
        <v>573</v>
      </c>
      <c r="B257" s="8" t="s">
        <v>564</v>
      </c>
      <c r="C257" s="57" t="s">
        <v>571</v>
      </c>
      <c r="D257" s="50" t="s">
        <v>572</v>
      </c>
      <c r="E257" s="50" t="str">
        <f t="shared" si="3"/>
        <v>00900</v>
      </c>
      <c r="F257" s="10"/>
      <c r="G257" s="10"/>
      <c r="H257" s="120"/>
      <c r="I257" s="303"/>
      <c r="J257" s="103"/>
      <c r="K257" s="158"/>
      <c r="L257" s="214">
        <v>0</v>
      </c>
      <c r="M257" s="214">
        <v>0</v>
      </c>
      <c r="N257" s="10">
        <v>451948</v>
      </c>
      <c r="O257" s="201"/>
      <c r="P257" s="201">
        <v>1</v>
      </c>
      <c r="Q257" s="102"/>
      <c r="R257" s="114"/>
      <c r="S257" s="29"/>
      <c r="T257" s="30" t="s">
        <v>575</v>
      </c>
      <c r="U257" s="29" t="s">
        <v>543</v>
      </c>
      <c r="V257" s="120" t="s">
        <v>2128</v>
      </c>
      <c r="W257" s="10" t="s">
        <v>2128</v>
      </c>
      <c r="X257" s="296" t="s">
        <v>2128</v>
      </c>
      <c r="Y257" s="10">
        <f>SUM(Table3[[#This Row],[cca 
25%]:[cca 100%]])</f>
        <v>0</v>
      </c>
      <c r="Z257" s="351">
        <f>Table3[[#This Row],[Montažne ure]]*(1-Table3[[#This Row],[faktor %]])</f>
        <v>0</v>
      </c>
      <c r="AA257" s="85"/>
      <c r="AB257" s="85"/>
      <c r="AC257" s="85"/>
      <c r="AD257" s="85"/>
      <c r="AE257" s="3"/>
      <c r="AF257" s="3"/>
      <c r="AG257" s="296" t="s">
        <v>2128</v>
      </c>
      <c r="AH257" s="296" t="s">
        <v>2128</v>
      </c>
      <c r="AI257" s="10"/>
      <c r="AJ257" s="10"/>
      <c r="AK257" s="296" t="s">
        <v>2128</v>
      </c>
      <c r="AL257" s="296" t="s">
        <v>2128</v>
      </c>
      <c r="AM257" s="10" t="s">
        <v>357</v>
      </c>
      <c r="AN257" s="4"/>
    </row>
    <row r="258" spans="1:40" ht="18" hidden="1" x14ac:dyDescent="0.35">
      <c r="A258" s="117" t="s">
        <v>573</v>
      </c>
      <c r="B258" s="8" t="s">
        <v>564</v>
      </c>
      <c r="C258" s="57"/>
      <c r="D258" s="50"/>
      <c r="E258" s="50" t="str">
        <f t="shared" si="3"/>
        <v/>
      </c>
      <c r="F258" s="10"/>
      <c r="G258" s="10"/>
      <c r="H258" s="120"/>
      <c r="I258" s="10"/>
      <c r="J258" s="103"/>
      <c r="K258" s="103"/>
      <c r="L258" s="105"/>
      <c r="M258" s="105"/>
      <c r="N258" s="103"/>
      <c r="O258" s="103"/>
      <c r="P258" s="103"/>
      <c r="Q258" s="102"/>
      <c r="R258" s="114"/>
      <c r="S258" s="29"/>
      <c r="T258" s="30"/>
      <c r="U258" s="29"/>
      <c r="V258" s="120" t="s">
        <v>2128</v>
      </c>
      <c r="W258" s="10" t="s">
        <v>2128</v>
      </c>
      <c r="X258" s="296" t="s">
        <v>2128</v>
      </c>
      <c r="Y258" s="10">
        <f>SUM(Table3[[#This Row],[cca 
25%]:[cca 100%]])</f>
        <v>0</v>
      </c>
      <c r="Z258" s="351">
        <f>Table3[[#This Row],[Montažne ure]]*(1-Table3[[#This Row],[faktor %]])</f>
        <v>0</v>
      </c>
      <c r="AA258" s="85"/>
      <c r="AB258" s="85"/>
      <c r="AC258" s="85"/>
      <c r="AD258" s="85"/>
      <c r="AE258" s="3"/>
      <c r="AF258" s="3"/>
      <c r="AG258" s="296" t="s">
        <v>2128</v>
      </c>
      <c r="AH258" s="296" t="s">
        <v>2128</v>
      </c>
      <c r="AI258" s="10"/>
      <c r="AJ258" s="10"/>
      <c r="AK258" s="296" t="s">
        <v>2128</v>
      </c>
      <c r="AL258" s="296" t="s">
        <v>2128</v>
      </c>
      <c r="AM258" s="10" t="s">
        <v>357</v>
      </c>
      <c r="AN258" s="7"/>
    </row>
    <row r="259" spans="1:40" ht="18" hidden="1" x14ac:dyDescent="0.35">
      <c r="A259" s="117"/>
      <c r="B259" s="8"/>
      <c r="C259" s="57"/>
      <c r="D259" s="50"/>
      <c r="E259" s="50" t="str">
        <f t="shared" si="3"/>
        <v/>
      </c>
      <c r="F259" s="10"/>
      <c r="G259" s="10"/>
      <c r="H259" s="120"/>
      <c r="I259" s="10"/>
      <c r="J259" s="103"/>
      <c r="K259" s="103"/>
      <c r="L259" s="105"/>
      <c r="M259" s="105"/>
      <c r="N259" s="103"/>
      <c r="O259" s="103"/>
      <c r="P259" s="103"/>
      <c r="Q259" s="102"/>
      <c r="R259" s="114"/>
      <c r="S259" s="29"/>
      <c r="T259" s="30"/>
      <c r="U259" s="29"/>
      <c r="V259" s="120" t="s">
        <v>2128</v>
      </c>
      <c r="W259" s="10" t="s">
        <v>2128</v>
      </c>
      <c r="X259" s="296" t="s">
        <v>2128</v>
      </c>
      <c r="Y259" s="10">
        <f>SUM(Table3[[#This Row],[cca 
25%]:[cca 100%]])</f>
        <v>0</v>
      </c>
      <c r="Z259" s="351">
        <f>Table3[[#This Row],[Montažne ure]]*(1-Table3[[#This Row],[faktor %]])</f>
        <v>0</v>
      </c>
      <c r="AA259" s="85"/>
      <c r="AB259" s="85"/>
      <c r="AC259" s="85"/>
      <c r="AD259" s="85"/>
      <c r="AE259" s="3"/>
      <c r="AF259" s="3"/>
      <c r="AG259" s="296" t="s">
        <v>2128</v>
      </c>
      <c r="AH259" s="296" t="s">
        <v>2128</v>
      </c>
      <c r="AI259" s="10"/>
      <c r="AJ259" s="10"/>
      <c r="AK259" s="296" t="s">
        <v>2128</v>
      </c>
      <c r="AL259" s="296" t="s">
        <v>2128</v>
      </c>
      <c r="AM259" s="10" t="s">
        <v>2665</v>
      </c>
      <c r="AN259" s="7"/>
    </row>
    <row r="260" spans="1:40" ht="13.2" hidden="1" customHeight="1" x14ac:dyDescent="0.35">
      <c r="A260" s="117"/>
      <c r="B260" s="8"/>
      <c r="C260" s="57"/>
      <c r="D260" s="50"/>
      <c r="E260" s="50" t="str">
        <f t="shared" si="3"/>
        <v/>
      </c>
      <c r="F260" s="10"/>
      <c r="G260" s="24" t="s">
        <v>357</v>
      </c>
      <c r="H260" s="120"/>
      <c r="I260" s="10"/>
      <c r="J260" s="103"/>
      <c r="K260" s="103"/>
      <c r="L260" s="105"/>
      <c r="M260" s="105"/>
      <c r="N260" s="103"/>
      <c r="O260" s="103"/>
      <c r="P260" s="103"/>
      <c r="Q260" s="102"/>
      <c r="R260" s="114"/>
      <c r="S260" s="29"/>
      <c r="T260" s="30"/>
      <c r="U260" s="29"/>
      <c r="V260" s="120" t="s">
        <v>2128</v>
      </c>
      <c r="W260" s="10" t="s">
        <v>2128</v>
      </c>
      <c r="X260" s="296" t="s">
        <v>2128</v>
      </c>
      <c r="Y260" s="10">
        <f>SUM(Table3[[#This Row],[cca 
25%]:[cca 100%]])</f>
        <v>0</v>
      </c>
      <c r="Z260" s="351">
        <f>Table3[[#This Row],[Montažne ure]]*(1-Table3[[#This Row],[faktor %]])</f>
        <v>0</v>
      </c>
      <c r="AA260" s="85"/>
      <c r="AB260" s="85"/>
      <c r="AC260" s="85"/>
      <c r="AD260" s="85"/>
      <c r="AE260" s="3"/>
      <c r="AF260" s="3"/>
      <c r="AG260" s="296" t="s">
        <v>2128</v>
      </c>
      <c r="AH260" s="296" t="s">
        <v>2128</v>
      </c>
      <c r="AI260" s="10"/>
      <c r="AJ260" s="10"/>
      <c r="AK260" s="296" t="s">
        <v>2128</v>
      </c>
      <c r="AL260" s="296" t="s">
        <v>2128</v>
      </c>
      <c r="AM260" s="10" t="s">
        <v>2665</v>
      </c>
      <c r="AN260" s="7"/>
    </row>
    <row r="261" spans="1:40" ht="18" hidden="1" x14ac:dyDescent="0.35">
      <c r="A261" s="316" t="s">
        <v>640</v>
      </c>
      <c r="B261" s="8" t="s">
        <v>579</v>
      </c>
      <c r="C261" s="95" t="s">
        <v>580</v>
      </c>
      <c r="D261" s="25" t="s">
        <v>581</v>
      </c>
      <c r="E261" s="274" t="str">
        <f t="shared" si="3"/>
        <v>00010</v>
      </c>
      <c r="F261" s="228" t="s">
        <v>20</v>
      </c>
      <c r="G261" s="256"/>
      <c r="H261" s="120" t="s">
        <v>690</v>
      </c>
      <c r="I261" s="7">
        <v>31</v>
      </c>
      <c r="J261" s="158"/>
      <c r="K261" s="158"/>
      <c r="L261" s="214">
        <v>0</v>
      </c>
      <c r="M261" s="214">
        <v>0</v>
      </c>
      <c r="N261" s="93">
        <v>395880062</v>
      </c>
      <c r="O261" s="201">
        <v>15603</v>
      </c>
      <c r="P261" s="216">
        <v>1</v>
      </c>
      <c r="Q261" s="102"/>
      <c r="R261" s="114">
        <v>158</v>
      </c>
      <c r="S261" s="59" t="s">
        <v>28</v>
      </c>
      <c r="T261" s="333" t="s">
        <v>803</v>
      </c>
      <c r="U261" s="29"/>
      <c r="V261" s="120" t="s">
        <v>2128</v>
      </c>
      <c r="W261" s="10" t="s">
        <v>2128</v>
      </c>
      <c r="X261" s="296" t="s">
        <v>2128</v>
      </c>
      <c r="Y261" s="10">
        <f>SUM(Table3[[#This Row],[cca 
25%]:[cca 100%]])</f>
        <v>1</v>
      </c>
      <c r="Z261" s="351">
        <f>Table3[[#This Row],[Montažne ure]]*(1-Table3[[#This Row],[faktor %]])</f>
        <v>0</v>
      </c>
      <c r="AA261" s="84">
        <v>0.25</v>
      </c>
      <c r="AB261" s="84">
        <v>0.25</v>
      </c>
      <c r="AC261" s="84">
        <v>0.25</v>
      </c>
      <c r="AD261" s="84">
        <v>0.25</v>
      </c>
      <c r="AE261" s="3" t="s">
        <v>792</v>
      </c>
      <c r="AF261" s="3" t="s">
        <v>745</v>
      </c>
      <c r="AG261" s="296">
        <v>45163</v>
      </c>
      <c r="AH261" s="296" t="s">
        <v>20</v>
      </c>
      <c r="AI261" s="10"/>
      <c r="AJ261" s="10"/>
      <c r="AK261" s="296">
        <v>45245</v>
      </c>
      <c r="AL261" s="296" t="s">
        <v>20</v>
      </c>
      <c r="AM261" s="10" t="s">
        <v>357</v>
      </c>
      <c r="AN261" s="7"/>
    </row>
    <row r="262" spans="1:40" ht="18" hidden="1" x14ac:dyDescent="0.35">
      <c r="A262" s="117" t="s">
        <v>640</v>
      </c>
      <c r="B262" s="8" t="s">
        <v>579</v>
      </c>
      <c r="C262" s="57" t="s">
        <v>582</v>
      </c>
      <c r="D262" s="50" t="s">
        <v>583</v>
      </c>
      <c r="E262" s="275" t="str">
        <f t="shared" si="3"/>
        <v>00020</v>
      </c>
      <c r="F262" s="10"/>
      <c r="G262" s="256"/>
      <c r="H262" s="10" t="s">
        <v>762</v>
      </c>
      <c r="I262" s="7">
        <v>29</v>
      </c>
      <c r="J262" s="158"/>
      <c r="K262" s="158"/>
      <c r="L262" s="214">
        <v>0</v>
      </c>
      <c r="M262" s="214">
        <v>0</v>
      </c>
      <c r="N262" s="10">
        <v>460327</v>
      </c>
      <c r="O262" s="201">
        <v>15604</v>
      </c>
      <c r="P262" s="218">
        <v>1</v>
      </c>
      <c r="Q262" s="102"/>
      <c r="R262" s="114">
        <v>11</v>
      </c>
      <c r="S262" s="62" t="s">
        <v>19</v>
      </c>
      <c r="T262" s="30" t="s">
        <v>689</v>
      </c>
      <c r="U262" s="29"/>
      <c r="V262" s="29" t="s">
        <v>2128</v>
      </c>
      <c r="W262" s="10" t="s">
        <v>2128</v>
      </c>
      <c r="X262" s="296" t="s">
        <v>2128</v>
      </c>
      <c r="Y262" s="10">
        <f>SUM(Table3[[#This Row],[cca 
25%]:[cca 100%]])</f>
        <v>1</v>
      </c>
      <c r="Z262" s="351">
        <f>Table3[[#This Row],[Montažne ure]]*(1-Table3[[#This Row],[faktor %]])</f>
        <v>0</v>
      </c>
      <c r="AA262" s="84">
        <v>0.25</v>
      </c>
      <c r="AB262" s="84">
        <v>0.25</v>
      </c>
      <c r="AC262" s="84">
        <v>0.25</v>
      </c>
      <c r="AD262" s="84">
        <v>0.25</v>
      </c>
      <c r="AE262" s="3" t="s">
        <v>765</v>
      </c>
      <c r="AF262" s="3" t="s">
        <v>741</v>
      </c>
      <c r="AG262" s="296">
        <v>45163</v>
      </c>
      <c r="AH262" s="296" t="s">
        <v>20</v>
      </c>
      <c r="AI262" s="10"/>
      <c r="AJ262" s="10"/>
      <c r="AK262" s="296">
        <v>45243</v>
      </c>
      <c r="AL262" s="296" t="s">
        <v>20</v>
      </c>
      <c r="AM262" s="10" t="s">
        <v>357</v>
      </c>
      <c r="AN262" s="7"/>
    </row>
    <row r="263" spans="1:40" ht="18" hidden="1" x14ac:dyDescent="0.35">
      <c r="A263" s="117" t="s">
        <v>640</v>
      </c>
      <c r="B263" s="8" t="s">
        <v>579</v>
      </c>
      <c r="C263" s="57" t="s">
        <v>584</v>
      </c>
      <c r="D263" s="50" t="s">
        <v>585</v>
      </c>
      <c r="E263" s="275" t="str">
        <f t="shared" ref="E263:E322" si="4">RIGHT(D263,5)</f>
        <v>00030</v>
      </c>
      <c r="F263" s="10"/>
      <c r="G263" s="256"/>
      <c r="H263" s="10" t="s">
        <v>762</v>
      </c>
      <c r="I263" s="7">
        <v>29</v>
      </c>
      <c r="J263" s="158"/>
      <c r="K263" s="158"/>
      <c r="L263" s="214">
        <v>0</v>
      </c>
      <c r="M263" s="214">
        <v>0</v>
      </c>
      <c r="N263" s="10">
        <v>460312</v>
      </c>
      <c r="O263" s="201">
        <v>15605</v>
      </c>
      <c r="P263" s="218">
        <v>1</v>
      </c>
      <c r="Q263" s="102"/>
      <c r="R263" s="114">
        <v>18</v>
      </c>
      <c r="S263" s="62" t="s">
        <v>19</v>
      </c>
      <c r="T263" s="30" t="s">
        <v>689</v>
      </c>
      <c r="U263" s="29"/>
      <c r="V263" s="29" t="s">
        <v>2128</v>
      </c>
      <c r="W263" s="10" t="s">
        <v>2128</v>
      </c>
      <c r="X263" s="296" t="s">
        <v>2128</v>
      </c>
      <c r="Y263" s="10">
        <f>SUM(Table3[[#This Row],[cca 
25%]:[cca 100%]])</f>
        <v>1</v>
      </c>
      <c r="Z263" s="351">
        <f>Table3[[#This Row],[Montažne ure]]*(1-Table3[[#This Row],[faktor %]])</f>
        <v>0</v>
      </c>
      <c r="AA263" s="84">
        <v>0.25</v>
      </c>
      <c r="AB263" s="84">
        <v>0.25</v>
      </c>
      <c r="AC263" s="84">
        <v>0.25</v>
      </c>
      <c r="AD263" s="84">
        <v>0.25</v>
      </c>
      <c r="AE263" s="3"/>
      <c r="AF263" s="3" t="s">
        <v>755</v>
      </c>
      <c r="AG263" s="296">
        <v>45159</v>
      </c>
      <c r="AH263" s="296" t="s">
        <v>20</v>
      </c>
      <c r="AI263" s="10"/>
      <c r="AJ263" s="10"/>
      <c r="AK263" s="296">
        <v>45222</v>
      </c>
      <c r="AL263" s="296" t="s">
        <v>20</v>
      </c>
      <c r="AM263" s="10" t="s">
        <v>357</v>
      </c>
      <c r="AN263" s="7"/>
    </row>
    <row r="264" spans="1:40" ht="18" hidden="1" x14ac:dyDescent="0.35">
      <c r="A264" s="117" t="s">
        <v>640</v>
      </c>
      <c r="B264" s="8" t="s">
        <v>579</v>
      </c>
      <c r="C264" s="57" t="s">
        <v>586</v>
      </c>
      <c r="D264" s="50" t="s">
        <v>587</v>
      </c>
      <c r="E264" s="50" t="str">
        <f t="shared" si="4"/>
        <v>00040</v>
      </c>
      <c r="F264" s="10"/>
      <c r="G264" s="256"/>
      <c r="H264" s="10" t="s">
        <v>791</v>
      </c>
      <c r="I264" s="7">
        <v>34</v>
      </c>
      <c r="J264" s="158"/>
      <c r="K264" s="158"/>
      <c r="L264" s="214">
        <v>0</v>
      </c>
      <c r="M264" s="214">
        <v>0</v>
      </c>
      <c r="N264" s="10">
        <v>457536</v>
      </c>
      <c r="O264" s="201">
        <v>15606</v>
      </c>
      <c r="P264" s="218">
        <v>1</v>
      </c>
      <c r="Q264" s="102"/>
      <c r="R264" s="114">
        <v>16</v>
      </c>
      <c r="S264" s="62" t="s">
        <v>19</v>
      </c>
      <c r="T264" s="30" t="s">
        <v>689</v>
      </c>
      <c r="U264" s="29"/>
      <c r="V264" s="29" t="s">
        <v>20</v>
      </c>
      <c r="W264" s="10" t="s">
        <v>2130</v>
      </c>
      <c r="X264" s="296">
        <v>45161</v>
      </c>
      <c r="Y264" s="10">
        <f>SUM(Table3[[#This Row],[cca 
25%]:[cca 100%]])</f>
        <v>1</v>
      </c>
      <c r="Z264" s="351">
        <f>Table3[[#This Row],[Montažne ure]]*(1-Table3[[#This Row],[faktor %]])</f>
        <v>0</v>
      </c>
      <c r="AA264" s="84">
        <v>0.25</v>
      </c>
      <c r="AB264" s="84">
        <v>0.25</v>
      </c>
      <c r="AC264" s="84">
        <v>0.25</v>
      </c>
      <c r="AD264" s="84">
        <v>0.25</v>
      </c>
      <c r="AE264" s="3"/>
      <c r="AF264" s="3" t="s">
        <v>756</v>
      </c>
      <c r="AG264" s="296">
        <v>45167</v>
      </c>
      <c r="AH264" s="296" t="s">
        <v>20</v>
      </c>
      <c r="AI264" s="10"/>
      <c r="AJ264" s="10"/>
      <c r="AK264" s="296">
        <v>45168</v>
      </c>
      <c r="AL264" s="296" t="s">
        <v>20</v>
      </c>
      <c r="AM264" s="10" t="s">
        <v>357</v>
      </c>
      <c r="AN264" s="7"/>
    </row>
    <row r="265" spans="1:40" ht="18" hidden="1" x14ac:dyDescent="0.35">
      <c r="A265" s="117" t="s">
        <v>640</v>
      </c>
      <c r="B265" s="8" t="s">
        <v>579</v>
      </c>
      <c r="C265" s="57" t="s">
        <v>588</v>
      </c>
      <c r="D265" s="50" t="s">
        <v>589</v>
      </c>
      <c r="E265" s="50" t="str">
        <f t="shared" si="4"/>
        <v>00050</v>
      </c>
      <c r="F265" s="10"/>
      <c r="G265" s="256"/>
      <c r="H265" s="10" t="s">
        <v>791</v>
      </c>
      <c r="I265" s="7">
        <v>34</v>
      </c>
      <c r="J265" s="158"/>
      <c r="K265" s="158"/>
      <c r="L265" s="214">
        <v>0</v>
      </c>
      <c r="M265" s="214">
        <v>0</v>
      </c>
      <c r="N265" s="10">
        <v>457537</v>
      </c>
      <c r="O265" s="201">
        <v>15607</v>
      </c>
      <c r="P265" s="218">
        <v>1</v>
      </c>
      <c r="Q265" s="102"/>
      <c r="R265" s="114">
        <v>6</v>
      </c>
      <c r="S265" s="62" t="s">
        <v>19</v>
      </c>
      <c r="T265" s="30" t="s">
        <v>689</v>
      </c>
      <c r="U265" s="29"/>
      <c r="V265" s="29" t="s">
        <v>20</v>
      </c>
      <c r="W265" s="10" t="s">
        <v>2130</v>
      </c>
      <c r="X265" s="296">
        <v>45161</v>
      </c>
      <c r="Y265" s="10">
        <f>SUM(Table3[[#This Row],[cca 
25%]:[cca 100%]])</f>
        <v>1</v>
      </c>
      <c r="Z265" s="351">
        <f>Table3[[#This Row],[Montažne ure]]*(1-Table3[[#This Row],[faktor %]])</f>
        <v>0</v>
      </c>
      <c r="AA265" s="84">
        <v>0.25</v>
      </c>
      <c r="AB265" s="84">
        <v>0.25</v>
      </c>
      <c r="AC265" s="84">
        <v>0.25</v>
      </c>
      <c r="AD265" s="84">
        <v>0.25</v>
      </c>
      <c r="AE265" s="3"/>
      <c r="AF265" s="3" t="s">
        <v>741</v>
      </c>
      <c r="AG265" s="296">
        <v>45167</v>
      </c>
      <c r="AH265" s="296" t="s">
        <v>20</v>
      </c>
      <c r="AI265" s="10"/>
      <c r="AJ265" s="10"/>
      <c r="AK265" s="296">
        <v>45168</v>
      </c>
      <c r="AL265" s="296" t="s">
        <v>20</v>
      </c>
      <c r="AM265" s="10" t="s">
        <v>357</v>
      </c>
      <c r="AN265" s="7"/>
    </row>
    <row r="266" spans="1:40" ht="18" hidden="1" x14ac:dyDescent="0.35">
      <c r="A266" s="117" t="s">
        <v>640</v>
      </c>
      <c r="B266" s="8" t="s">
        <v>579</v>
      </c>
      <c r="C266" s="57" t="s">
        <v>590</v>
      </c>
      <c r="D266" s="50" t="s">
        <v>591</v>
      </c>
      <c r="E266" s="275" t="str">
        <f t="shared" si="4"/>
        <v>00060</v>
      </c>
      <c r="F266" s="10"/>
      <c r="G266" s="256"/>
      <c r="H266" s="10" t="s">
        <v>762</v>
      </c>
      <c r="I266" s="7">
        <v>29</v>
      </c>
      <c r="J266" s="158"/>
      <c r="K266" s="158"/>
      <c r="L266" s="214">
        <v>0</v>
      </c>
      <c r="M266" s="214">
        <v>0</v>
      </c>
      <c r="N266" s="10">
        <v>457538</v>
      </c>
      <c r="O266" s="201">
        <v>15608</v>
      </c>
      <c r="P266" s="218">
        <v>1</v>
      </c>
      <c r="Q266" s="102"/>
      <c r="R266" s="114">
        <v>20</v>
      </c>
      <c r="S266" s="62" t="s">
        <v>19</v>
      </c>
      <c r="T266" s="30" t="s">
        <v>689</v>
      </c>
      <c r="U266" s="29"/>
      <c r="V266" s="29" t="s">
        <v>2128</v>
      </c>
      <c r="W266" s="10" t="s">
        <v>2128</v>
      </c>
      <c r="X266" s="296" t="s">
        <v>2128</v>
      </c>
      <c r="Y266" s="10">
        <f>SUM(Table3[[#This Row],[cca 
25%]:[cca 100%]])</f>
        <v>1</v>
      </c>
      <c r="Z266" s="351">
        <f>Table3[[#This Row],[Montažne ure]]*(1-Table3[[#This Row],[faktor %]])</f>
        <v>0</v>
      </c>
      <c r="AA266" s="84">
        <v>0.25</v>
      </c>
      <c r="AB266" s="84">
        <v>0.25</v>
      </c>
      <c r="AC266" s="84">
        <v>0.25</v>
      </c>
      <c r="AD266" s="84">
        <v>0.25</v>
      </c>
      <c r="AE266" s="3" t="s">
        <v>765</v>
      </c>
      <c r="AF266" s="3" t="s">
        <v>757</v>
      </c>
      <c r="AG266" s="296">
        <v>45159</v>
      </c>
      <c r="AH266" s="296" t="s">
        <v>20</v>
      </c>
      <c r="AI266" s="10"/>
      <c r="AJ266" s="10"/>
      <c r="AK266" s="296">
        <v>45222</v>
      </c>
      <c r="AL266" s="296" t="s">
        <v>20</v>
      </c>
      <c r="AM266" s="10" t="s">
        <v>357</v>
      </c>
      <c r="AN266" s="7"/>
    </row>
    <row r="267" spans="1:40" ht="18" hidden="1" x14ac:dyDescent="0.35">
      <c r="A267" s="117" t="s">
        <v>640</v>
      </c>
      <c r="B267" s="8" t="s">
        <v>579</v>
      </c>
      <c r="C267" s="57" t="s">
        <v>592</v>
      </c>
      <c r="D267" s="50" t="s">
        <v>593</v>
      </c>
      <c r="E267" s="50" t="str">
        <f t="shared" si="4"/>
        <v>00070</v>
      </c>
      <c r="F267" s="10"/>
      <c r="G267" s="256"/>
      <c r="H267" s="10" t="s">
        <v>791</v>
      </c>
      <c r="I267" s="7">
        <v>34</v>
      </c>
      <c r="J267" s="158"/>
      <c r="K267" s="158"/>
      <c r="L267" s="214">
        <v>0</v>
      </c>
      <c r="M267" s="214">
        <v>0</v>
      </c>
      <c r="N267" s="10">
        <v>457539</v>
      </c>
      <c r="O267" s="201">
        <v>15609</v>
      </c>
      <c r="P267" s="218">
        <v>1</v>
      </c>
      <c r="Q267" s="102"/>
      <c r="R267" s="114">
        <v>7</v>
      </c>
      <c r="S267" s="62" t="s">
        <v>19</v>
      </c>
      <c r="T267" s="30" t="s">
        <v>689</v>
      </c>
      <c r="U267" s="29"/>
      <c r="V267" s="29" t="s">
        <v>20</v>
      </c>
      <c r="W267" s="10" t="s">
        <v>2130</v>
      </c>
      <c r="X267" s="296">
        <v>45161</v>
      </c>
      <c r="Y267" s="10">
        <f>SUM(Table3[[#This Row],[cca 
25%]:[cca 100%]])</f>
        <v>1</v>
      </c>
      <c r="Z267" s="351">
        <f>Table3[[#This Row],[Montažne ure]]*(1-Table3[[#This Row],[faktor %]])</f>
        <v>0</v>
      </c>
      <c r="AA267" s="84">
        <v>0.25</v>
      </c>
      <c r="AB267" s="84">
        <v>0.25</v>
      </c>
      <c r="AC267" s="84">
        <v>0.25</v>
      </c>
      <c r="AD267" s="84">
        <v>0.25</v>
      </c>
      <c r="AE267" s="3"/>
      <c r="AF267" s="3" t="s">
        <v>758</v>
      </c>
      <c r="AG267" s="296">
        <v>0</v>
      </c>
      <c r="AH267" s="296" t="s">
        <v>20</v>
      </c>
      <c r="AI267" s="10"/>
      <c r="AJ267" s="10"/>
      <c r="AK267" s="296">
        <v>45168</v>
      </c>
      <c r="AL267" s="296" t="s">
        <v>20</v>
      </c>
      <c r="AM267" s="10" t="s">
        <v>357</v>
      </c>
      <c r="AN267" s="7"/>
    </row>
    <row r="268" spans="1:40" ht="18" hidden="1" x14ac:dyDescent="0.35">
      <c r="A268" s="117" t="s">
        <v>640</v>
      </c>
      <c r="B268" s="8" t="s">
        <v>579</v>
      </c>
      <c r="C268" s="57" t="s">
        <v>594</v>
      </c>
      <c r="D268" s="50" t="s">
        <v>595</v>
      </c>
      <c r="E268" s="50" t="str">
        <f t="shared" si="4"/>
        <v>00080</v>
      </c>
      <c r="F268" s="10"/>
      <c r="G268" s="256"/>
      <c r="H268" s="120" t="s">
        <v>790</v>
      </c>
      <c r="I268" s="7">
        <v>34</v>
      </c>
      <c r="J268" s="158"/>
      <c r="K268" s="158"/>
      <c r="L268" s="214">
        <v>0</v>
      </c>
      <c r="M268" s="214">
        <v>0</v>
      </c>
      <c r="N268" s="10">
        <v>457540</v>
      </c>
      <c r="O268" s="201">
        <v>15610</v>
      </c>
      <c r="P268" s="218">
        <v>1</v>
      </c>
      <c r="Q268" s="102"/>
      <c r="R268" s="114">
        <v>135</v>
      </c>
      <c r="S268" s="58" t="s">
        <v>22</v>
      </c>
      <c r="T268" s="30" t="s">
        <v>694</v>
      </c>
      <c r="U268" s="29" t="s">
        <v>710</v>
      </c>
      <c r="V268" s="120" t="s">
        <v>20</v>
      </c>
      <c r="W268" s="10" t="s">
        <v>2130</v>
      </c>
      <c r="X268" s="296">
        <v>45243</v>
      </c>
      <c r="Y268" s="10">
        <f>SUM(Table3[[#This Row],[cca 
25%]:[cca 100%]])</f>
        <v>1</v>
      </c>
      <c r="Z268" s="351">
        <f>Table3[[#This Row],[Montažne ure]]*(1-Table3[[#This Row],[faktor %]])</f>
        <v>0</v>
      </c>
      <c r="AA268" s="84">
        <v>0.25</v>
      </c>
      <c r="AB268" s="84">
        <v>0.25</v>
      </c>
      <c r="AC268" s="84">
        <v>0.25</v>
      </c>
      <c r="AD268" s="84">
        <v>0.25</v>
      </c>
      <c r="AE268" s="3" t="s">
        <v>866</v>
      </c>
      <c r="AF268" s="3" t="s">
        <v>735</v>
      </c>
      <c r="AG268" s="296">
        <v>0</v>
      </c>
      <c r="AH268" s="296">
        <v>0</v>
      </c>
      <c r="AI268" s="10"/>
      <c r="AJ268" s="10"/>
      <c r="AK268" s="296">
        <v>0</v>
      </c>
      <c r="AL268" s="296">
        <v>0</v>
      </c>
      <c r="AM268" s="10" t="s">
        <v>357</v>
      </c>
      <c r="AN268" s="7"/>
    </row>
    <row r="269" spans="1:40" ht="18" hidden="1" x14ac:dyDescent="0.35">
      <c r="A269" s="106" t="s">
        <v>640</v>
      </c>
      <c r="B269" s="71" t="s">
        <v>579</v>
      </c>
      <c r="C269" s="96" t="s">
        <v>596</v>
      </c>
      <c r="D269" s="97" t="s">
        <v>597</v>
      </c>
      <c r="E269" s="50" t="str">
        <f t="shared" si="4"/>
        <v>00081</v>
      </c>
      <c r="F269" s="10"/>
      <c r="G269" s="256"/>
      <c r="H269" s="29"/>
      <c r="I269" s="10"/>
      <c r="J269" s="158"/>
      <c r="K269" s="158"/>
      <c r="L269" s="214"/>
      <c r="M269" s="214"/>
      <c r="N269" s="10">
        <v>327819</v>
      </c>
      <c r="O269" s="201"/>
      <c r="P269" s="218">
        <v>1</v>
      </c>
      <c r="Q269" s="102"/>
      <c r="R269" s="114"/>
      <c r="S269" s="247"/>
      <c r="T269" s="30" t="s">
        <v>689</v>
      </c>
      <c r="U269" s="29"/>
      <c r="V269" s="29" t="s">
        <v>2128</v>
      </c>
      <c r="W269" s="10" t="s">
        <v>2128</v>
      </c>
      <c r="X269" s="296" t="s">
        <v>2128</v>
      </c>
      <c r="Y269" s="10">
        <f>SUM(Table3[[#This Row],[cca 
25%]:[cca 100%]])</f>
        <v>0</v>
      </c>
      <c r="Z269" s="351">
        <f>Table3[[#This Row],[Montažne ure]]*(1-Table3[[#This Row],[faktor %]])</f>
        <v>0</v>
      </c>
      <c r="AA269" s="85"/>
      <c r="AB269" s="85"/>
      <c r="AC269" s="85"/>
      <c r="AD269" s="85"/>
      <c r="AE269" s="3"/>
      <c r="AF269" s="3"/>
      <c r="AG269" s="296" t="s">
        <v>2128</v>
      </c>
      <c r="AH269" s="296" t="s">
        <v>2128</v>
      </c>
      <c r="AI269" s="10"/>
      <c r="AJ269" s="10"/>
      <c r="AK269" s="296" t="s">
        <v>2128</v>
      </c>
      <c r="AL269" s="296" t="s">
        <v>2128</v>
      </c>
      <c r="AM269" s="10" t="s">
        <v>357</v>
      </c>
      <c r="AN269" s="7"/>
    </row>
    <row r="270" spans="1:40" ht="18" hidden="1" x14ac:dyDescent="0.35">
      <c r="A270" s="117" t="s">
        <v>640</v>
      </c>
      <c r="B270" s="8" t="s">
        <v>579</v>
      </c>
      <c r="C270" s="57" t="s">
        <v>598</v>
      </c>
      <c r="D270" s="50" t="s">
        <v>599</v>
      </c>
      <c r="E270" s="50" t="str">
        <f>RIGHT(D270,5)</f>
        <v>00090</v>
      </c>
      <c r="F270" s="10"/>
      <c r="G270" s="256"/>
      <c r="H270" s="120" t="s">
        <v>693</v>
      </c>
      <c r="I270" s="7">
        <v>33</v>
      </c>
      <c r="J270" s="158"/>
      <c r="K270" s="158"/>
      <c r="L270" s="214">
        <v>0</v>
      </c>
      <c r="M270" s="214">
        <v>0</v>
      </c>
      <c r="N270" s="10">
        <v>457541</v>
      </c>
      <c r="O270" s="201">
        <v>15611</v>
      </c>
      <c r="P270" s="218">
        <v>1</v>
      </c>
      <c r="Q270" s="102"/>
      <c r="R270" s="114">
        <v>20</v>
      </c>
      <c r="S270" s="58" t="s">
        <v>22</v>
      </c>
      <c r="T270" s="30"/>
      <c r="U270" s="29"/>
      <c r="V270" s="120" t="s">
        <v>20</v>
      </c>
      <c r="W270" s="119" t="s">
        <v>2130</v>
      </c>
      <c r="X270" s="296">
        <v>45159</v>
      </c>
      <c r="Y270" s="10">
        <f>SUM(Table3[[#This Row],[cca 
25%]:[cca 100%]])</f>
        <v>1</v>
      </c>
      <c r="Z270" s="351">
        <f>Table3[[#This Row],[Montažne ure]]*(1-Table3[[#This Row],[faktor %]])</f>
        <v>0</v>
      </c>
      <c r="AA270" s="84">
        <v>0.25</v>
      </c>
      <c r="AB270" s="84">
        <v>0.25</v>
      </c>
      <c r="AC270" s="84">
        <v>0.25</v>
      </c>
      <c r="AD270" s="84">
        <v>0.25</v>
      </c>
      <c r="AE270" s="3" t="s">
        <v>868</v>
      </c>
      <c r="AF270" s="3"/>
      <c r="AG270" s="296">
        <v>45182</v>
      </c>
      <c r="AH270" s="296" t="s">
        <v>20</v>
      </c>
      <c r="AI270" s="10"/>
      <c r="AJ270" s="10"/>
      <c r="AK270" s="296">
        <v>45183</v>
      </c>
      <c r="AL270" s="296" t="s">
        <v>20</v>
      </c>
      <c r="AM270" s="30" t="s">
        <v>357</v>
      </c>
      <c r="AN270" s="7"/>
    </row>
    <row r="271" spans="1:40" ht="18" hidden="1" x14ac:dyDescent="0.35">
      <c r="A271" s="117" t="s">
        <v>640</v>
      </c>
      <c r="B271" s="8" t="s">
        <v>579</v>
      </c>
      <c r="C271" s="57" t="s">
        <v>600</v>
      </c>
      <c r="D271" s="50" t="s">
        <v>601</v>
      </c>
      <c r="E271" s="50" t="str">
        <f t="shared" si="4"/>
        <v>00100</v>
      </c>
      <c r="F271" s="10"/>
      <c r="G271" s="256"/>
      <c r="H271" s="120" t="s">
        <v>790</v>
      </c>
      <c r="I271" s="7">
        <v>34</v>
      </c>
      <c r="J271" s="158"/>
      <c r="K271" s="158"/>
      <c r="L271" s="214">
        <v>0</v>
      </c>
      <c r="M271" s="214">
        <v>0</v>
      </c>
      <c r="N271" s="10">
        <v>457542</v>
      </c>
      <c r="O271" s="201">
        <v>15612</v>
      </c>
      <c r="P271" s="218">
        <v>1</v>
      </c>
      <c r="Q271" s="102"/>
      <c r="R271" s="114">
        <v>40</v>
      </c>
      <c r="S271" s="58" t="s">
        <v>22</v>
      </c>
      <c r="T271" s="30" t="s">
        <v>689</v>
      </c>
      <c r="U271" s="29"/>
      <c r="V271" s="120" t="s">
        <v>20</v>
      </c>
      <c r="W271" s="10" t="s">
        <v>2130</v>
      </c>
      <c r="X271" s="296">
        <v>45240</v>
      </c>
      <c r="Y271" s="10">
        <f>SUM(Table3[[#This Row],[cca 
25%]:[cca 100%]])</f>
        <v>1</v>
      </c>
      <c r="Z271" s="351">
        <f>Table3[[#This Row],[Montažne ure]]*(1-Table3[[#This Row],[faktor %]])</f>
        <v>0</v>
      </c>
      <c r="AA271" s="84">
        <v>0.25</v>
      </c>
      <c r="AB271" s="84">
        <v>0.25</v>
      </c>
      <c r="AC271" s="84">
        <v>0.25</v>
      </c>
      <c r="AD271" s="84">
        <v>0.25</v>
      </c>
      <c r="AE271" s="3" t="s">
        <v>869</v>
      </c>
      <c r="AF271" s="3" t="s">
        <v>733</v>
      </c>
      <c r="AG271" s="296">
        <v>45190</v>
      </c>
      <c r="AH271" s="296" t="s">
        <v>20</v>
      </c>
      <c r="AI271" s="10"/>
      <c r="AJ271" s="10"/>
      <c r="AK271" s="296">
        <v>45190</v>
      </c>
      <c r="AL271" s="296" t="s">
        <v>20</v>
      </c>
      <c r="AM271" s="10" t="s">
        <v>357</v>
      </c>
      <c r="AN271" s="7"/>
    </row>
    <row r="272" spans="1:40" ht="18" hidden="1" x14ac:dyDescent="0.35">
      <c r="A272" s="117" t="s">
        <v>640</v>
      </c>
      <c r="B272" s="8" t="s">
        <v>579</v>
      </c>
      <c r="C272" s="57" t="s">
        <v>602</v>
      </c>
      <c r="D272" s="50" t="s">
        <v>603</v>
      </c>
      <c r="E272" s="50" t="str">
        <f t="shared" si="4"/>
        <v>00110</v>
      </c>
      <c r="F272" s="10"/>
      <c r="G272" s="256"/>
      <c r="H272" s="10" t="s">
        <v>791</v>
      </c>
      <c r="I272" s="7">
        <v>34</v>
      </c>
      <c r="J272" s="158"/>
      <c r="K272" s="158"/>
      <c r="L272" s="214">
        <v>0</v>
      </c>
      <c r="M272" s="214">
        <v>0</v>
      </c>
      <c r="N272" s="10">
        <v>457543</v>
      </c>
      <c r="O272" s="201">
        <v>15613</v>
      </c>
      <c r="P272" s="218">
        <v>1</v>
      </c>
      <c r="Q272" s="102"/>
      <c r="R272" s="114">
        <v>6</v>
      </c>
      <c r="S272" s="62" t="s">
        <v>19</v>
      </c>
      <c r="T272" s="30" t="s">
        <v>689</v>
      </c>
      <c r="U272" s="29"/>
      <c r="V272" s="29" t="s">
        <v>20</v>
      </c>
      <c r="W272" s="10" t="s">
        <v>2130</v>
      </c>
      <c r="X272" s="296">
        <v>45161</v>
      </c>
      <c r="Y272" s="10">
        <f>SUM(Table3[[#This Row],[cca 
25%]:[cca 100%]])</f>
        <v>1</v>
      </c>
      <c r="Z272" s="351">
        <f>Table3[[#This Row],[Montažne ure]]*(1-Table3[[#This Row],[faktor %]])</f>
        <v>0</v>
      </c>
      <c r="AA272" s="84">
        <v>0.25</v>
      </c>
      <c r="AB272" s="84">
        <v>0.25</v>
      </c>
      <c r="AC272" s="84">
        <v>0.25</v>
      </c>
      <c r="AD272" s="84">
        <v>0.25</v>
      </c>
      <c r="AE272" s="3"/>
      <c r="AF272" s="3" t="s">
        <v>741</v>
      </c>
      <c r="AG272" s="296">
        <v>0</v>
      </c>
      <c r="AH272" s="296" t="s">
        <v>20</v>
      </c>
      <c r="AI272" s="10"/>
      <c r="AJ272" s="10"/>
      <c r="AK272" s="296">
        <v>45168</v>
      </c>
      <c r="AL272" s="296" t="s">
        <v>20</v>
      </c>
      <c r="AM272" s="10" t="s">
        <v>357</v>
      </c>
      <c r="AN272" s="7"/>
    </row>
    <row r="273" spans="1:40" ht="18" hidden="1" x14ac:dyDescent="0.35">
      <c r="A273" s="117" t="s">
        <v>640</v>
      </c>
      <c r="B273" s="8" t="s">
        <v>579</v>
      </c>
      <c r="C273" s="57" t="s">
        <v>604</v>
      </c>
      <c r="D273" s="50" t="s">
        <v>605</v>
      </c>
      <c r="E273" s="50" t="str">
        <f t="shared" si="4"/>
        <v>00120</v>
      </c>
      <c r="F273" s="10"/>
      <c r="G273" s="256"/>
      <c r="H273" s="10" t="s">
        <v>762</v>
      </c>
      <c r="I273" s="13">
        <v>29</v>
      </c>
      <c r="J273" s="158"/>
      <c r="K273" s="158"/>
      <c r="L273" s="214">
        <v>0</v>
      </c>
      <c r="M273" s="214">
        <v>0</v>
      </c>
      <c r="N273" s="10">
        <v>457544</v>
      </c>
      <c r="O273" s="201">
        <v>15614</v>
      </c>
      <c r="P273" s="218">
        <v>1</v>
      </c>
      <c r="Q273" s="102"/>
      <c r="R273" s="114">
        <v>5</v>
      </c>
      <c r="S273" s="62" t="s">
        <v>19</v>
      </c>
      <c r="T273" s="30" t="s">
        <v>689</v>
      </c>
      <c r="U273" s="29"/>
      <c r="V273" s="29" t="s">
        <v>2128</v>
      </c>
      <c r="W273" s="10" t="s">
        <v>2128</v>
      </c>
      <c r="X273" s="296" t="s">
        <v>2128</v>
      </c>
      <c r="Y273" s="10">
        <f>SUM(Table3[[#This Row],[cca 
25%]:[cca 100%]])</f>
        <v>1</v>
      </c>
      <c r="Z273" s="351">
        <f>Table3[[#This Row],[Montažne ure]]*(1-Table3[[#This Row],[faktor %]])</f>
        <v>0</v>
      </c>
      <c r="AA273" s="84">
        <v>0.25</v>
      </c>
      <c r="AB273" s="84">
        <v>0.25</v>
      </c>
      <c r="AC273" s="84">
        <v>0.25</v>
      </c>
      <c r="AD273" s="84">
        <v>0.25</v>
      </c>
      <c r="AE273" s="3" t="s">
        <v>765</v>
      </c>
      <c r="AF273" s="3" t="s">
        <v>741</v>
      </c>
      <c r="AG273" s="296">
        <v>0</v>
      </c>
      <c r="AH273" s="296" t="s">
        <v>20</v>
      </c>
      <c r="AI273" s="10"/>
      <c r="AJ273" s="10"/>
      <c r="AK273" s="296">
        <v>45163</v>
      </c>
      <c r="AL273" s="296" t="s">
        <v>20</v>
      </c>
      <c r="AM273" s="10" t="s">
        <v>357</v>
      </c>
      <c r="AN273" s="7"/>
    </row>
    <row r="274" spans="1:40" ht="18" hidden="1" x14ac:dyDescent="0.35">
      <c r="A274" s="117" t="s">
        <v>640</v>
      </c>
      <c r="B274" s="8" t="s">
        <v>579</v>
      </c>
      <c r="C274" s="57" t="s">
        <v>606</v>
      </c>
      <c r="D274" s="50" t="s">
        <v>607</v>
      </c>
      <c r="E274" s="50" t="str">
        <f>RIGHT(D274,5)</f>
        <v>00130</v>
      </c>
      <c r="F274" s="10"/>
      <c r="G274" s="256"/>
      <c r="H274" s="10" t="s">
        <v>762</v>
      </c>
      <c r="I274" s="13">
        <v>30</v>
      </c>
      <c r="J274" s="158"/>
      <c r="K274" s="158"/>
      <c r="L274" s="214">
        <v>0</v>
      </c>
      <c r="M274" s="214">
        <v>0</v>
      </c>
      <c r="N274" s="10">
        <v>457545</v>
      </c>
      <c r="O274" s="201">
        <v>15615</v>
      </c>
      <c r="P274" s="218">
        <v>1</v>
      </c>
      <c r="Q274" s="10"/>
      <c r="R274" s="114">
        <v>7</v>
      </c>
      <c r="S274" s="62" t="s">
        <v>19</v>
      </c>
      <c r="T274" s="30" t="s">
        <v>689</v>
      </c>
      <c r="U274" s="29"/>
      <c r="V274" s="120" t="s">
        <v>2128</v>
      </c>
      <c r="W274" s="119" t="s">
        <v>2128</v>
      </c>
      <c r="X274" s="296" t="s">
        <v>2128</v>
      </c>
      <c r="Y274" s="10">
        <f>SUM(Table3[[#This Row],[cca 
25%]:[cca 100%]])</f>
        <v>1</v>
      </c>
      <c r="Z274" s="351">
        <f>Table3[[#This Row],[Montažne ure]]*(1-Table3[[#This Row],[faktor %]])</f>
        <v>0</v>
      </c>
      <c r="AA274" s="84">
        <v>0.25</v>
      </c>
      <c r="AB274" s="84">
        <v>0.25</v>
      </c>
      <c r="AC274" s="84">
        <v>0.25</v>
      </c>
      <c r="AD274" s="84">
        <v>0.25</v>
      </c>
      <c r="AE274" s="3" t="s">
        <v>694</v>
      </c>
      <c r="AF274" s="3"/>
      <c r="AG274" s="296">
        <v>45163</v>
      </c>
      <c r="AH274" s="296" t="s">
        <v>20</v>
      </c>
      <c r="AI274" s="10"/>
      <c r="AJ274" s="10"/>
      <c r="AK274" s="296">
        <v>45167</v>
      </c>
      <c r="AL274" s="296" t="s">
        <v>20</v>
      </c>
      <c r="AM274" s="10" t="s">
        <v>357</v>
      </c>
      <c r="AN274" s="7"/>
    </row>
    <row r="275" spans="1:40" ht="18" hidden="1" x14ac:dyDescent="0.35">
      <c r="A275" s="117" t="s">
        <v>640</v>
      </c>
      <c r="B275" s="8" t="s">
        <v>579</v>
      </c>
      <c r="C275" s="57" t="s">
        <v>608</v>
      </c>
      <c r="D275" s="50" t="s">
        <v>609</v>
      </c>
      <c r="E275" s="50" t="str">
        <f>RIGHT(D275,5)</f>
        <v>00140</v>
      </c>
      <c r="F275" s="10"/>
      <c r="G275" s="256"/>
      <c r="H275" s="29" t="s">
        <v>706</v>
      </c>
      <c r="I275" s="13">
        <v>29</v>
      </c>
      <c r="J275" s="103"/>
      <c r="K275" s="158"/>
      <c r="L275" s="214">
        <v>0</v>
      </c>
      <c r="M275" s="214">
        <v>0</v>
      </c>
      <c r="N275" s="10">
        <v>457546</v>
      </c>
      <c r="O275" s="201">
        <v>15616</v>
      </c>
      <c r="P275" s="218">
        <v>1</v>
      </c>
      <c r="Q275" s="10"/>
      <c r="R275" s="114">
        <v>72</v>
      </c>
      <c r="S275" s="61" t="s">
        <v>29</v>
      </c>
      <c r="T275" s="30" t="s">
        <v>694</v>
      </c>
      <c r="U275" s="29"/>
      <c r="V275" s="120" t="s">
        <v>20</v>
      </c>
      <c r="W275" s="119" t="s">
        <v>2130</v>
      </c>
      <c r="X275" s="296">
        <v>45195</v>
      </c>
      <c r="Y275" s="10">
        <f>SUM(Table3[[#This Row],[cca 
25%]:[cca 100%]])</f>
        <v>1</v>
      </c>
      <c r="Z275" s="351">
        <f>Table3[[#This Row],[Montažne ure]]*(1-Table3[[#This Row],[faktor %]])</f>
        <v>0</v>
      </c>
      <c r="AA275" s="84">
        <v>0.25</v>
      </c>
      <c r="AB275" s="84">
        <v>0.25</v>
      </c>
      <c r="AC275" s="84">
        <v>0.25</v>
      </c>
      <c r="AD275" s="84">
        <v>0.25</v>
      </c>
      <c r="AE275" s="3" t="s">
        <v>791</v>
      </c>
      <c r="AF275" s="3"/>
      <c r="AG275" s="296">
        <v>45175</v>
      </c>
      <c r="AH275" s="296" t="s">
        <v>20</v>
      </c>
      <c r="AI275" s="10"/>
      <c r="AJ275" s="10"/>
      <c r="AK275" s="296">
        <v>45195</v>
      </c>
      <c r="AL275" s="296" t="s">
        <v>20</v>
      </c>
      <c r="AM275" s="30" t="s">
        <v>357</v>
      </c>
      <c r="AN275" s="7"/>
    </row>
    <row r="276" spans="1:40" ht="18" hidden="1" x14ac:dyDescent="0.35">
      <c r="A276" s="117" t="s">
        <v>640</v>
      </c>
      <c r="B276" s="8" t="s">
        <v>579</v>
      </c>
      <c r="C276" s="57" t="s">
        <v>610</v>
      </c>
      <c r="D276" s="50" t="s">
        <v>611</v>
      </c>
      <c r="E276" s="50" t="str">
        <f t="shared" si="4"/>
        <v>00150</v>
      </c>
      <c r="F276" s="10"/>
      <c r="G276" s="256"/>
      <c r="H276" s="10" t="s">
        <v>762</v>
      </c>
      <c r="I276" s="13">
        <v>29</v>
      </c>
      <c r="J276" s="158"/>
      <c r="K276" s="158"/>
      <c r="L276" s="214">
        <v>0</v>
      </c>
      <c r="M276" s="214">
        <v>0</v>
      </c>
      <c r="N276" s="10">
        <v>457547</v>
      </c>
      <c r="O276" s="201">
        <v>15617</v>
      </c>
      <c r="P276" s="218">
        <v>1</v>
      </c>
      <c r="Q276" s="102"/>
      <c r="R276" s="114">
        <v>12</v>
      </c>
      <c r="S276" s="62" t="s">
        <v>19</v>
      </c>
      <c r="T276" s="30" t="s">
        <v>689</v>
      </c>
      <c r="U276" s="29"/>
      <c r="V276" s="29" t="s">
        <v>2128</v>
      </c>
      <c r="W276" s="10" t="s">
        <v>2128</v>
      </c>
      <c r="X276" s="296" t="s">
        <v>2128</v>
      </c>
      <c r="Y276" s="10">
        <f>SUM(Table3[[#This Row],[cca 
25%]:[cca 100%]])</f>
        <v>1</v>
      </c>
      <c r="Z276" s="351">
        <f>Table3[[#This Row],[Montažne ure]]*(1-Table3[[#This Row],[faktor %]])</f>
        <v>0</v>
      </c>
      <c r="AA276" s="84">
        <v>0.25</v>
      </c>
      <c r="AB276" s="84">
        <v>0.25</v>
      </c>
      <c r="AC276" s="84">
        <v>0.25</v>
      </c>
      <c r="AD276" s="84">
        <v>0.25</v>
      </c>
      <c r="AE276" s="3" t="s">
        <v>694</v>
      </c>
      <c r="AF276" s="3" t="s">
        <v>759</v>
      </c>
      <c r="AG276" s="296">
        <v>45167</v>
      </c>
      <c r="AH276" s="296" t="s">
        <v>20</v>
      </c>
      <c r="AI276" s="10"/>
      <c r="AJ276" s="10"/>
      <c r="AK276" s="296">
        <v>45168</v>
      </c>
      <c r="AL276" s="296" t="s">
        <v>20</v>
      </c>
      <c r="AM276" s="10" t="s">
        <v>357</v>
      </c>
      <c r="AN276" s="7"/>
    </row>
    <row r="277" spans="1:40" ht="18" hidden="1" x14ac:dyDescent="0.35">
      <c r="A277" s="117" t="s">
        <v>640</v>
      </c>
      <c r="B277" s="8" t="s">
        <v>579</v>
      </c>
      <c r="C277" s="57" t="s">
        <v>612</v>
      </c>
      <c r="D277" s="50" t="s">
        <v>613</v>
      </c>
      <c r="E277" s="50" t="str">
        <f t="shared" si="4"/>
        <v>00160</v>
      </c>
      <c r="F277" s="10"/>
      <c r="G277" s="256"/>
      <c r="H277" s="29" t="s">
        <v>763</v>
      </c>
      <c r="I277" s="13">
        <v>28</v>
      </c>
      <c r="J277" s="158"/>
      <c r="K277" s="158"/>
      <c r="L277" s="214">
        <v>0</v>
      </c>
      <c r="M277" s="214">
        <v>0</v>
      </c>
      <c r="N277" s="10">
        <v>457548</v>
      </c>
      <c r="O277" s="201">
        <v>15618</v>
      </c>
      <c r="P277" s="218">
        <v>1</v>
      </c>
      <c r="Q277" s="102"/>
      <c r="R277" s="114">
        <v>12</v>
      </c>
      <c r="S277" s="62" t="s">
        <v>19</v>
      </c>
      <c r="T277" s="30" t="s">
        <v>689</v>
      </c>
      <c r="U277" s="29"/>
      <c r="V277" s="29" t="s">
        <v>2128</v>
      </c>
      <c r="W277" s="10" t="s">
        <v>2128</v>
      </c>
      <c r="X277" s="296" t="s">
        <v>2128</v>
      </c>
      <c r="Y277" s="10">
        <f>SUM(Table3[[#This Row],[cca 
25%]:[cca 100%]])</f>
        <v>1</v>
      </c>
      <c r="Z277" s="351">
        <f>Table3[[#This Row],[Montažne ure]]*(1-Table3[[#This Row],[faktor %]])</f>
        <v>0</v>
      </c>
      <c r="AA277" s="84">
        <v>0.25</v>
      </c>
      <c r="AB277" s="84">
        <v>0.25</v>
      </c>
      <c r="AC277" s="84">
        <v>0.25</v>
      </c>
      <c r="AD277" s="84">
        <v>0.25</v>
      </c>
      <c r="AE277" s="3" t="s">
        <v>694</v>
      </c>
      <c r="AF277" s="3" t="s">
        <v>745</v>
      </c>
      <c r="AG277" s="296">
        <v>45166</v>
      </c>
      <c r="AH277" s="296" t="s">
        <v>20</v>
      </c>
      <c r="AI277" s="10"/>
      <c r="AJ277" s="10"/>
      <c r="AK277" s="296">
        <v>45167</v>
      </c>
      <c r="AL277" s="296" t="s">
        <v>20</v>
      </c>
      <c r="AM277" s="10" t="s">
        <v>357</v>
      </c>
      <c r="AN277" s="7"/>
    </row>
    <row r="278" spans="1:40" ht="18" hidden="1" x14ac:dyDescent="0.35">
      <c r="A278" s="117" t="s">
        <v>640</v>
      </c>
      <c r="B278" s="8" t="s">
        <v>579</v>
      </c>
      <c r="C278" s="57" t="s">
        <v>614</v>
      </c>
      <c r="D278" s="50" t="s">
        <v>615</v>
      </c>
      <c r="E278" s="50" t="str">
        <f t="shared" si="4"/>
        <v>00170</v>
      </c>
      <c r="F278" s="10"/>
      <c r="G278" s="256"/>
      <c r="H278" s="29" t="s">
        <v>763</v>
      </c>
      <c r="I278" s="13">
        <v>28</v>
      </c>
      <c r="J278" s="158"/>
      <c r="K278" s="158"/>
      <c r="L278" s="214">
        <v>0</v>
      </c>
      <c r="M278" s="214">
        <v>0</v>
      </c>
      <c r="N278" s="10">
        <v>457549</v>
      </c>
      <c r="O278" s="201">
        <v>15619</v>
      </c>
      <c r="P278" s="218">
        <v>1</v>
      </c>
      <c r="Q278" s="102"/>
      <c r="R278" s="114">
        <v>5</v>
      </c>
      <c r="S278" s="62" t="s">
        <v>19</v>
      </c>
      <c r="T278" s="30" t="s">
        <v>689</v>
      </c>
      <c r="U278" s="29"/>
      <c r="V278" s="29" t="s">
        <v>2128</v>
      </c>
      <c r="W278" s="10" t="s">
        <v>2128</v>
      </c>
      <c r="X278" s="296" t="s">
        <v>2128</v>
      </c>
      <c r="Y278" s="10">
        <f>SUM(Table3[[#This Row],[cca 
25%]:[cca 100%]])</f>
        <v>1</v>
      </c>
      <c r="Z278" s="351">
        <f>Table3[[#This Row],[Montažne ure]]*(1-Table3[[#This Row],[faktor %]])</f>
        <v>0</v>
      </c>
      <c r="AA278" s="84">
        <v>0.25</v>
      </c>
      <c r="AB278" s="84">
        <v>0.25</v>
      </c>
      <c r="AC278" s="84">
        <v>0.25</v>
      </c>
      <c r="AD278" s="84">
        <v>0.25</v>
      </c>
      <c r="AE278" s="3" t="s">
        <v>765</v>
      </c>
      <c r="AF278" s="3" t="s">
        <v>741</v>
      </c>
      <c r="AG278" s="296">
        <v>0</v>
      </c>
      <c r="AH278" s="296" t="s">
        <v>20</v>
      </c>
      <c r="AI278" s="10"/>
      <c r="AJ278" s="10"/>
      <c r="AK278" s="296">
        <v>45163</v>
      </c>
      <c r="AL278" s="296" t="s">
        <v>20</v>
      </c>
      <c r="AM278" s="10" t="s">
        <v>357</v>
      </c>
      <c r="AN278" s="7"/>
    </row>
    <row r="279" spans="1:40" ht="18" hidden="1" x14ac:dyDescent="0.35">
      <c r="A279" s="117" t="s">
        <v>640</v>
      </c>
      <c r="B279" s="8" t="s">
        <v>579</v>
      </c>
      <c r="C279" s="57" t="s">
        <v>616</v>
      </c>
      <c r="D279" s="50" t="s">
        <v>617</v>
      </c>
      <c r="E279" s="50" t="str">
        <f t="shared" si="4"/>
        <v>00180</v>
      </c>
      <c r="F279" s="10"/>
      <c r="G279" s="256"/>
      <c r="H279" s="120" t="s">
        <v>693</v>
      </c>
      <c r="I279" s="7">
        <v>33</v>
      </c>
      <c r="J279" s="158"/>
      <c r="K279" s="158"/>
      <c r="L279" s="214">
        <v>0</v>
      </c>
      <c r="M279" s="214">
        <v>0</v>
      </c>
      <c r="N279" s="10">
        <v>460301</v>
      </c>
      <c r="O279" s="201">
        <v>15620</v>
      </c>
      <c r="P279" s="218">
        <v>1</v>
      </c>
      <c r="Q279" s="102"/>
      <c r="R279" s="114">
        <v>70</v>
      </c>
      <c r="S279" s="58" t="s">
        <v>22</v>
      </c>
      <c r="T279" s="29" t="s">
        <v>691</v>
      </c>
      <c r="U279" s="29"/>
      <c r="V279" s="120" t="s">
        <v>20</v>
      </c>
      <c r="W279" s="10" t="s">
        <v>2130</v>
      </c>
      <c r="X279" s="296">
        <v>45237</v>
      </c>
      <c r="Y279" s="10">
        <f>SUM(Table3[[#This Row],[cca 
25%]:[cca 100%]])</f>
        <v>1</v>
      </c>
      <c r="Z279" s="351">
        <f>Table3[[#This Row],[Montažne ure]]*(1-Table3[[#This Row],[faktor %]])</f>
        <v>0</v>
      </c>
      <c r="AA279" s="84">
        <v>0.25</v>
      </c>
      <c r="AB279" s="84">
        <v>0.25</v>
      </c>
      <c r="AC279" s="84">
        <v>0.25</v>
      </c>
      <c r="AD279" s="84">
        <v>0.25</v>
      </c>
      <c r="AE279" s="3" t="s">
        <v>870</v>
      </c>
      <c r="AF279" s="3" t="s">
        <v>741</v>
      </c>
      <c r="AG279" s="296">
        <v>0</v>
      </c>
      <c r="AH279" s="296" t="s">
        <v>20</v>
      </c>
      <c r="AI279" s="10"/>
      <c r="AJ279" s="10"/>
      <c r="AK279" s="296">
        <v>45187</v>
      </c>
      <c r="AL279" s="296" t="s">
        <v>20</v>
      </c>
      <c r="AM279" s="10" t="s">
        <v>357</v>
      </c>
      <c r="AN279" s="7"/>
    </row>
    <row r="280" spans="1:40" ht="18" hidden="1" x14ac:dyDescent="0.35">
      <c r="A280" s="117" t="s">
        <v>640</v>
      </c>
      <c r="B280" s="8" t="s">
        <v>579</v>
      </c>
      <c r="C280" s="57" t="s">
        <v>618</v>
      </c>
      <c r="D280" s="50" t="s">
        <v>619</v>
      </c>
      <c r="E280" s="50" t="str">
        <f>RIGHT(D280,5)</f>
        <v>00190</v>
      </c>
      <c r="F280" s="10"/>
      <c r="G280" s="256"/>
      <c r="H280" s="120" t="s">
        <v>693</v>
      </c>
      <c r="I280" s="7">
        <v>33</v>
      </c>
      <c r="J280" s="103"/>
      <c r="K280" s="158"/>
      <c r="L280" s="214">
        <v>0</v>
      </c>
      <c r="M280" s="214">
        <v>0</v>
      </c>
      <c r="N280" s="10">
        <v>460302</v>
      </c>
      <c r="O280" s="201">
        <v>15621</v>
      </c>
      <c r="P280" s="218">
        <v>1</v>
      </c>
      <c r="Q280" s="102"/>
      <c r="R280" s="114">
        <v>5</v>
      </c>
      <c r="S280" s="58" t="s">
        <v>22</v>
      </c>
      <c r="T280" s="30"/>
      <c r="U280" s="29"/>
      <c r="V280" s="120" t="s">
        <v>20</v>
      </c>
      <c r="W280" s="119" t="s">
        <v>2130</v>
      </c>
      <c r="X280" s="296">
        <v>45159</v>
      </c>
      <c r="Y280" s="10">
        <f>SUM(Table3[[#This Row],[cca 
25%]:[cca 100%]])</f>
        <v>1</v>
      </c>
      <c r="Z280" s="351">
        <f>Table3[[#This Row],[Montažne ure]]*(1-Table3[[#This Row],[faktor %]])</f>
        <v>0</v>
      </c>
      <c r="AA280" s="84">
        <v>0.25</v>
      </c>
      <c r="AB280" s="84">
        <v>0.25</v>
      </c>
      <c r="AC280" s="84">
        <v>0.25</v>
      </c>
      <c r="AD280" s="84">
        <v>0.25</v>
      </c>
      <c r="AE280" s="3"/>
      <c r="AF280" s="3"/>
      <c r="AG280" s="296" t="s">
        <v>2128</v>
      </c>
      <c r="AH280" s="296" t="s">
        <v>2128</v>
      </c>
      <c r="AI280" s="10"/>
      <c r="AJ280" s="10"/>
      <c r="AK280" s="296" t="s">
        <v>2128</v>
      </c>
      <c r="AL280" s="296" t="s">
        <v>2128</v>
      </c>
      <c r="AM280" s="30" t="s">
        <v>357</v>
      </c>
      <c r="AN280" s="7"/>
    </row>
    <row r="281" spans="1:40" ht="18" hidden="1" x14ac:dyDescent="0.35">
      <c r="A281" s="117" t="s">
        <v>640</v>
      </c>
      <c r="B281" s="8" t="s">
        <v>579</v>
      </c>
      <c r="C281" s="57" t="s">
        <v>620</v>
      </c>
      <c r="D281" s="275" t="s">
        <v>621</v>
      </c>
      <c r="E281" s="275" t="str">
        <f t="shared" si="4"/>
        <v>00200</v>
      </c>
      <c r="F281" s="10"/>
      <c r="G281" s="256"/>
      <c r="H281" s="29" t="s">
        <v>763</v>
      </c>
      <c r="I281" s="13">
        <v>28</v>
      </c>
      <c r="J281" s="158"/>
      <c r="K281" s="158"/>
      <c r="L281" s="214">
        <v>0</v>
      </c>
      <c r="M281" s="214">
        <v>0</v>
      </c>
      <c r="N281" s="10">
        <v>460303</v>
      </c>
      <c r="O281" s="201">
        <v>15622</v>
      </c>
      <c r="P281" s="218">
        <v>1</v>
      </c>
      <c r="Q281" s="102"/>
      <c r="R281" s="114">
        <v>15</v>
      </c>
      <c r="S281" s="62" t="s">
        <v>19</v>
      </c>
      <c r="T281" s="30" t="s">
        <v>689</v>
      </c>
      <c r="U281" s="29"/>
      <c r="V281" s="29" t="s">
        <v>2128</v>
      </c>
      <c r="W281" s="10" t="s">
        <v>2128</v>
      </c>
      <c r="X281" s="296" t="s">
        <v>2128</v>
      </c>
      <c r="Y281" s="10">
        <f>SUM(Table3[[#This Row],[cca 
25%]:[cca 100%]])</f>
        <v>1</v>
      </c>
      <c r="Z281" s="351">
        <f>Table3[[#This Row],[Montažne ure]]*(1-Table3[[#This Row],[faktor %]])</f>
        <v>0</v>
      </c>
      <c r="AA281" s="84">
        <v>0.25</v>
      </c>
      <c r="AB281" s="84">
        <v>0.25</v>
      </c>
      <c r="AC281" s="84">
        <v>0.25</v>
      </c>
      <c r="AD281" s="84">
        <v>0.25</v>
      </c>
      <c r="AE281" s="3" t="s">
        <v>765</v>
      </c>
      <c r="AF281" s="3" t="s">
        <v>760</v>
      </c>
      <c r="AG281" s="296">
        <v>45156</v>
      </c>
      <c r="AH281" s="296" t="s">
        <v>20</v>
      </c>
      <c r="AI281" s="10"/>
      <c r="AJ281" s="10"/>
      <c r="AK281" s="296">
        <v>45196</v>
      </c>
      <c r="AL281" s="296" t="s">
        <v>20</v>
      </c>
      <c r="AM281" s="10" t="s">
        <v>357</v>
      </c>
      <c r="AN281" s="7"/>
    </row>
    <row r="282" spans="1:40" ht="18" hidden="1" x14ac:dyDescent="0.35">
      <c r="A282" s="117" t="s">
        <v>640</v>
      </c>
      <c r="B282" s="8" t="s">
        <v>579</v>
      </c>
      <c r="C282" s="57" t="s">
        <v>622</v>
      </c>
      <c r="D282" s="275" t="s">
        <v>623</v>
      </c>
      <c r="E282" s="275" t="str">
        <f t="shared" si="4"/>
        <v>00210</v>
      </c>
      <c r="F282" s="10"/>
      <c r="G282" s="256"/>
      <c r="H282" s="29" t="s">
        <v>763</v>
      </c>
      <c r="I282" s="13">
        <v>28</v>
      </c>
      <c r="J282" s="158"/>
      <c r="K282" s="158"/>
      <c r="L282" s="214">
        <v>0</v>
      </c>
      <c r="M282" s="214">
        <v>0</v>
      </c>
      <c r="N282" s="10">
        <v>460304</v>
      </c>
      <c r="O282" s="201">
        <v>15623</v>
      </c>
      <c r="P282" s="218">
        <v>1</v>
      </c>
      <c r="Q282" s="102"/>
      <c r="R282" s="114">
        <v>5</v>
      </c>
      <c r="S282" s="62" t="s">
        <v>19</v>
      </c>
      <c r="T282" s="30" t="s">
        <v>689</v>
      </c>
      <c r="U282" s="29"/>
      <c r="V282" s="29" t="s">
        <v>2128</v>
      </c>
      <c r="W282" s="10" t="s">
        <v>2128</v>
      </c>
      <c r="X282" s="296" t="s">
        <v>2128</v>
      </c>
      <c r="Y282" s="10">
        <f>SUM(Table3[[#This Row],[cca 
25%]:[cca 100%]])</f>
        <v>1</v>
      </c>
      <c r="Z282" s="351">
        <f>Table3[[#This Row],[Montažne ure]]*(1-Table3[[#This Row],[faktor %]])</f>
        <v>0</v>
      </c>
      <c r="AA282" s="84">
        <v>0.25</v>
      </c>
      <c r="AB282" s="84">
        <v>0.25</v>
      </c>
      <c r="AC282" s="84">
        <v>0.25</v>
      </c>
      <c r="AD282" s="84">
        <v>0.25</v>
      </c>
      <c r="AE282" s="3" t="s">
        <v>694</v>
      </c>
      <c r="AF282" s="3" t="s">
        <v>741</v>
      </c>
      <c r="AG282" s="296">
        <v>0</v>
      </c>
      <c r="AH282" s="296" t="s">
        <v>20</v>
      </c>
      <c r="AI282" s="10"/>
      <c r="AJ282" s="10"/>
      <c r="AK282" s="296">
        <v>45222</v>
      </c>
      <c r="AL282" s="296" t="s">
        <v>20</v>
      </c>
      <c r="AM282" s="10" t="s">
        <v>357</v>
      </c>
      <c r="AN282" s="7"/>
    </row>
    <row r="283" spans="1:40" ht="18" hidden="1" x14ac:dyDescent="0.35">
      <c r="A283" s="117" t="s">
        <v>640</v>
      </c>
      <c r="B283" s="8" t="s">
        <v>579</v>
      </c>
      <c r="C283" s="57" t="s">
        <v>624</v>
      </c>
      <c r="D283" s="275" t="s">
        <v>625</v>
      </c>
      <c r="E283" s="275" t="str">
        <f t="shared" si="4"/>
        <v>00220</v>
      </c>
      <c r="F283" s="10"/>
      <c r="G283" s="256"/>
      <c r="H283" s="29" t="s">
        <v>763</v>
      </c>
      <c r="I283" s="13">
        <v>28</v>
      </c>
      <c r="J283" s="158"/>
      <c r="K283" s="158"/>
      <c r="L283" s="214">
        <v>0</v>
      </c>
      <c r="M283" s="214">
        <v>0</v>
      </c>
      <c r="N283" s="10">
        <v>460305</v>
      </c>
      <c r="O283" s="201">
        <v>15624</v>
      </c>
      <c r="P283" s="218">
        <v>1</v>
      </c>
      <c r="Q283" s="102"/>
      <c r="R283" s="114">
        <v>3</v>
      </c>
      <c r="S283" s="62" t="s">
        <v>19</v>
      </c>
      <c r="T283" s="30" t="s">
        <v>689</v>
      </c>
      <c r="U283" s="29"/>
      <c r="V283" s="29" t="s">
        <v>2128</v>
      </c>
      <c r="W283" s="10" t="s">
        <v>2128</v>
      </c>
      <c r="X283" s="296" t="s">
        <v>2128</v>
      </c>
      <c r="Y283" s="10">
        <f>SUM(Table3[[#This Row],[cca 
25%]:[cca 100%]])</f>
        <v>1</v>
      </c>
      <c r="Z283" s="351">
        <f>Table3[[#This Row],[Montažne ure]]*(1-Table3[[#This Row],[faktor %]])</f>
        <v>0</v>
      </c>
      <c r="AA283" s="84">
        <v>0.25</v>
      </c>
      <c r="AB283" s="84">
        <v>0.25</v>
      </c>
      <c r="AC283" s="84">
        <v>0.25</v>
      </c>
      <c r="AD283" s="84">
        <v>0.25</v>
      </c>
      <c r="AE283" s="3" t="s">
        <v>765</v>
      </c>
      <c r="AF283" s="3" t="s">
        <v>741</v>
      </c>
      <c r="AG283" s="296">
        <v>0</v>
      </c>
      <c r="AH283" s="296" t="s">
        <v>20</v>
      </c>
      <c r="AI283" s="10"/>
      <c r="AJ283" s="10"/>
      <c r="AK283" s="296">
        <v>45222</v>
      </c>
      <c r="AL283" s="296" t="s">
        <v>20</v>
      </c>
      <c r="AM283" s="10" t="s">
        <v>357</v>
      </c>
      <c r="AN283" s="7"/>
    </row>
    <row r="284" spans="1:40" ht="21" hidden="1" x14ac:dyDescent="0.4">
      <c r="A284" s="117" t="s">
        <v>640</v>
      </c>
      <c r="B284" s="92" t="s">
        <v>579</v>
      </c>
      <c r="C284" s="95" t="s">
        <v>626</v>
      </c>
      <c r="D284" s="50" t="s">
        <v>627</v>
      </c>
      <c r="E284" s="50" t="str">
        <f t="shared" si="4"/>
        <v>00230</v>
      </c>
      <c r="F284" s="10"/>
      <c r="G284" s="10"/>
      <c r="H284" s="29"/>
      <c r="I284" s="324"/>
      <c r="J284" s="158"/>
      <c r="K284" s="103"/>
      <c r="L284" s="105"/>
      <c r="M284" s="105"/>
      <c r="N284" s="10">
        <v>436590</v>
      </c>
      <c r="O284" s="201">
        <v>15625</v>
      </c>
      <c r="P284" s="218">
        <v>1</v>
      </c>
      <c r="Q284" s="102"/>
      <c r="R284" s="114"/>
      <c r="S284" s="29"/>
      <c r="T284" s="30" t="s">
        <v>689</v>
      </c>
      <c r="U284" s="29"/>
      <c r="V284" s="120" t="s">
        <v>2128</v>
      </c>
      <c r="W284" s="10" t="s">
        <v>2128</v>
      </c>
      <c r="X284" s="296" t="s">
        <v>2128</v>
      </c>
      <c r="Y284" s="10">
        <f>SUM(Table3[[#This Row],[cca 
25%]:[cca 100%]])</f>
        <v>0</v>
      </c>
      <c r="Z284" s="351">
        <f>Table3[[#This Row],[Montažne ure]]*(1-Table3[[#This Row],[faktor %]])</f>
        <v>0</v>
      </c>
      <c r="AA284" s="85"/>
      <c r="AB284" s="85"/>
      <c r="AC284" s="85"/>
      <c r="AD284" s="85"/>
      <c r="AE284" s="3"/>
      <c r="AF284" s="3"/>
      <c r="AG284" s="296" t="s">
        <v>2128</v>
      </c>
      <c r="AH284" s="296" t="s">
        <v>2128</v>
      </c>
      <c r="AI284" s="10"/>
      <c r="AJ284" s="10"/>
      <c r="AK284" s="296" t="s">
        <v>2128</v>
      </c>
      <c r="AL284" s="296" t="s">
        <v>2128</v>
      </c>
      <c r="AM284" s="10" t="s">
        <v>357</v>
      </c>
      <c r="AN284" s="7"/>
    </row>
    <row r="285" spans="1:40" ht="18" hidden="1" x14ac:dyDescent="0.35">
      <c r="A285" s="117" t="s">
        <v>640</v>
      </c>
      <c r="B285" s="8" t="s">
        <v>579</v>
      </c>
      <c r="C285" s="57" t="s">
        <v>628</v>
      </c>
      <c r="D285" s="50" t="s">
        <v>629</v>
      </c>
      <c r="E285" s="275" t="str">
        <f t="shared" si="4"/>
        <v>00240</v>
      </c>
      <c r="F285" s="10"/>
      <c r="G285" s="256"/>
      <c r="H285" s="29" t="s">
        <v>763</v>
      </c>
      <c r="I285" s="7">
        <v>28</v>
      </c>
      <c r="J285" s="158"/>
      <c r="K285" s="158"/>
      <c r="L285" s="214">
        <v>0</v>
      </c>
      <c r="M285" s="214">
        <v>0</v>
      </c>
      <c r="N285" s="10">
        <v>460306</v>
      </c>
      <c r="O285" s="201">
        <v>15626</v>
      </c>
      <c r="P285" s="218">
        <v>1</v>
      </c>
      <c r="Q285" s="102"/>
      <c r="R285" s="114">
        <v>5</v>
      </c>
      <c r="S285" s="62" t="s">
        <v>19</v>
      </c>
      <c r="T285" s="30" t="s">
        <v>689</v>
      </c>
      <c r="U285" s="29"/>
      <c r="V285" s="29" t="s">
        <v>2128</v>
      </c>
      <c r="W285" s="10" t="s">
        <v>2128</v>
      </c>
      <c r="X285" s="296" t="s">
        <v>2128</v>
      </c>
      <c r="Y285" s="10">
        <f>SUM(Table3[[#This Row],[cca 
25%]:[cca 100%]])</f>
        <v>1</v>
      </c>
      <c r="Z285" s="351">
        <f>Table3[[#This Row],[Montažne ure]]*(1-Table3[[#This Row],[faktor %]])</f>
        <v>0</v>
      </c>
      <c r="AA285" s="84">
        <v>0.25</v>
      </c>
      <c r="AB285" s="84">
        <v>0.25</v>
      </c>
      <c r="AC285" s="84">
        <v>0.25</v>
      </c>
      <c r="AD285" s="84">
        <v>0.25</v>
      </c>
      <c r="AE285" s="3" t="s">
        <v>770</v>
      </c>
      <c r="AF285" s="3" t="s">
        <v>741</v>
      </c>
      <c r="AG285" s="296">
        <v>0</v>
      </c>
      <c r="AH285" s="296" t="s">
        <v>20</v>
      </c>
      <c r="AI285" s="10"/>
      <c r="AJ285" s="10"/>
      <c r="AK285" s="296">
        <v>45222</v>
      </c>
      <c r="AL285" s="296" t="s">
        <v>20</v>
      </c>
      <c r="AM285" s="10" t="s">
        <v>357</v>
      </c>
      <c r="AN285" s="7"/>
    </row>
    <row r="286" spans="1:40" ht="18" hidden="1" x14ac:dyDescent="0.35">
      <c r="A286" s="117" t="s">
        <v>640</v>
      </c>
      <c r="B286" s="8" t="s">
        <v>579</v>
      </c>
      <c r="C286" s="57" t="s">
        <v>630</v>
      </c>
      <c r="D286" s="275" t="s">
        <v>631</v>
      </c>
      <c r="E286" s="275" t="str">
        <f t="shared" si="4"/>
        <v>00250</v>
      </c>
      <c r="F286" s="10"/>
      <c r="G286" s="256"/>
      <c r="H286" s="29" t="s">
        <v>763</v>
      </c>
      <c r="I286" s="13">
        <v>28</v>
      </c>
      <c r="J286" s="158"/>
      <c r="K286" s="158"/>
      <c r="L286" s="214">
        <v>0</v>
      </c>
      <c r="M286" s="214">
        <v>0</v>
      </c>
      <c r="N286" s="10">
        <v>460307</v>
      </c>
      <c r="O286" s="201" t="s">
        <v>632</v>
      </c>
      <c r="P286" s="218">
        <v>2</v>
      </c>
      <c r="Q286" s="102"/>
      <c r="R286" s="114">
        <v>50</v>
      </c>
      <c r="S286" s="62" t="s">
        <v>19</v>
      </c>
      <c r="T286" s="30" t="s">
        <v>689</v>
      </c>
      <c r="U286" s="29"/>
      <c r="V286" s="29" t="s">
        <v>2128</v>
      </c>
      <c r="W286" s="10" t="s">
        <v>2128</v>
      </c>
      <c r="X286" s="296" t="s">
        <v>2128</v>
      </c>
      <c r="Y286" s="10">
        <f>SUM(Table3[[#This Row],[cca 
25%]:[cca 100%]])</f>
        <v>1</v>
      </c>
      <c r="Z286" s="351">
        <f>Table3[[#This Row],[Montažne ure]]*(1-Table3[[#This Row],[faktor %]])</f>
        <v>0</v>
      </c>
      <c r="AA286" s="84">
        <v>0.25</v>
      </c>
      <c r="AB286" s="84">
        <v>0.25</v>
      </c>
      <c r="AC286" s="84">
        <v>0.25</v>
      </c>
      <c r="AD286" s="84">
        <v>0.25</v>
      </c>
      <c r="AE286" s="3" t="s">
        <v>765</v>
      </c>
      <c r="AF286" s="3" t="s">
        <v>749</v>
      </c>
      <c r="AG286" s="296">
        <v>45141</v>
      </c>
      <c r="AH286" s="296" t="s">
        <v>20</v>
      </c>
      <c r="AI286" s="10"/>
      <c r="AJ286" s="10"/>
      <c r="AK286" s="296">
        <v>45196</v>
      </c>
      <c r="AL286" s="296" t="s">
        <v>20</v>
      </c>
      <c r="AM286" s="10" t="s">
        <v>357</v>
      </c>
      <c r="AN286" s="7"/>
    </row>
    <row r="287" spans="1:40" ht="18" hidden="1" x14ac:dyDescent="0.35">
      <c r="A287" s="117" t="s">
        <v>640</v>
      </c>
      <c r="B287" s="8" t="s">
        <v>579</v>
      </c>
      <c r="C287" s="57" t="s">
        <v>633</v>
      </c>
      <c r="D287" s="275" t="s">
        <v>634</v>
      </c>
      <c r="E287" s="275" t="str">
        <f t="shared" si="4"/>
        <v>00260</v>
      </c>
      <c r="F287" s="10"/>
      <c r="G287" s="256"/>
      <c r="H287" s="29" t="s">
        <v>763</v>
      </c>
      <c r="I287" s="13">
        <v>28</v>
      </c>
      <c r="J287" s="158"/>
      <c r="K287" s="158"/>
      <c r="L287" s="214">
        <v>0</v>
      </c>
      <c r="M287" s="214">
        <v>0</v>
      </c>
      <c r="N287" s="10">
        <v>460308</v>
      </c>
      <c r="O287" s="201" t="s">
        <v>635</v>
      </c>
      <c r="P287" s="218">
        <v>2</v>
      </c>
      <c r="Q287" s="102"/>
      <c r="R287" s="114">
        <v>20</v>
      </c>
      <c r="S287" s="62" t="s">
        <v>19</v>
      </c>
      <c r="T287" s="30" t="s">
        <v>689</v>
      </c>
      <c r="U287" s="29"/>
      <c r="V287" s="29" t="s">
        <v>2128</v>
      </c>
      <c r="W287" s="10" t="s">
        <v>2128</v>
      </c>
      <c r="X287" s="296" t="s">
        <v>2128</v>
      </c>
      <c r="Y287" s="10">
        <f>SUM(Table3[[#This Row],[cca 
25%]:[cca 100%]])</f>
        <v>1</v>
      </c>
      <c r="Z287" s="351">
        <f>Table3[[#This Row],[Montažne ure]]*(1-Table3[[#This Row],[faktor %]])</f>
        <v>0</v>
      </c>
      <c r="AA287" s="84">
        <v>0.25</v>
      </c>
      <c r="AB287" s="84">
        <v>0.25</v>
      </c>
      <c r="AC287" s="84">
        <v>0.25</v>
      </c>
      <c r="AD287" s="84">
        <v>0.25</v>
      </c>
      <c r="AE287" s="3" t="s">
        <v>765</v>
      </c>
      <c r="AF287" s="3" t="s">
        <v>749</v>
      </c>
      <c r="AG287" s="296">
        <v>45148</v>
      </c>
      <c r="AH287" s="296" t="s">
        <v>20</v>
      </c>
      <c r="AI287" s="10"/>
      <c r="AJ287" s="10"/>
      <c r="AK287" s="296">
        <v>45226</v>
      </c>
      <c r="AL287" s="296" t="s">
        <v>20</v>
      </c>
      <c r="AM287" s="10" t="s">
        <v>357</v>
      </c>
      <c r="AN287" s="7"/>
    </row>
    <row r="288" spans="1:40" ht="18" hidden="1" x14ac:dyDescent="0.35">
      <c r="A288" s="117" t="s">
        <v>640</v>
      </c>
      <c r="B288" s="8" t="s">
        <v>579</v>
      </c>
      <c r="C288" s="57" t="s">
        <v>636</v>
      </c>
      <c r="D288" s="275" t="s">
        <v>637</v>
      </c>
      <c r="E288" s="275" t="str">
        <f t="shared" si="4"/>
        <v>00270</v>
      </c>
      <c r="F288" s="10"/>
      <c r="G288" s="256"/>
      <c r="H288" s="120" t="s">
        <v>772</v>
      </c>
      <c r="I288" s="13">
        <v>31</v>
      </c>
      <c r="J288" s="158"/>
      <c r="K288" s="103"/>
      <c r="L288" s="214">
        <v>0</v>
      </c>
      <c r="M288" s="214">
        <v>0</v>
      </c>
      <c r="N288" s="10">
        <v>460320</v>
      </c>
      <c r="O288" s="201">
        <v>15631</v>
      </c>
      <c r="P288" s="218">
        <v>1</v>
      </c>
      <c r="Q288" s="102"/>
      <c r="R288" s="114">
        <v>320</v>
      </c>
      <c r="S288" s="62" t="s">
        <v>19</v>
      </c>
      <c r="T288" s="30" t="s">
        <v>694</v>
      </c>
      <c r="U288" s="29" t="s">
        <v>710</v>
      </c>
      <c r="V288" s="120" t="s">
        <v>20</v>
      </c>
      <c r="W288" s="33" t="s">
        <v>2130</v>
      </c>
      <c r="X288" s="296">
        <v>45196</v>
      </c>
      <c r="Y288" s="10">
        <f>SUM(Table3[[#This Row],[cca 
25%]:[cca 100%]])</f>
        <v>1</v>
      </c>
      <c r="Z288" s="351">
        <f>Table3[[#This Row],[Montažne ure]]*(1-Table3[[#This Row],[faktor %]])</f>
        <v>0</v>
      </c>
      <c r="AA288" s="84">
        <v>0.25</v>
      </c>
      <c r="AB288" s="84">
        <v>0.25</v>
      </c>
      <c r="AC288" s="84">
        <v>0.25</v>
      </c>
      <c r="AD288" s="84">
        <v>0.25</v>
      </c>
      <c r="AE288" s="3" t="s">
        <v>787</v>
      </c>
      <c r="AF288" s="3" t="s">
        <v>756</v>
      </c>
      <c r="AG288" s="296">
        <v>45161</v>
      </c>
      <c r="AH288" s="296" t="s">
        <v>20</v>
      </c>
      <c r="AI288" s="10"/>
      <c r="AJ288" s="10"/>
      <c r="AK288" s="296">
        <v>45226</v>
      </c>
      <c r="AL288" s="296" t="s">
        <v>20</v>
      </c>
      <c r="AM288" s="10" t="s">
        <v>357</v>
      </c>
      <c r="AN288" s="7"/>
    </row>
    <row r="289" spans="1:40" ht="18" hidden="1" x14ac:dyDescent="0.35">
      <c r="A289" s="117" t="s">
        <v>640</v>
      </c>
      <c r="B289" s="8" t="s">
        <v>579</v>
      </c>
      <c r="C289" s="57" t="s">
        <v>638</v>
      </c>
      <c r="D289" s="50" t="s">
        <v>639</v>
      </c>
      <c r="E289" s="50" t="str">
        <f t="shared" si="4"/>
        <v>00900</v>
      </c>
      <c r="F289" s="10"/>
      <c r="G289" s="10"/>
      <c r="H289" s="29"/>
      <c r="I289" s="10"/>
      <c r="J289" s="158"/>
      <c r="K289" s="158"/>
      <c r="L289" s="214">
        <v>0</v>
      </c>
      <c r="M289" s="214">
        <v>0</v>
      </c>
      <c r="N289" s="10">
        <v>460310</v>
      </c>
      <c r="O289" s="103"/>
      <c r="P289" s="103"/>
      <c r="Q289" s="102"/>
      <c r="R289" s="114"/>
      <c r="S289" s="29"/>
      <c r="T289" s="30"/>
      <c r="U289" s="29" t="s">
        <v>710</v>
      </c>
      <c r="V289" s="29" t="s">
        <v>2128</v>
      </c>
      <c r="W289" s="10" t="s">
        <v>2128</v>
      </c>
      <c r="X289" s="296" t="s">
        <v>2128</v>
      </c>
      <c r="Y289" s="10">
        <f>SUM(Table3[[#This Row],[cca 
25%]:[cca 100%]])</f>
        <v>0</v>
      </c>
      <c r="Z289" s="351">
        <f>Table3[[#This Row],[Montažne ure]]*(1-Table3[[#This Row],[faktor %]])</f>
        <v>0</v>
      </c>
      <c r="AA289" s="85"/>
      <c r="AB289" s="85"/>
      <c r="AC289" s="85"/>
      <c r="AD289" s="85"/>
      <c r="AE289" s="3"/>
      <c r="AF289" s="3"/>
      <c r="AG289" s="296" t="s">
        <v>2128</v>
      </c>
      <c r="AH289" s="296" t="s">
        <v>2128</v>
      </c>
      <c r="AI289" s="10"/>
      <c r="AJ289" s="10"/>
      <c r="AK289" s="296" t="s">
        <v>2128</v>
      </c>
      <c r="AL289" s="296" t="s">
        <v>2128</v>
      </c>
      <c r="AM289" s="10" t="s">
        <v>357</v>
      </c>
      <c r="AN289" s="7"/>
    </row>
    <row r="290" spans="1:40" ht="18" hidden="1" x14ac:dyDescent="0.35">
      <c r="A290" s="117" t="s">
        <v>640</v>
      </c>
      <c r="B290" s="8" t="s">
        <v>579</v>
      </c>
      <c r="C290" s="57"/>
      <c r="D290" s="50"/>
      <c r="E290" s="50" t="str">
        <f t="shared" si="4"/>
        <v/>
      </c>
      <c r="F290" s="10"/>
      <c r="G290" s="10"/>
      <c r="H290" s="29"/>
      <c r="I290" s="10"/>
      <c r="J290" s="103"/>
      <c r="K290" s="103"/>
      <c r="L290" s="105"/>
      <c r="M290" s="105"/>
      <c r="N290" s="103"/>
      <c r="O290" s="103"/>
      <c r="P290" s="103"/>
      <c r="Q290" s="102"/>
      <c r="R290" s="114"/>
      <c r="S290" s="29"/>
      <c r="T290" s="30"/>
      <c r="U290" s="29"/>
      <c r="V290" s="29" t="s">
        <v>2128</v>
      </c>
      <c r="W290" s="10" t="s">
        <v>2128</v>
      </c>
      <c r="X290" s="296" t="s">
        <v>2128</v>
      </c>
      <c r="Y290" s="10">
        <f>SUM(Table3[[#This Row],[cca 
25%]:[cca 100%]])</f>
        <v>0</v>
      </c>
      <c r="Z290" s="351">
        <f>Table3[[#This Row],[Montažne ure]]*(1-Table3[[#This Row],[faktor %]])</f>
        <v>0</v>
      </c>
      <c r="AA290" s="85"/>
      <c r="AB290" s="85"/>
      <c r="AC290" s="85"/>
      <c r="AD290" s="85"/>
      <c r="AE290" s="3"/>
      <c r="AF290" s="3"/>
      <c r="AG290" s="296" t="s">
        <v>2128</v>
      </c>
      <c r="AH290" s="296" t="s">
        <v>2128</v>
      </c>
      <c r="AI290" s="10"/>
      <c r="AJ290" s="10"/>
      <c r="AK290" s="296" t="s">
        <v>2128</v>
      </c>
      <c r="AL290" s="296" t="s">
        <v>2128</v>
      </c>
      <c r="AM290" s="10" t="s">
        <v>357</v>
      </c>
      <c r="AN290" s="7"/>
    </row>
    <row r="291" spans="1:40" ht="18" hidden="1" x14ac:dyDescent="0.35">
      <c r="A291" s="117" t="s">
        <v>677</v>
      </c>
      <c r="B291" s="92" t="s">
        <v>641</v>
      </c>
      <c r="C291" s="95" t="s">
        <v>642</v>
      </c>
      <c r="D291" s="25" t="s">
        <v>643</v>
      </c>
      <c r="E291" s="97" t="str">
        <f t="shared" si="4"/>
        <v>00010</v>
      </c>
      <c r="F291" s="10"/>
      <c r="G291" s="10"/>
      <c r="H291" s="29" t="s">
        <v>798</v>
      </c>
      <c r="I291" s="7">
        <v>38</v>
      </c>
      <c r="J291" s="158"/>
      <c r="K291" s="158"/>
      <c r="L291" s="105">
        <v>1</v>
      </c>
      <c r="M291" s="214">
        <v>0</v>
      </c>
      <c r="N291" s="10">
        <v>460328</v>
      </c>
      <c r="O291" s="10">
        <v>15632</v>
      </c>
      <c r="P291" s="32">
        <v>1</v>
      </c>
      <c r="Q291" s="102"/>
      <c r="R291" s="112">
        <v>30</v>
      </c>
      <c r="S291" s="62" t="s">
        <v>19</v>
      </c>
      <c r="T291" s="30" t="s">
        <v>895</v>
      </c>
      <c r="U291" s="29"/>
      <c r="V291" s="29" t="s">
        <v>20</v>
      </c>
      <c r="W291" s="10" t="s">
        <v>2130</v>
      </c>
      <c r="X291" s="296">
        <v>45225</v>
      </c>
      <c r="Y291" s="10">
        <f>SUM(Table3[[#This Row],[cca 
25%]:[cca 100%]])</f>
        <v>1</v>
      </c>
      <c r="Z291" s="351">
        <f>Table3[[#This Row],[Montažne ure]]*(1-Table3[[#This Row],[faktor %]])</f>
        <v>0</v>
      </c>
      <c r="AA291" s="84">
        <v>0.25</v>
      </c>
      <c r="AB291" s="84">
        <v>0.25</v>
      </c>
      <c r="AC291" s="84">
        <v>0.25</v>
      </c>
      <c r="AD291" s="84">
        <v>0.25</v>
      </c>
      <c r="AE291" s="3"/>
      <c r="AF291" s="3"/>
      <c r="AG291" s="296">
        <v>45215</v>
      </c>
      <c r="AH291" s="296" t="s">
        <v>20</v>
      </c>
      <c r="AI291" s="10"/>
      <c r="AJ291" s="10"/>
      <c r="AK291" s="296">
        <v>45225</v>
      </c>
      <c r="AL291" s="296" t="s">
        <v>20</v>
      </c>
      <c r="AM291" s="10" t="s">
        <v>357</v>
      </c>
      <c r="AN291" s="7"/>
    </row>
    <row r="292" spans="1:40" ht="18" hidden="1" x14ac:dyDescent="0.35">
      <c r="A292" s="117" t="s">
        <v>677</v>
      </c>
      <c r="B292" s="8" t="s">
        <v>641</v>
      </c>
      <c r="C292" s="57" t="s">
        <v>644</v>
      </c>
      <c r="D292" s="50" t="s">
        <v>645</v>
      </c>
      <c r="E292" s="50" t="str">
        <f t="shared" si="4"/>
        <v>00020</v>
      </c>
      <c r="F292" s="10"/>
      <c r="G292" s="10"/>
      <c r="H292" s="29" t="s">
        <v>870</v>
      </c>
      <c r="I292" s="7">
        <v>37</v>
      </c>
      <c r="J292" s="7"/>
      <c r="K292" s="158"/>
      <c r="L292" s="214">
        <v>0</v>
      </c>
      <c r="M292" s="214">
        <v>0</v>
      </c>
      <c r="N292" s="10">
        <v>460321</v>
      </c>
      <c r="O292" s="10">
        <v>15633</v>
      </c>
      <c r="P292" s="32">
        <v>1</v>
      </c>
      <c r="Q292" s="102"/>
      <c r="R292" s="114">
        <v>6</v>
      </c>
      <c r="S292" s="58" t="s">
        <v>22</v>
      </c>
      <c r="T292" s="30" t="s">
        <v>896</v>
      </c>
      <c r="U292" s="29"/>
      <c r="V292" s="29" t="s">
        <v>20</v>
      </c>
      <c r="W292" s="10" t="s">
        <v>2130</v>
      </c>
      <c r="X292" s="296">
        <v>45229</v>
      </c>
      <c r="Y292" s="10">
        <f>SUM(Table3[[#This Row],[cca 
25%]:[cca 100%]])</f>
        <v>1</v>
      </c>
      <c r="Z292" s="351">
        <f>Table3[[#This Row],[Montažne ure]]*(1-Table3[[#This Row],[faktor %]])</f>
        <v>0</v>
      </c>
      <c r="AA292" s="84">
        <v>0.25</v>
      </c>
      <c r="AB292" s="84">
        <v>0.25</v>
      </c>
      <c r="AC292" s="84">
        <v>0.25</v>
      </c>
      <c r="AD292" s="84">
        <v>0.25</v>
      </c>
      <c r="AE292" s="3"/>
      <c r="AF292" s="3"/>
      <c r="AG292" s="296">
        <v>0</v>
      </c>
      <c r="AH292" s="296" t="s">
        <v>20</v>
      </c>
      <c r="AI292" s="10"/>
      <c r="AJ292" s="10"/>
      <c r="AK292" s="296">
        <v>45204</v>
      </c>
      <c r="AL292" s="296" t="s">
        <v>20</v>
      </c>
      <c r="AM292" s="10" t="s">
        <v>357</v>
      </c>
      <c r="AN292" s="7"/>
    </row>
    <row r="293" spans="1:40" ht="18" hidden="1" x14ac:dyDescent="0.35">
      <c r="A293" s="117" t="s">
        <v>677</v>
      </c>
      <c r="B293" s="8" t="s">
        <v>641</v>
      </c>
      <c r="C293" s="57" t="s">
        <v>646</v>
      </c>
      <c r="D293" s="50" t="s">
        <v>647</v>
      </c>
      <c r="E293" s="50" t="str">
        <f t="shared" si="4"/>
        <v>00030</v>
      </c>
      <c r="F293" s="10"/>
      <c r="G293" s="10"/>
      <c r="H293" s="29" t="s">
        <v>870</v>
      </c>
      <c r="I293" s="7">
        <v>37</v>
      </c>
      <c r="J293" s="158"/>
      <c r="K293" s="158"/>
      <c r="L293" s="214">
        <v>0</v>
      </c>
      <c r="M293" s="214">
        <v>0</v>
      </c>
      <c r="N293" s="10">
        <v>460322</v>
      </c>
      <c r="O293" s="10">
        <v>15634</v>
      </c>
      <c r="P293" s="32">
        <v>1</v>
      </c>
      <c r="Q293" s="102"/>
      <c r="R293" s="114">
        <v>6</v>
      </c>
      <c r="S293" s="58" t="s">
        <v>22</v>
      </c>
      <c r="T293" s="30" t="s">
        <v>896</v>
      </c>
      <c r="U293" s="29"/>
      <c r="V293" s="29" t="s">
        <v>20</v>
      </c>
      <c r="W293" s="10" t="s">
        <v>2130</v>
      </c>
      <c r="X293" s="296">
        <v>45229</v>
      </c>
      <c r="Y293" s="10">
        <f>SUM(Table3[[#This Row],[cca 
25%]:[cca 100%]])</f>
        <v>1</v>
      </c>
      <c r="Z293" s="351">
        <f>Table3[[#This Row],[Montažne ure]]*(1-Table3[[#This Row],[faktor %]])</f>
        <v>0</v>
      </c>
      <c r="AA293" s="84">
        <v>0.25</v>
      </c>
      <c r="AB293" s="84">
        <v>0.25</v>
      </c>
      <c r="AC293" s="84">
        <v>0.25</v>
      </c>
      <c r="AD293" s="84">
        <v>0.25</v>
      </c>
      <c r="AE293" s="3"/>
      <c r="AF293" s="3"/>
      <c r="AG293" s="296">
        <v>0</v>
      </c>
      <c r="AH293" s="296" t="s">
        <v>20</v>
      </c>
      <c r="AI293" s="10"/>
      <c r="AJ293" s="10"/>
      <c r="AK293" s="296">
        <v>45204</v>
      </c>
      <c r="AL293" s="296" t="s">
        <v>20</v>
      </c>
      <c r="AM293" s="10" t="s">
        <v>357</v>
      </c>
      <c r="AN293" s="7"/>
    </row>
    <row r="294" spans="1:40" ht="18" hidden="1" x14ac:dyDescent="0.35">
      <c r="A294" s="117" t="s">
        <v>677</v>
      </c>
      <c r="B294" s="8" t="s">
        <v>641</v>
      </c>
      <c r="C294" s="95" t="s">
        <v>54</v>
      </c>
      <c r="D294" s="25" t="s">
        <v>648</v>
      </c>
      <c r="E294" s="25" t="str">
        <f t="shared" si="4"/>
        <v>00040</v>
      </c>
      <c r="F294" s="231" t="s">
        <v>20</v>
      </c>
      <c r="G294" s="10"/>
      <c r="H294" s="29" t="s">
        <v>867</v>
      </c>
      <c r="I294" s="7">
        <v>36</v>
      </c>
      <c r="J294" s="158"/>
      <c r="K294" s="158"/>
      <c r="L294" s="214">
        <v>0</v>
      </c>
      <c r="M294" s="214">
        <v>0</v>
      </c>
      <c r="N294" s="93">
        <v>355888043</v>
      </c>
      <c r="O294" s="10">
        <v>15635</v>
      </c>
      <c r="P294" s="32">
        <v>1</v>
      </c>
      <c r="Q294" s="102"/>
      <c r="R294" s="114">
        <v>108</v>
      </c>
      <c r="S294" s="61" t="s">
        <v>29</v>
      </c>
      <c r="T294" s="30" t="s">
        <v>895</v>
      </c>
      <c r="U294" s="29"/>
      <c r="V294" s="29" t="s">
        <v>20</v>
      </c>
      <c r="W294" s="10" t="s">
        <v>2130</v>
      </c>
      <c r="X294" s="296">
        <v>45229</v>
      </c>
      <c r="Y294" s="10">
        <f>SUM(Table3[[#This Row],[cca 
25%]:[cca 100%]])</f>
        <v>1</v>
      </c>
      <c r="Z294" s="351">
        <f>Table3[[#This Row],[Montažne ure]]*(1-Table3[[#This Row],[faktor %]])</f>
        <v>0</v>
      </c>
      <c r="AA294" s="84">
        <v>0.25</v>
      </c>
      <c r="AB294" s="84">
        <v>0.25</v>
      </c>
      <c r="AC294" s="84">
        <v>0.25</v>
      </c>
      <c r="AD294" s="84">
        <v>0.25</v>
      </c>
      <c r="AE294" s="3" t="s">
        <v>877</v>
      </c>
      <c r="AF294" s="3"/>
      <c r="AG294" s="296">
        <v>45211</v>
      </c>
      <c r="AH294" s="296" t="s">
        <v>20</v>
      </c>
      <c r="AI294" s="10"/>
      <c r="AJ294" s="10"/>
      <c r="AK294" s="296">
        <v>45217</v>
      </c>
      <c r="AL294" s="296" t="s">
        <v>20</v>
      </c>
      <c r="AM294" s="10" t="s">
        <v>357</v>
      </c>
      <c r="AN294" s="7"/>
    </row>
    <row r="295" spans="1:40" ht="18" hidden="1" x14ac:dyDescent="0.35">
      <c r="A295" s="117" t="s">
        <v>677</v>
      </c>
      <c r="B295" s="8" t="s">
        <v>641</v>
      </c>
      <c r="C295" s="95" t="s">
        <v>203</v>
      </c>
      <c r="D295" s="25" t="s">
        <v>649</v>
      </c>
      <c r="E295" s="25" t="str">
        <f t="shared" si="4"/>
        <v>00050</v>
      </c>
      <c r="F295" s="231" t="s">
        <v>20</v>
      </c>
      <c r="G295" s="10"/>
      <c r="H295" s="29" t="s">
        <v>867</v>
      </c>
      <c r="I295" s="7">
        <v>36</v>
      </c>
      <c r="J295" s="158"/>
      <c r="K295" s="158"/>
      <c r="L295" s="214">
        <v>0</v>
      </c>
      <c r="M295" s="214">
        <v>0</v>
      </c>
      <c r="N295" s="93">
        <v>355888044</v>
      </c>
      <c r="O295" s="10">
        <v>15636</v>
      </c>
      <c r="P295" s="32">
        <v>1</v>
      </c>
      <c r="Q295" s="102"/>
      <c r="R295" s="114">
        <v>108</v>
      </c>
      <c r="S295" s="61" t="s">
        <v>29</v>
      </c>
      <c r="T295" s="30" t="s">
        <v>895</v>
      </c>
      <c r="U295" s="29"/>
      <c r="V295" s="29" t="s">
        <v>20</v>
      </c>
      <c r="W295" s="10" t="s">
        <v>2130</v>
      </c>
      <c r="X295" s="296">
        <v>45229</v>
      </c>
      <c r="Y295" s="10">
        <f>SUM(Table3[[#This Row],[cca 
25%]:[cca 100%]])</f>
        <v>1</v>
      </c>
      <c r="Z295" s="351">
        <f>Table3[[#This Row],[Montažne ure]]*(1-Table3[[#This Row],[faktor %]])</f>
        <v>0</v>
      </c>
      <c r="AA295" s="84">
        <v>0.25</v>
      </c>
      <c r="AB295" s="84">
        <v>0.25</v>
      </c>
      <c r="AC295" s="84">
        <v>0.25</v>
      </c>
      <c r="AD295" s="84">
        <v>0.25</v>
      </c>
      <c r="AE295" s="3" t="s">
        <v>877</v>
      </c>
      <c r="AF295" s="3"/>
      <c r="AG295" s="296">
        <v>45211</v>
      </c>
      <c r="AH295" s="296" t="s">
        <v>20</v>
      </c>
      <c r="AI295" s="10"/>
      <c r="AJ295" s="10"/>
      <c r="AK295" s="296">
        <v>45217</v>
      </c>
      <c r="AL295" s="296" t="s">
        <v>20</v>
      </c>
      <c r="AM295" s="10" t="s">
        <v>357</v>
      </c>
      <c r="AN295" s="7"/>
    </row>
    <row r="296" spans="1:40" ht="18" hidden="1" x14ac:dyDescent="0.35">
      <c r="A296" s="117" t="s">
        <v>677</v>
      </c>
      <c r="B296" s="8" t="s">
        <v>641</v>
      </c>
      <c r="C296" s="57" t="s">
        <v>205</v>
      </c>
      <c r="D296" s="50" t="s">
        <v>650</v>
      </c>
      <c r="E296" s="50" t="str">
        <f t="shared" si="4"/>
        <v>00060</v>
      </c>
      <c r="F296" s="10"/>
      <c r="G296" s="24" t="s">
        <v>357</v>
      </c>
      <c r="H296" s="29" t="s">
        <v>890</v>
      </c>
      <c r="I296" s="10" t="s">
        <v>162</v>
      </c>
      <c r="J296" s="158"/>
      <c r="K296" s="158"/>
      <c r="L296" s="214">
        <v>0</v>
      </c>
      <c r="M296" s="214">
        <v>0</v>
      </c>
      <c r="N296" s="10">
        <v>415275</v>
      </c>
      <c r="O296" s="10">
        <v>15637</v>
      </c>
      <c r="P296" s="32">
        <v>1</v>
      </c>
      <c r="Q296" s="102"/>
      <c r="R296" s="114"/>
      <c r="S296" s="58" t="s">
        <v>22</v>
      </c>
      <c r="T296" s="30" t="s">
        <v>896</v>
      </c>
      <c r="U296" s="29"/>
      <c r="V296" s="29" t="s">
        <v>20</v>
      </c>
      <c r="W296" s="10" t="s">
        <v>2131</v>
      </c>
      <c r="X296" s="296">
        <v>0</v>
      </c>
      <c r="Y296" s="10">
        <f>SUM(Table3[[#This Row],[cca 
25%]:[cca 100%]])</f>
        <v>1</v>
      </c>
      <c r="Z296" s="351">
        <f>Table3[[#This Row],[Montažne ure]]*(1-Table3[[#This Row],[faktor %]])</f>
        <v>0</v>
      </c>
      <c r="AA296" s="84">
        <v>0.25</v>
      </c>
      <c r="AB296" s="84">
        <v>0.25</v>
      </c>
      <c r="AC296" s="84">
        <v>0.25</v>
      </c>
      <c r="AD296" s="84">
        <v>0.25</v>
      </c>
      <c r="AE296" s="3"/>
      <c r="AF296" s="3"/>
      <c r="AG296" s="296">
        <v>0</v>
      </c>
      <c r="AH296" s="296">
        <v>0</v>
      </c>
      <c r="AI296" s="10"/>
      <c r="AJ296" s="10"/>
      <c r="AK296" s="296">
        <v>0</v>
      </c>
      <c r="AL296" s="296">
        <v>0</v>
      </c>
      <c r="AM296" s="10" t="s">
        <v>357</v>
      </c>
      <c r="AN296" s="7"/>
    </row>
    <row r="297" spans="1:40" ht="18" hidden="1" x14ac:dyDescent="0.35">
      <c r="A297" s="117" t="s">
        <v>677</v>
      </c>
      <c r="B297" s="8" t="s">
        <v>641</v>
      </c>
      <c r="C297" s="57" t="s">
        <v>651</v>
      </c>
      <c r="D297" s="50" t="s">
        <v>652</v>
      </c>
      <c r="E297" s="50" t="str">
        <f t="shared" si="4"/>
        <v>00070</v>
      </c>
      <c r="F297" s="10"/>
      <c r="G297" s="24" t="s">
        <v>357</v>
      </c>
      <c r="H297" s="29" t="s">
        <v>870</v>
      </c>
      <c r="I297" s="7">
        <v>37</v>
      </c>
      <c r="J297" s="158"/>
      <c r="K297" s="158"/>
      <c r="L297" s="214">
        <v>0</v>
      </c>
      <c r="M297" s="214">
        <v>0</v>
      </c>
      <c r="N297" s="10">
        <v>337985</v>
      </c>
      <c r="O297" s="10">
        <v>15638</v>
      </c>
      <c r="P297" s="32">
        <v>1</v>
      </c>
      <c r="Q297" s="102"/>
      <c r="R297" s="114">
        <v>6</v>
      </c>
      <c r="S297" s="58" t="s">
        <v>22</v>
      </c>
      <c r="T297" s="30" t="s">
        <v>895</v>
      </c>
      <c r="U297" s="29"/>
      <c r="V297" s="29" t="s">
        <v>20</v>
      </c>
      <c r="W297" s="10" t="s">
        <v>2130</v>
      </c>
      <c r="X297" s="296">
        <v>45229</v>
      </c>
      <c r="Y297" s="10">
        <f>SUM(Table3[[#This Row],[cca 
25%]:[cca 100%]])</f>
        <v>1</v>
      </c>
      <c r="Z297" s="351">
        <f>Table3[[#This Row],[Montažne ure]]*(1-Table3[[#This Row],[faktor %]])</f>
        <v>0</v>
      </c>
      <c r="AA297" s="84">
        <v>0.25</v>
      </c>
      <c r="AB297" s="84">
        <v>0.25</v>
      </c>
      <c r="AC297" s="84">
        <v>0.25</v>
      </c>
      <c r="AD297" s="84">
        <v>0.25</v>
      </c>
      <c r="AE297" s="3"/>
      <c r="AF297" s="3"/>
      <c r="AG297" s="296">
        <v>0</v>
      </c>
      <c r="AH297" s="296">
        <v>0</v>
      </c>
      <c r="AI297" s="10"/>
      <c r="AJ297" s="10"/>
      <c r="AK297" s="296">
        <v>0</v>
      </c>
      <c r="AL297" s="296">
        <v>0</v>
      </c>
      <c r="AM297" s="10" t="s">
        <v>357</v>
      </c>
      <c r="AN297" s="7"/>
    </row>
    <row r="298" spans="1:40" ht="18" hidden="1" x14ac:dyDescent="0.35">
      <c r="A298" s="117" t="s">
        <v>677</v>
      </c>
      <c r="B298" s="92" t="s">
        <v>641</v>
      </c>
      <c r="C298" s="95" t="s">
        <v>653</v>
      </c>
      <c r="D298" s="25" t="s">
        <v>654</v>
      </c>
      <c r="E298" s="25" t="str">
        <f t="shared" si="4"/>
        <v>00080</v>
      </c>
      <c r="F298" s="10"/>
      <c r="G298" s="10"/>
      <c r="H298" s="29" t="s">
        <v>870</v>
      </c>
      <c r="I298" s="7">
        <v>37</v>
      </c>
      <c r="J298" s="158"/>
      <c r="K298" s="158"/>
      <c r="L298" s="214">
        <v>0</v>
      </c>
      <c r="M298" s="214">
        <v>0</v>
      </c>
      <c r="N298" s="10">
        <v>460323</v>
      </c>
      <c r="O298" s="10">
        <v>15639</v>
      </c>
      <c r="P298" s="32">
        <v>1</v>
      </c>
      <c r="Q298" s="102"/>
      <c r="R298" s="114">
        <v>57</v>
      </c>
      <c r="S298" s="58" t="s">
        <v>22</v>
      </c>
      <c r="T298" s="30" t="s">
        <v>895</v>
      </c>
      <c r="U298" s="29"/>
      <c r="V298" s="29" t="s">
        <v>20</v>
      </c>
      <c r="W298" s="10" t="s">
        <v>2130</v>
      </c>
      <c r="X298" s="296">
        <v>45229</v>
      </c>
      <c r="Y298" s="10">
        <f>SUM(Table3[[#This Row],[cca 
25%]:[cca 100%]])</f>
        <v>1</v>
      </c>
      <c r="Z298" s="351">
        <f>Table3[[#This Row],[Montažne ure]]*(1-Table3[[#This Row],[faktor %]])</f>
        <v>0</v>
      </c>
      <c r="AA298" s="84">
        <v>0.25</v>
      </c>
      <c r="AB298" s="84">
        <v>0.25</v>
      </c>
      <c r="AC298" s="84">
        <v>0.25</v>
      </c>
      <c r="AD298" s="84">
        <v>0.25</v>
      </c>
      <c r="AE298" s="3" t="s">
        <v>898</v>
      </c>
      <c r="AF298" s="3"/>
      <c r="AG298" s="296">
        <v>0</v>
      </c>
      <c r="AH298" s="296" t="s">
        <v>20</v>
      </c>
      <c r="AI298" s="10"/>
      <c r="AJ298" s="10"/>
      <c r="AK298" s="296">
        <v>45201</v>
      </c>
      <c r="AL298" s="296" t="s">
        <v>20</v>
      </c>
      <c r="AM298" s="10" t="s">
        <v>357</v>
      </c>
      <c r="AN298" s="7"/>
    </row>
    <row r="299" spans="1:40" ht="18" hidden="1" x14ac:dyDescent="0.35">
      <c r="A299" s="117" t="s">
        <v>677</v>
      </c>
      <c r="B299" s="8" t="s">
        <v>641</v>
      </c>
      <c r="C299" s="57" t="s">
        <v>655</v>
      </c>
      <c r="D299" s="50" t="s">
        <v>656</v>
      </c>
      <c r="E299" s="50" t="str">
        <f t="shared" si="4"/>
        <v>00090</v>
      </c>
      <c r="F299" s="10" t="s">
        <v>20</v>
      </c>
      <c r="G299" s="10"/>
      <c r="H299" s="29" t="s">
        <v>871</v>
      </c>
      <c r="I299" s="7">
        <v>38</v>
      </c>
      <c r="J299" s="158"/>
      <c r="K299" s="158"/>
      <c r="L299" s="214">
        <v>0</v>
      </c>
      <c r="M299" s="214">
        <v>0</v>
      </c>
      <c r="N299" s="10">
        <v>460329</v>
      </c>
      <c r="O299" s="10">
        <v>15640</v>
      </c>
      <c r="P299" s="32">
        <v>1</v>
      </c>
      <c r="Q299" s="102"/>
      <c r="R299" s="114">
        <v>136</v>
      </c>
      <c r="S299" s="58" t="s">
        <v>22</v>
      </c>
      <c r="T299" s="30" t="s">
        <v>897</v>
      </c>
      <c r="U299" s="29"/>
      <c r="V299" s="29" t="s">
        <v>20</v>
      </c>
      <c r="W299" s="10" t="s">
        <v>2130</v>
      </c>
      <c r="X299" s="296">
        <v>45229</v>
      </c>
      <c r="Y299" s="10">
        <f>SUM(Table3[[#This Row],[cca 
25%]:[cca 100%]])</f>
        <v>1</v>
      </c>
      <c r="Z299" s="351">
        <f>Table3[[#This Row],[Montažne ure]]*(1-Table3[[#This Row],[faktor %]])</f>
        <v>0</v>
      </c>
      <c r="AA299" s="84">
        <v>0.25</v>
      </c>
      <c r="AB299" s="84">
        <v>0.25</v>
      </c>
      <c r="AC299" s="84">
        <v>0.25</v>
      </c>
      <c r="AD299" s="84">
        <v>0.25</v>
      </c>
      <c r="AE299" s="3" t="s">
        <v>796</v>
      </c>
      <c r="AF299" s="3"/>
      <c r="AG299" s="296">
        <v>45243</v>
      </c>
      <c r="AH299" s="296" t="s">
        <v>20</v>
      </c>
      <c r="AI299" s="10"/>
      <c r="AJ299" s="10"/>
      <c r="AK299" s="296">
        <v>45248</v>
      </c>
      <c r="AL299" s="296" t="s">
        <v>20</v>
      </c>
      <c r="AM299" s="10" t="s">
        <v>357</v>
      </c>
      <c r="AN299" s="7"/>
    </row>
    <row r="300" spans="1:40" ht="18" hidden="1" x14ac:dyDescent="0.35">
      <c r="A300" s="117" t="s">
        <v>677</v>
      </c>
      <c r="B300" s="8" t="s">
        <v>641</v>
      </c>
      <c r="C300" s="57" t="s">
        <v>655</v>
      </c>
      <c r="D300" s="50" t="s">
        <v>657</v>
      </c>
      <c r="E300" s="50" t="str">
        <f t="shared" si="4"/>
        <v>00100</v>
      </c>
      <c r="F300" s="10" t="s">
        <v>20</v>
      </c>
      <c r="G300" s="10"/>
      <c r="H300" s="29" t="s">
        <v>871</v>
      </c>
      <c r="I300" s="7">
        <v>38</v>
      </c>
      <c r="J300" s="158"/>
      <c r="K300" s="158"/>
      <c r="L300" s="214">
        <v>0</v>
      </c>
      <c r="M300" s="214">
        <v>0</v>
      </c>
      <c r="N300" s="10">
        <v>460329</v>
      </c>
      <c r="O300" s="10">
        <v>15641</v>
      </c>
      <c r="P300" s="32">
        <v>1</v>
      </c>
      <c r="Q300" s="102"/>
      <c r="R300" s="114">
        <v>136</v>
      </c>
      <c r="S300" s="58" t="s">
        <v>22</v>
      </c>
      <c r="T300" s="30" t="s">
        <v>897</v>
      </c>
      <c r="U300" s="29"/>
      <c r="V300" s="29" t="s">
        <v>20</v>
      </c>
      <c r="W300" s="10" t="s">
        <v>2130</v>
      </c>
      <c r="X300" s="296">
        <v>45229</v>
      </c>
      <c r="Y300" s="10">
        <f>SUM(Table3[[#This Row],[cca 
25%]:[cca 100%]])</f>
        <v>1</v>
      </c>
      <c r="Z300" s="351">
        <f>Table3[[#This Row],[Montažne ure]]*(1-Table3[[#This Row],[faktor %]])</f>
        <v>0</v>
      </c>
      <c r="AA300" s="84">
        <v>0.25</v>
      </c>
      <c r="AB300" s="84">
        <v>0.25</v>
      </c>
      <c r="AC300" s="84">
        <v>0.25</v>
      </c>
      <c r="AD300" s="84">
        <v>0.25</v>
      </c>
      <c r="AE300" s="3" t="s">
        <v>1089</v>
      </c>
      <c r="AF300" s="3"/>
      <c r="AG300" s="296">
        <v>45244</v>
      </c>
      <c r="AH300" s="296" t="s">
        <v>20</v>
      </c>
      <c r="AI300" s="10"/>
      <c r="AJ300" s="10"/>
      <c r="AK300" s="296">
        <v>45248</v>
      </c>
      <c r="AL300" s="296" t="s">
        <v>20</v>
      </c>
      <c r="AM300" s="10" t="s">
        <v>357</v>
      </c>
      <c r="AN300" s="7"/>
    </row>
    <row r="301" spans="1:40" ht="18" hidden="1" x14ac:dyDescent="0.35">
      <c r="A301" s="117" t="s">
        <v>677</v>
      </c>
      <c r="B301" s="8" t="s">
        <v>641</v>
      </c>
      <c r="C301" s="57" t="s">
        <v>212</v>
      </c>
      <c r="D301" s="50" t="s">
        <v>658</v>
      </c>
      <c r="E301" s="50" t="str">
        <f t="shared" si="4"/>
        <v>00110</v>
      </c>
      <c r="F301" s="10"/>
      <c r="G301" s="10"/>
      <c r="H301" s="29" t="s">
        <v>871</v>
      </c>
      <c r="I301" s="7">
        <v>39</v>
      </c>
      <c r="J301" s="158"/>
      <c r="K301" s="158"/>
      <c r="L301" s="214">
        <v>0</v>
      </c>
      <c r="M301" s="214">
        <v>0</v>
      </c>
      <c r="N301" s="10">
        <v>416014</v>
      </c>
      <c r="O301" s="10">
        <v>15642</v>
      </c>
      <c r="P301" s="32">
        <v>1</v>
      </c>
      <c r="Q301" s="102"/>
      <c r="R301" s="114">
        <v>74</v>
      </c>
      <c r="S301" s="58" t="s">
        <v>22</v>
      </c>
      <c r="T301" s="30" t="s">
        <v>897</v>
      </c>
      <c r="U301" s="29"/>
      <c r="V301" s="29" t="s">
        <v>20</v>
      </c>
      <c r="W301" s="10" t="s">
        <v>2130</v>
      </c>
      <c r="X301" s="296">
        <v>45210</v>
      </c>
      <c r="Y301" s="10">
        <f>SUM(Table3[[#This Row],[cca 
25%]:[cca 100%]])</f>
        <v>1</v>
      </c>
      <c r="Z301" s="351">
        <f>Table3[[#This Row],[Montažne ure]]*(1-Table3[[#This Row],[faktor %]])</f>
        <v>0</v>
      </c>
      <c r="AA301" s="84">
        <v>0.25</v>
      </c>
      <c r="AB301" s="84">
        <v>0.25</v>
      </c>
      <c r="AC301" s="84">
        <v>0.25</v>
      </c>
      <c r="AD301" s="84">
        <v>0.25</v>
      </c>
      <c r="AE301" s="3" t="s">
        <v>1081</v>
      </c>
      <c r="AF301" s="3"/>
      <c r="AG301" s="296">
        <v>45222</v>
      </c>
      <c r="AH301" s="296" t="s">
        <v>20</v>
      </c>
      <c r="AI301" s="10"/>
      <c r="AJ301" s="10"/>
      <c r="AK301" s="296">
        <v>45250</v>
      </c>
      <c r="AL301" s="296" t="s">
        <v>20</v>
      </c>
      <c r="AM301" s="10" t="s">
        <v>357</v>
      </c>
      <c r="AN301" s="7"/>
    </row>
    <row r="302" spans="1:40" ht="18" hidden="1" x14ac:dyDescent="0.35">
      <c r="A302" s="117" t="s">
        <v>677</v>
      </c>
      <c r="B302" s="8" t="s">
        <v>641</v>
      </c>
      <c r="C302" s="57" t="s">
        <v>214</v>
      </c>
      <c r="D302" s="50" t="s">
        <v>659</v>
      </c>
      <c r="E302" s="50" t="str">
        <f t="shared" si="4"/>
        <v>00120</v>
      </c>
      <c r="F302" s="10"/>
      <c r="G302" s="10"/>
      <c r="H302" s="29" t="s">
        <v>871</v>
      </c>
      <c r="I302" s="7">
        <v>39</v>
      </c>
      <c r="J302" s="158"/>
      <c r="K302" s="158"/>
      <c r="L302" s="214">
        <v>0</v>
      </c>
      <c r="M302" s="214">
        <v>0</v>
      </c>
      <c r="N302" s="10">
        <v>412110</v>
      </c>
      <c r="O302" s="10">
        <v>15643</v>
      </c>
      <c r="P302" s="32">
        <v>1</v>
      </c>
      <c r="Q302" s="102"/>
      <c r="R302" s="114">
        <v>74</v>
      </c>
      <c r="S302" s="58" t="s">
        <v>22</v>
      </c>
      <c r="T302" s="30" t="s">
        <v>897</v>
      </c>
      <c r="U302" s="29"/>
      <c r="V302" s="29" t="s">
        <v>20</v>
      </c>
      <c r="W302" s="10" t="s">
        <v>2130</v>
      </c>
      <c r="X302" s="296">
        <v>45248</v>
      </c>
      <c r="Y302" s="10">
        <f>SUM(Table3[[#This Row],[cca 
25%]:[cca 100%]])</f>
        <v>1</v>
      </c>
      <c r="Z302" s="351">
        <f>Table3[[#This Row],[Montažne ure]]*(1-Table3[[#This Row],[faktor %]])</f>
        <v>0</v>
      </c>
      <c r="AA302" s="84">
        <v>0.25</v>
      </c>
      <c r="AB302" s="84">
        <v>0.25</v>
      </c>
      <c r="AC302" s="84">
        <v>0.25</v>
      </c>
      <c r="AD302" s="84">
        <v>0.25</v>
      </c>
      <c r="AE302" s="3" t="s">
        <v>1081</v>
      </c>
      <c r="AF302" s="3"/>
      <c r="AG302" s="296">
        <v>45223</v>
      </c>
      <c r="AH302" s="296" t="s">
        <v>20</v>
      </c>
      <c r="AI302" s="10"/>
      <c r="AJ302" s="10"/>
      <c r="AK302" s="296">
        <v>45250</v>
      </c>
      <c r="AL302" s="296" t="s">
        <v>20</v>
      </c>
      <c r="AM302" s="10" t="s">
        <v>357</v>
      </c>
      <c r="AN302" s="7"/>
    </row>
    <row r="303" spans="1:40" ht="18" hidden="1" x14ac:dyDescent="0.35">
      <c r="A303" s="117" t="s">
        <v>677</v>
      </c>
      <c r="B303" s="92" t="s">
        <v>641</v>
      </c>
      <c r="C303" s="95" t="s">
        <v>660</v>
      </c>
      <c r="D303" s="25" t="s">
        <v>661</v>
      </c>
      <c r="E303" s="25" t="str">
        <f t="shared" si="4"/>
        <v>00130</v>
      </c>
      <c r="F303" s="10"/>
      <c r="G303" s="24" t="s">
        <v>357</v>
      </c>
      <c r="H303" s="29" t="s">
        <v>1083</v>
      </c>
      <c r="I303" s="7">
        <v>42</v>
      </c>
      <c r="J303" s="360"/>
      <c r="K303" s="158"/>
      <c r="L303" s="214">
        <v>0</v>
      </c>
      <c r="M303" s="214">
        <v>0</v>
      </c>
      <c r="N303" s="10">
        <v>460324</v>
      </c>
      <c r="O303" s="10">
        <v>15644</v>
      </c>
      <c r="P303" s="32">
        <v>1</v>
      </c>
      <c r="Q303" s="102"/>
      <c r="R303" s="293">
        <v>170</v>
      </c>
      <c r="S303" s="62" t="s">
        <v>19</v>
      </c>
      <c r="T303" s="217"/>
      <c r="U303" s="29" t="s">
        <v>682</v>
      </c>
      <c r="V303" s="29" t="s">
        <v>20</v>
      </c>
      <c r="W303" s="10" t="s">
        <v>2131</v>
      </c>
      <c r="X303" s="296">
        <v>0</v>
      </c>
      <c r="Y303" s="10">
        <f>SUM(Table3[[#This Row],[cca 
25%]:[cca 100%]])</f>
        <v>1</v>
      </c>
      <c r="Z303" s="351">
        <f>Table3[[#This Row],[Montažne ure]]*(1-Table3[[#This Row],[faktor %]])</f>
        <v>0</v>
      </c>
      <c r="AA303" s="84">
        <v>0.25</v>
      </c>
      <c r="AB303" s="84">
        <v>0.25</v>
      </c>
      <c r="AC303" s="84">
        <v>0.25</v>
      </c>
      <c r="AD303" s="84">
        <v>0.25</v>
      </c>
      <c r="AE303" s="3"/>
      <c r="AF303" s="3"/>
      <c r="AG303" s="296">
        <v>0</v>
      </c>
      <c r="AH303" s="296">
        <v>0</v>
      </c>
      <c r="AI303" s="10"/>
      <c r="AJ303" s="10"/>
      <c r="AK303" s="296">
        <v>0</v>
      </c>
      <c r="AL303" s="296">
        <v>0</v>
      </c>
      <c r="AM303" s="10" t="s">
        <v>357</v>
      </c>
      <c r="AN303" s="7"/>
    </row>
    <row r="304" spans="1:40" ht="18" hidden="1" x14ac:dyDescent="0.35">
      <c r="A304" s="117" t="s">
        <v>677</v>
      </c>
      <c r="B304" s="8" t="s">
        <v>641</v>
      </c>
      <c r="C304" s="57" t="s">
        <v>218</v>
      </c>
      <c r="D304" s="50" t="s">
        <v>662</v>
      </c>
      <c r="E304" s="50" t="str">
        <f t="shared" si="4"/>
        <v>00140</v>
      </c>
      <c r="F304" s="10"/>
      <c r="G304" s="10"/>
      <c r="H304" s="29" t="s">
        <v>871</v>
      </c>
      <c r="I304" s="7">
        <v>39</v>
      </c>
      <c r="J304" s="158"/>
      <c r="K304" s="158"/>
      <c r="L304" s="214">
        <v>0</v>
      </c>
      <c r="M304" s="214">
        <v>0</v>
      </c>
      <c r="N304" s="10">
        <v>416160</v>
      </c>
      <c r="O304" s="10">
        <v>15645</v>
      </c>
      <c r="P304" s="32">
        <v>1</v>
      </c>
      <c r="Q304" s="102"/>
      <c r="R304" s="114">
        <v>102</v>
      </c>
      <c r="S304" s="58" t="s">
        <v>22</v>
      </c>
      <c r="T304" s="30" t="s">
        <v>796</v>
      </c>
      <c r="U304" s="29"/>
      <c r="V304" s="29" t="s">
        <v>20</v>
      </c>
      <c r="W304" s="10" t="s">
        <v>2130</v>
      </c>
      <c r="X304" s="296">
        <v>45250</v>
      </c>
      <c r="Y304" s="10">
        <f>SUM(Table3[[#This Row],[cca 
25%]:[cca 100%]])</f>
        <v>1</v>
      </c>
      <c r="Z304" s="351">
        <f>Table3[[#This Row],[Montažne ure]]*(1-Table3[[#This Row],[faktor %]])</f>
        <v>0</v>
      </c>
      <c r="AA304" s="84">
        <v>0.25</v>
      </c>
      <c r="AB304" s="84">
        <v>0.25</v>
      </c>
      <c r="AC304" s="84">
        <v>0.25</v>
      </c>
      <c r="AD304" s="84">
        <v>0.25</v>
      </c>
      <c r="AE304" s="3" t="s">
        <v>1089</v>
      </c>
      <c r="AF304" s="3"/>
      <c r="AG304" s="296">
        <v>45244</v>
      </c>
      <c r="AH304" s="296" t="s">
        <v>20</v>
      </c>
      <c r="AI304" s="10"/>
      <c r="AJ304" s="10"/>
      <c r="AK304" s="296">
        <v>45245</v>
      </c>
      <c r="AL304" s="296" t="s">
        <v>20</v>
      </c>
      <c r="AM304" s="10" t="s">
        <v>357</v>
      </c>
      <c r="AN304" s="7"/>
    </row>
    <row r="305" spans="1:40" ht="18" hidden="1" x14ac:dyDescent="0.35">
      <c r="A305" s="117" t="s">
        <v>677</v>
      </c>
      <c r="B305" s="8" t="s">
        <v>641</v>
      </c>
      <c r="C305" s="57" t="s">
        <v>218</v>
      </c>
      <c r="D305" s="50" t="s">
        <v>663</v>
      </c>
      <c r="E305" s="50" t="str">
        <f t="shared" si="4"/>
        <v>00150</v>
      </c>
      <c r="F305" s="10"/>
      <c r="G305" s="10"/>
      <c r="H305" s="29" t="s">
        <v>871</v>
      </c>
      <c r="I305" s="7">
        <v>39</v>
      </c>
      <c r="J305" s="158"/>
      <c r="K305" s="158"/>
      <c r="L305" s="214">
        <v>0</v>
      </c>
      <c r="M305" s="214">
        <v>0</v>
      </c>
      <c r="N305" s="10">
        <v>416160</v>
      </c>
      <c r="O305" s="10">
        <v>15646</v>
      </c>
      <c r="P305" s="32">
        <v>1</v>
      </c>
      <c r="Q305" s="102"/>
      <c r="R305" s="114">
        <v>102</v>
      </c>
      <c r="S305" s="58" t="s">
        <v>22</v>
      </c>
      <c r="T305" s="30" t="s">
        <v>796</v>
      </c>
      <c r="U305" s="29"/>
      <c r="V305" s="29" t="s">
        <v>20</v>
      </c>
      <c r="W305" s="10" t="s">
        <v>2130</v>
      </c>
      <c r="X305" s="296">
        <v>45248</v>
      </c>
      <c r="Y305" s="10">
        <f>SUM(Table3[[#This Row],[cca 
25%]:[cca 100%]])</f>
        <v>1</v>
      </c>
      <c r="Z305" s="351">
        <f>Table3[[#This Row],[Montažne ure]]*(1-Table3[[#This Row],[faktor %]])</f>
        <v>0</v>
      </c>
      <c r="AA305" s="84">
        <v>0.25</v>
      </c>
      <c r="AB305" s="84">
        <v>0.25</v>
      </c>
      <c r="AC305" s="84">
        <v>0.25</v>
      </c>
      <c r="AD305" s="84">
        <v>0.25</v>
      </c>
      <c r="AE305" s="3" t="s">
        <v>1089</v>
      </c>
      <c r="AF305" s="3"/>
      <c r="AG305" s="296">
        <v>45243</v>
      </c>
      <c r="AH305" s="296" t="s">
        <v>20</v>
      </c>
      <c r="AI305" s="10"/>
      <c r="AJ305" s="10"/>
      <c r="AK305" s="296">
        <v>45245</v>
      </c>
      <c r="AL305" s="296" t="s">
        <v>20</v>
      </c>
      <c r="AM305" s="10" t="s">
        <v>357</v>
      </c>
      <c r="AN305" s="7"/>
    </row>
    <row r="306" spans="1:40" ht="18" hidden="1" x14ac:dyDescent="0.35">
      <c r="A306" s="117" t="s">
        <v>677</v>
      </c>
      <c r="B306" s="8" t="s">
        <v>641</v>
      </c>
      <c r="C306" s="57" t="s">
        <v>221</v>
      </c>
      <c r="D306" s="50" t="s">
        <v>664</v>
      </c>
      <c r="E306" s="50" t="str">
        <f t="shared" si="4"/>
        <v>00151</v>
      </c>
      <c r="F306" s="10"/>
      <c r="G306" s="24" t="s">
        <v>357</v>
      </c>
      <c r="H306" s="29" t="s">
        <v>871</v>
      </c>
      <c r="I306" s="7">
        <v>39</v>
      </c>
      <c r="J306" s="158"/>
      <c r="K306" s="158"/>
      <c r="L306" s="214">
        <v>0</v>
      </c>
      <c r="M306" s="214">
        <v>0</v>
      </c>
      <c r="N306" s="10">
        <v>416190</v>
      </c>
      <c r="O306" s="10"/>
      <c r="P306" s="32">
        <v>1</v>
      </c>
      <c r="Q306" s="102"/>
      <c r="R306" s="114">
        <v>1</v>
      </c>
      <c r="S306" s="58" t="s">
        <v>22</v>
      </c>
      <c r="T306" s="30" t="s">
        <v>796</v>
      </c>
      <c r="U306" s="29"/>
      <c r="V306" s="29" t="s">
        <v>20</v>
      </c>
      <c r="W306" s="10" t="s">
        <v>2130</v>
      </c>
      <c r="X306" s="296">
        <v>45229</v>
      </c>
      <c r="Y306" s="10">
        <f>SUM(Table3[[#This Row],[cca 
25%]:[cca 100%]])</f>
        <v>1</v>
      </c>
      <c r="Z306" s="351">
        <f>Table3[[#This Row],[Montažne ure]]*(1-Table3[[#This Row],[faktor %]])</f>
        <v>0</v>
      </c>
      <c r="AA306" s="84">
        <v>0.25</v>
      </c>
      <c r="AB306" s="84">
        <v>0.25</v>
      </c>
      <c r="AC306" s="84">
        <v>0.25</v>
      </c>
      <c r="AD306" s="84">
        <v>0.25</v>
      </c>
      <c r="AE306" s="3"/>
      <c r="AF306" s="3"/>
      <c r="AG306" s="296">
        <v>0</v>
      </c>
      <c r="AH306" s="296">
        <v>0</v>
      </c>
      <c r="AI306" s="10"/>
      <c r="AJ306" s="10"/>
      <c r="AK306" s="296">
        <v>0</v>
      </c>
      <c r="AL306" s="296">
        <v>0</v>
      </c>
      <c r="AM306" s="10" t="s">
        <v>357</v>
      </c>
      <c r="AN306" s="7"/>
    </row>
    <row r="307" spans="1:40" ht="18" hidden="1" x14ac:dyDescent="0.35">
      <c r="A307" s="117" t="s">
        <v>677</v>
      </c>
      <c r="B307" s="71" t="s">
        <v>641</v>
      </c>
      <c r="C307" s="96" t="s">
        <v>665</v>
      </c>
      <c r="D307" s="97">
        <v>400</v>
      </c>
      <c r="E307" s="97" t="str">
        <f t="shared" si="4"/>
        <v>400</v>
      </c>
      <c r="F307" s="10"/>
      <c r="G307" s="24" t="s">
        <v>357</v>
      </c>
      <c r="H307" s="29" t="s">
        <v>846</v>
      </c>
      <c r="I307" s="7">
        <v>36</v>
      </c>
      <c r="J307" s="158"/>
      <c r="K307" s="158"/>
      <c r="L307" s="214">
        <v>0</v>
      </c>
      <c r="M307" s="214">
        <v>0</v>
      </c>
      <c r="N307" s="10">
        <v>460325</v>
      </c>
      <c r="O307" s="10">
        <v>15647</v>
      </c>
      <c r="P307" s="32">
        <v>1</v>
      </c>
      <c r="Q307" s="102"/>
      <c r="R307" s="293">
        <v>200</v>
      </c>
      <c r="S307" s="62" t="s">
        <v>19</v>
      </c>
      <c r="T307" s="30" t="s">
        <v>895</v>
      </c>
      <c r="U307" s="29"/>
      <c r="V307" s="29" t="s">
        <v>2128</v>
      </c>
      <c r="W307" s="10" t="s">
        <v>2128</v>
      </c>
      <c r="X307" s="296" t="s">
        <v>2128</v>
      </c>
      <c r="Y307" s="10">
        <f>SUM(Table3[[#This Row],[cca 
25%]:[cca 100%]])</f>
        <v>1</v>
      </c>
      <c r="Z307" s="351">
        <f>Table3[[#This Row],[Montažne ure]]*(1-Table3[[#This Row],[faktor %]])</f>
        <v>0</v>
      </c>
      <c r="AA307" s="84">
        <v>0.25</v>
      </c>
      <c r="AB307" s="84">
        <v>0.25</v>
      </c>
      <c r="AC307" s="84">
        <v>0.25</v>
      </c>
      <c r="AD307" s="84">
        <v>0.25</v>
      </c>
      <c r="AE307" s="3" t="s">
        <v>876</v>
      </c>
      <c r="AF307" s="3"/>
      <c r="AG307" s="296" t="s">
        <v>2128</v>
      </c>
      <c r="AH307" s="296" t="s">
        <v>2128</v>
      </c>
      <c r="AI307" s="10"/>
      <c r="AJ307" s="10"/>
      <c r="AK307" s="296" t="s">
        <v>2128</v>
      </c>
      <c r="AL307" s="296" t="s">
        <v>2128</v>
      </c>
      <c r="AM307" s="10" t="s">
        <v>357</v>
      </c>
      <c r="AN307" s="7"/>
    </row>
    <row r="308" spans="1:40" ht="18" hidden="1" x14ac:dyDescent="0.35">
      <c r="A308" s="117" t="s">
        <v>677</v>
      </c>
      <c r="B308" s="8" t="s">
        <v>641</v>
      </c>
      <c r="C308" s="57" t="s">
        <v>666</v>
      </c>
      <c r="D308" s="50" t="s">
        <v>667</v>
      </c>
      <c r="E308" s="50" t="str">
        <f t="shared" si="4"/>
        <v>00170</v>
      </c>
      <c r="F308" s="10"/>
      <c r="G308" s="10"/>
      <c r="H308" s="29" t="s">
        <v>870</v>
      </c>
      <c r="I308" s="7">
        <v>36</v>
      </c>
      <c r="J308" s="158"/>
      <c r="K308" s="158"/>
      <c r="L308" s="214">
        <v>0</v>
      </c>
      <c r="M308" s="214">
        <v>0</v>
      </c>
      <c r="N308" s="10">
        <v>417308</v>
      </c>
      <c r="O308" s="10">
        <v>15648</v>
      </c>
      <c r="P308" s="32">
        <v>1</v>
      </c>
      <c r="Q308" s="102"/>
      <c r="R308" s="114">
        <v>32</v>
      </c>
      <c r="S308" s="59" t="s">
        <v>28</v>
      </c>
      <c r="T308" s="30" t="s">
        <v>896</v>
      </c>
      <c r="U308" s="29"/>
      <c r="V308" s="29" t="s">
        <v>20</v>
      </c>
      <c r="W308" s="10" t="s">
        <v>2130</v>
      </c>
      <c r="X308" s="296">
        <v>45210</v>
      </c>
      <c r="Y308" s="10">
        <f>SUM(Table3[[#This Row],[cca 
25%]:[cca 100%]])</f>
        <v>1</v>
      </c>
      <c r="Z308" s="351">
        <f>Table3[[#This Row],[Montažne ure]]*(1-Table3[[#This Row],[faktor %]])</f>
        <v>0</v>
      </c>
      <c r="AA308" s="84">
        <v>0.25</v>
      </c>
      <c r="AB308" s="84">
        <v>0.25</v>
      </c>
      <c r="AC308" s="84">
        <v>0.25</v>
      </c>
      <c r="AD308" s="84">
        <v>0.25</v>
      </c>
      <c r="AE308" s="3" t="s">
        <v>798</v>
      </c>
      <c r="AF308" s="3"/>
      <c r="AG308" s="296">
        <v>0</v>
      </c>
      <c r="AH308" s="296" t="s">
        <v>20</v>
      </c>
      <c r="AI308" s="10"/>
      <c r="AJ308" s="10"/>
      <c r="AK308" s="296">
        <v>45210</v>
      </c>
      <c r="AL308" s="296" t="s">
        <v>20</v>
      </c>
      <c r="AM308" s="10" t="s">
        <v>357</v>
      </c>
      <c r="AN308" s="7"/>
    </row>
    <row r="309" spans="1:40" ht="18" hidden="1" x14ac:dyDescent="0.35">
      <c r="A309" s="117" t="s">
        <v>677</v>
      </c>
      <c r="B309" s="8" t="s">
        <v>641</v>
      </c>
      <c r="C309" s="57" t="s">
        <v>223</v>
      </c>
      <c r="D309" s="50" t="s">
        <v>668</v>
      </c>
      <c r="E309" s="50" t="str">
        <f t="shared" si="4"/>
        <v>00180</v>
      </c>
      <c r="F309" s="10"/>
      <c r="G309" s="10"/>
      <c r="H309" s="29" t="s">
        <v>894</v>
      </c>
      <c r="I309" s="7">
        <v>38</v>
      </c>
      <c r="J309" s="158"/>
      <c r="K309" s="158"/>
      <c r="L309" s="214">
        <v>0</v>
      </c>
      <c r="M309" s="214">
        <v>0</v>
      </c>
      <c r="N309" s="10">
        <v>415651</v>
      </c>
      <c r="O309" s="10">
        <v>15649</v>
      </c>
      <c r="P309" s="32">
        <v>1</v>
      </c>
      <c r="Q309" s="102"/>
      <c r="R309" s="114">
        <v>12</v>
      </c>
      <c r="S309" s="58" t="s">
        <v>22</v>
      </c>
      <c r="T309" s="30" t="s">
        <v>896</v>
      </c>
      <c r="U309" s="29"/>
      <c r="V309" s="29" t="s">
        <v>20</v>
      </c>
      <c r="W309" s="10" t="s">
        <v>2130</v>
      </c>
      <c r="X309" s="296">
        <v>45197</v>
      </c>
      <c r="Y309" s="10">
        <f>SUM(Table3[[#This Row],[cca 
25%]:[cca 100%]])</f>
        <v>1</v>
      </c>
      <c r="Z309" s="351">
        <f>Table3[[#This Row],[Montažne ure]]*(1-Table3[[#This Row],[faktor %]])</f>
        <v>0</v>
      </c>
      <c r="AA309" s="84">
        <v>0.25</v>
      </c>
      <c r="AB309" s="84">
        <v>0.25</v>
      </c>
      <c r="AC309" s="84">
        <v>0.25</v>
      </c>
      <c r="AD309" s="84">
        <v>0.25</v>
      </c>
      <c r="AE309" s="3" t="s">
        <v>1083</v>
      </c>
      <c r="AF309" s="3"/>
      <c r="AG309" s="296">
        <v>0</v>
      </c>
      <c r="AH309" s="296" t="s">
        <v>20</v>
      </c>
      <c r="AI309" s="10"/>
      <c r="AJ309" s="10"/>
      <c r="AK309" s="296">
        <v>45226</v>
      </c>
      <c r="AL309" s="296" t="s">
        <v>20</v>
      </c>
      <c r="AM309" s="10" t="s">
        <v>357</v>
      </c>
      <c r="AN309" s="7"/>
    </row>
    <row r="310" spans="1:40" ht="18" hidden="1" x14ac:dyDescent="0.35">
      <c r="A310" s="117" t="s">
        <v>677</v>
      </c>
      <c r="B310" s="8" t="s">
        <v>641</v>
      </c>
      <c r="C310" s="57" t="s">
        <v>225</v>
      </c>
      <c r="D310" s="50" t="s">
        <v>669</v>
      </c>
      <c r="E310" s="50" t="str">
        <f t="shared" si="4"/>
        <v>00190</v>
      </c>
      <c r="F310" s="10"/>
      <c r="G310" s="10"/>
      <c r="H310" s="29" t="s">
        <v>894</v>
      </c>
      <c r="I310" s="7">
        <v>38</v>
      </c>
      <c r="J310" s="158"/>
      <c r="K310" s="158"/>
      <c r="L310" s="214">
        <v>0</v>
      </c>
      <c r="M310" s="214">
        <v>0</v>
      </c>
      <c r="N310" s="10">
        <v>415653</v>
      </c>
      <c r="O310" s="10">
        <v>15650</v>
      </c>
      <c r="P310" s="32">
        <v>1</v>
      </c>
      <c r="Q310" s="102"/>
      <c r="R310" s="114">
        <v>10</v>
      </c>
      <c r="S310" s="58" t="s">
        <v>22</v>
      </c>
      <c r="T310" s="30" t="s">
        <v>896</v>
      </c>
      <c r="U310" s="29"/>
      <c r="V310" s="29" t="s">
        <v>20</v>
      </c>
      <c r="W310" s="10" t="s">
        <v>2130</v>
      </c>
      <c r="X310" s="296">
        <v>45230</v>
      </c>
      <c r="Y310" s="10">
        <f>SUM(Table3[[#This Row],[cca 
25%]:[cca 100%]])</f>
        <v>1</v>
      </c>
      <c r="Z310" s="351">
        <f>Table3[[#This Row],[Montažne ure]]*(1-Table3[[#This Row],[faktor %]])</f>
        <v>0</v>
      </c>
      <c r="AA310" s="84">
        <v>0.25</v>
      </c>
      <c r="AB310" s="84">
        <v>0.25</v>
      </c>
      <c r="AC310" s="84">
        <v>0.25</v>
      </c>
      <c r="AD310" s="84">
        <v>0.25</v>
      </c>
      <c r="AE310" s="3"/>
      <c r="AF310" s="3"/>
      <c r="AG310" s="296">
        <v>0</v>
      </c>
      <c r="AH310" s="296" t="s">
        <v>20</v>
      </c>
      <c r="AI310" s="10"/>
      <c r="AJ310" s="10"/>
      <c r="AK310" s="296">
        <v>45215</v>
      </c>
      <c r="AL310" s="296" t="s">
        <v>20</v>
      </c>
      <c r="AM310" s="10" t="s">
        <v>357</v>
      </c>
      <c r="AN310" s="7"/>
    </row>
    <row r="311" spans="1:40" ht="18" hidden="1" x14ac:dyDescent="0.35">
      <c r="A311" s="117" t="s">
        <v>677</v>
      </c>
      <c r="B311" s="8" t="s">
        <v>641</v>
      </c>
      <c r="C311" s="57" t="s">
        <v>227</v>
      </c>
      <c r="D311" s="50" t="s">
        <v>670</v>
      </c>
      <c r="E311" s="50" t="str">
        <f t="shared" si="4"/>
        <v>00200</v>
      </c>
      <c r="F311" s="10"/>
      <c r="G311" s="10"/>
      <c r="H311" s="29" t="s">
        <v>1077</v>
      </c>
      <c r="I311" s="7">
        <v>39</v>
      </c>
      <c r="J311" s="158"/>
      <c r="K311" s="158"/>
      <c r="L311" s="214">
        <v>0</v>
      </c>
      <c r="M311" s="214">
        <v>0</v>
      </c>
      <c r="N311" s="10">
        <v>415283</v>
      </c>
      <c r="O311" s="10">
        <v>15651</v>
      </c>
      <c r="P311" s="32">
        <v>1</v>
      </c>
      <c r="Q311" s="102"/>
      <c r="R311" s="114">
        <v>52</v>
      </c>
      <c r="S311" s="62" t="s">
        <v>19</v>
      </c>
      <c r="T311" s="30" t="s">
        <v>897</v>
      </c>
      <c r="U311" s="29"/>
      <c r="V311" s="29" t="s">
        <v>20</v>
      </c>
      <c r="W311" s="10" t="s">
        <v>2130</v>
      </c>
      <c r="X311" s="296">
        <v>45204</v>
      </c>
      <c r="Y311" s="10">
        <f>SUM(Table3[[#This Row],[cca 
25%]:[cca 100%]])</f>
        <v>1</v>
      </c>
      <c r="Z311" s="351">
        <f>Table3[[#This Row],[Montažne ure]]*(1-Table3[[#This Row],[faktor %]])</f>
        <v>0</v>
      </c>
      <c r="AA311" s="84">
        <v>0.25</v>
      </c>
      <c r="AB311" s="84">
        <v>0.25</v>
      </c>
      <c r="AC311" s="84">
        <v>0.25</v>
      </c>
      <c r="AD311" s="84">
        <v>0.25</v>
      </c>
      <c r="AE311" s="3" t="s">
        <v>1080</v>
      </c>
      <c r="AF311" s="3"/>
      <c r="AG311" s="296">
        <v>45212</v>
      </c>
      <c r="AH311" s="296" t="s">
        <v>20</v>
      </c>
      <c r="AI311" s="10"/>
      <c r="AJ311" s="10"/>
      <c r="AK311" s="296">
        <v>45215</v>
      </c>
      <c r="AL311" s="296" t="s">
        <v>20</v>
      </c>
      <c r="AM311" s="10" t="s">
        <v>357</v>
      </c>
      <c r="AN311" s="7"/>
    </row>
    <row r="312" spans="1:40" ht="18" hidden="1" x14ac:dyDescent="0.35">
      <c r="A312" s="117" t="s">
        <v>677</v>
      </c>
      <c r="B312" s="8" t="s">
        <v>641</v>
      </c>
      <c r="C312" s="57" t="s">
        <v>671</v>
      </c>
      <c r="D312" s="50" t="s">
        <v>672</v>
      </c>
      <c r="E312" s="50" t="str">
        <f t="shared" si="4"/>
        <v>00210</v>
      </c>
      <c r="F312" s="10"/>
      <c r="G312" s="10"/>
      <c r="H312" s="29" t="s">
        <v>894</v>
      </c>
      <c r="I312" s="7">
        <v>39</v>
      </c>
      <c r="J312" s="158"/>
      <c r="K312" s="158"/>
      <c r="L312" s="214">
        <v>0</v>
      </c>
      <c r="M312" s="214">
        <v>0</v>
      </c>
      <c r="N312" s="10">
        <v>443788</v>
      </c>
      <c r="O312" s="10">
        <v>15652</v>
      </c>
      <c r="P312" s="32">
        <v>1</v>
      </c>
      <c r="Q312" s="102"/>
      <c r="R312" s="114">
        <v>12</v>
      </c>
      <c r="S312" s="58" t="s">
        <v>22</v>
      </c>
      <c r="T312" s="30" t="s">
        <v>896</v>
      </c>
      <c r="U312" s="29"/>
      <c r="V312" s="29" t="s">
        <v>20</v>
      </c>
      <c r="W312" s="10" t="s">
        <v>2130</v>
      </c>
      <c r="X312" s="296">
        <v>45197</v>
      </c>
      <c r="Y312" s="10">
        <f>SUM(Table3[[#This Row],[cca 
25%]:[cca 100%]])</f>
        <v>1</v>
      </c>
      <c r="Z312" s="351">
        <f>Table3[[#This Row],[Montažne ure]]*(1-Table3[[#This Row],[faktor %]])</f>
        <v>0</v>
      </c>
      <c r="AA312" s="84">
        <v>0.25</v>
      </c>
      <c r="AB312" s="84">
        <v>0.25</v>
      </c>
      <c r="AC312" s="84">
        <v>0.25</v>
      </c>
      <c r="AD312" s="84">
        <v>0.25</v>
      </c>
      <c r="AE312" s="3" t="s">
        <v>1083</v>
      </c>
      <c r="AF312" s="3"/>
      <c r="AG312" s="296">
        <v>0</v>
      </c>
      <c r="AH312" s="296" t="s">
        <v>20</v>
      </c>
      <c r="AI312" s="10"/>
      <c r="AJ312" s="10"/>
      <c r="AK312" s="296">
        <v>45237</v>
      </c>
      <c r="AL312" s="296" t="s">
        <v>20</v>
      </c>
      <c r="AM312" s="10" t="s">
        <v>357</v>
      </c>
      <c r="AN312" s="7"/>
    </row>
    <row r="313" spans="1:40" ht="18" hidden="1" x14ac:dyDescent="0.35">
      <c r="A313" s="117" t="s">
        <v>677</v>
      </c>
      <c r="B313" s="92" t="s">
        <v>641</v>
      </c>
      <c r="C313" s="95" t="s">
        <v>673</v>
      </c>
      <c r="D313" s="25" t="s">
        <v>674</v>
      </c>
      <c r="E313" s="25" t="str">
        <f t="shared" si="4"/>
        <v>00220</v>
      </c>
      <c r="F313" s="10"/>
      <c r="G313" s="24" t="s">
        <v>357</v>
      </c>
      <c r="H313" s="29" t="s">
        <v>897</v>
      </c>
      <c r="I313" s="7">
        <v>39</v>
      </c>
      <c r="J313" s="360"/>
      <c r="K313" s="158"/>
      <c r="L313" s="214">
        <v>0</v>
      </c>
      <c r="M313" s="214">
        <v>0</v>
      </c>
      <c r="N313" s="10">
        <v>457500</v>
      </c>
      <c r="O313" s="10">
        <v>15653</v>
      </c>
      <c r="P313" s="32">
        <v>1</v>
      </c>
      <c r="Q313" s="102"/>
      <c r="R313" s="28">
        <v>296</v>
      </c>
      <c r="S313" s="62" t="s">
        <v>19</v>
      </c>
      <c r="T313" s="320" t="s">
        <v>897</v>
      </c>
      <c r="U313" s="29" t="s">
        <v>682</v>
      </c>
      <c r="V313" s="29" t="s">
        <v>2128</v>
      </c>
      <c r="W313" s="10" t="s">
        <v>2128</v>
      </c>
      <c r="X313" s="296" t="s">
        <v>2128</v>
      </c>
      <c r="Y313" s="10">
        <f>SUM(Table3[[#This Row],[cca 
25%]:[cca 100%]])</f>
        <v>1</v>
      </c>
      <c r="Z313" s="351">
        <f>Table3[[#This Row],[Montažne ure]]*(1-Table3[[#This Row],[faktor %]])</f>
        <v>0</v>
      </c>
      <c r="AA313" s="84">
        <v>0.25</v>
      </c>
      <c r="AB313" s="84">
        <v>0.25</v>
      </c>
      <c r="AC313" s="84">
        <v>0.25</v>
      </c>
      <c r="AD313" s="84">
        <v>0.25</v>
      </c>
      <c r="AE313" s="3"/>
      <c r="AF313" s="3"/>
      <c r="AG313" s="296">
        <v>0</v>
      </c>
      <c r="AH313" s="296">
        <v>0</v>
      </c>
      <c r="AI313" s="10"/>
      <c r="AJ313" s="10"/>
      <c r="AK313" s="296">
        <v>0</v>
      </c>
      <c r="AL313" s="296">
        <v>0</v>
      </c>
      <c r="AM313" s="10" t="s">
        <v>357</v>
      </c>
      <c r="AN313" s="7"/>
    </row>
    <row r="314" spans="1:40" ht="18" hidden="1" x14ac:dyDescent="0.35">
      <c r="A314" s="117" t="s">
        <v>677</v>
      </c>
      <c r="B314" s="8" t="s">
        <v>641</v>
      </c>
      <c r="C314" s="57" t="s">
        <v>675</v>
      </c>
      <c r="D314" s="50" t="s">
        <v>676</v>
      </c>
      <c r="E314" s="50" t="str">
        <f t="shared" si="4"/>
        <v>00900</v>
      </c>
      <c r="F314" s="10"/>
      <c r="G314" s="24" t="s">
        <v>357</v>
      </c>
      <c r="H314" s="29"/>
      <c r="I314" s="7">
        <v>40</v>
      </c>
      <c r="J314" s="158"/>
      <c r="K314" s="158"/>
      <c r="L314" s="214">
        <v>0</v>
      </c>
      <c r="M314" s="214">
        <v>0</v>
      </c>
      <c r="N314" s="10">
        <v>460326</v>
      </c>
      <c r="O314" s="10"/>
      <c r="P314" s="32">
        <v>1</v>
      </c>
      <c r="Q314" s="102"/>
      <c r="R314" s="114"/>
      <c r="S314" s="62" t="s">
        <v>19</v>
      </c>
      <c r="T314" s="30"/>
      <c r="U314" s="29" t="s">
        <v>682</v>
      </c>
      <c r="V314" s="29" t="s">
        <v>2128</v>
      </c>
      <c r="W314" s="10" t="s">
        <v>2128</v>
      </c>
      <c r="X314" s="296" t="s">
        <v>2128</v>
      </c>
      <c r="Y314" s="10">
        <f>SUM(Table3[[#This Row],[cca 
25%]:[cca 100%]])</f>
        <v>0</v>
      </c>
      <c r="Z314" s="351">
        <f>Table3[[#This Row],[Montažne ure]]*(1-Table3[[#This Row],[faktor %]])</f>
        <v>0</v>
      </c>
      <c r="AA314" s="85"/>
      <c r="AB314" s="85"/>
      <c r="AC314" s="85"/>
      <c r="AD314" s="85"/>
      <c r="AE314" s="3"/>
      <c r="AF314" s="3"/>
      <c r="AG314" s="296" t="s">
        <v>2128</v>
      </c>
      <c r="AH314" s="296" t="s">
        <v>2128</v>
      </c>
      <c r="AI314" s="10"/>
      <c r="AJ314" s="10"/>
      <c r="AK314" s="296" t="s">
        <v>2128</v>
      </c>
      <c r="AL314" s="296" t="s">
        <v>2128</v>
      </c>
      <c r="AM314" s="10" t="s">
        <v>357</v>
      </c>
      <c r="AN314" s="7"/>
    </row>
    <row r="315" spans="1:40" ht="18" hidden="1" x14ac:dyDescent="0.35">
      <c r="A315" s="117" t="s">
        <v>677</v>
      </c>
      <c r="B315" s="8" t="s">
        <v>641</v>
      </c>
      <c r="C315" s="57"/>
      <c r="D315" s="50"/>
      <c r="E315" s="50" t="str">
        <f t="shared" si="4"/>
        <v/>
      </c>
      <c r="F315" s="10"/>
      <c r="G315" s="24" t="s">
        <v>357</v>
      </c>
      <c r="H315" s="29"/>
      <c r="I315" s="10"/>
      <c r="J315" s="103"/>
      <c r="K315" s="103"/>
      <c r="L315" s="105"/>
      <c r="M315" s="105"/>
      <c r="N315" s="10"/>
      <c r="O315" s="103"/>
      <c r="P315" s="103"/>
      <c r="Q315" s="102"/>
      <c r="R315" s="114"/>
      <c r="S315" s="29"/>
      <c r="T315" s="30"/>
      <c r="U315" s="29"/>
      <c r="V315" s="29" t="s">
        <v>2128</v>
      </c>
      <c r="W315" s="10" t="s">
        <v>2128</v>
      </c>
      <c r="X315" s="296" t="s">
        <v>2128</v>
      </c>
      <c r="Y315" s="10">
        <f>SUM(Table3[[#This Row],[cca 
25%]:[cca 100%]])</f>
        <v>0</v>
      </c>
      <c r="Z315" s="351">
        <f>Table3[[#This Row],[Montažne ure]]*(1-Table3[[#This Row],[faktor %]])</f>
        <v>0</v>
      </c>
      <c r="AA315" s="85"/>
      <c r="AB315" s="85"/>
      <c r="AC315" s="85"/>
      <c r="AD315" s="85"/>
      <c r="AE315" s="3"/>
      <c r="AF315" s="3"/>
      <c r="AG315" s="296" t="s">
        <v>2128</v>
      </c>
      <c r="AH315" s="296" t="s">
        <v>2128</v>
      </c>
      <c r="AI315" s="10"/>
      <c r="AJ315" s="10"/>
      <c r="AK315" s="296" t="s">
        <v>2128</v>
      </c>
      <c r="AL315" s="296" t="s">
        <v>2128</v>
      </c>
      <c r="AM315" s="10" t="s">
        <v>357</v>
      </c>
      <c r="AN315" s="7"/>
    </row>
    <row r="316" spans="1:40" ht="13.2" hidden="1" customHeight="1" x14ac:dyDescent="0.35">
      <c r="A316" s="117"/>
      <c r="B316" s="8"/>
      <c r="C316" s="57"/>
      <c r="D316" s="50"/>
      <c r="E316" s="50" t="str">
        <f t="shared" si="4"/>
        <v/>
      </c>
      <c r="F316" s="10"/>
      <c r="G316" s="24"/>
      <c r="H316" s="29"/>
      <c r="I316" s="10"/>
      <c r="J316" s="103"/>
      <c r="K316" s="103"/>
      <c r="L316" s="105"/>
      <c r="M316" s="105"/>
      <c r="N316" s="10"/>
      <c r="O316" s="103"/>
      <c r="P316" s="103"/>
      <c r="Q316" s="102"/>
      <c r="R316" s="114"/>
      <c r="S316" s="29"/>
      <c r="T316" s="30"/>
      <c r="U316" s="29"/>
      <c r="V316" s="29" t="s">
        <v>2128</v>
      </c>
      <c r="W316" s="10" t="s">
        <v>2128</v>
      </c>
      <c r="X316" s="296" t="s">
        <v>2128</v>
      </c>
      <c r="Y316" s="10">
        <f>SUM(Table3[[#This Row],[cca 
25%]:[cca 100%]])</f>
        <v>0</v>
      </c>
      <c r="Z316" s="351">
        <f>Table3[[#This Row],[Montažne ure]]*(1-Table3[[#This Row],[faktor %]])</f>
        <v>0</v>
      </c>
      <c r="AA316" s="85"/>
      <c r="AB316" s="85"/>
      <c r="AC316" s="85"/>
      <c r="AD316" s="85"/>
      <c r="AE316" s="3"/>
      <c r="AF316" s="3"/>
      <c r="AG316" s="296" t="str">
        <f>IFERROR(VLOOKUP(Table3[[#This Row],[Št. projektne naloge]],'[1]PLAN KONTROLE KONČANIH STROJEV'!$C$8:$M$2000,5,FALSE),"")</f>
        <v/>
      </c>
      <c r="AH316" s="296" t="str">
        <f>IFERROR(VLOOKUP(Table3[[#This Row],[Št. projektne naloge]],'[1]PLAN KONTROLE KONČANIH STROJEV'!$C$8:$M$2000,4,FALSE),"")</f>
        <v/>
      </c>
      <c r="AI316" s="10"/>
      <c r="AJ316" s="10"/>
      <c r="AK316" s="296" t="str">
        <f>IFERROR(VLOOKUP(Table3[[#This Row],[Št. projektne naloge]],'[1]PLAN KONTROLE KONČANIH STROJEV'!$C$8:$M$2000,9,FALSE),"")</f>
        <v/>
      </c>
      <c r="AL31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316" s="10" t="s">
        <v>357</v>
      </c>
      <c r="AN316" s="7"/>
    </row>
    <row r="317" spans="1:40" ht="18" hidden="1" x14ac:dyDescent="0.35">
      <c r="A317" s="117" t="s">
        <v>679</v>
      </c>
      <c r="B317" s="8" t="s">
        <v>680</v>
      </c>
      <c r="C317" s="57" t="s">
        <v>678</v>
      </c>
      <c r="D317" s="50">
        <v>1</v>
      </c>
      <c r="E317" s="50" t="str">
        <f t="shared" si="4"/>
        <v>1</v>
      </c>
      <c r="F317" s="10"/>
      <c r="G317" s="256"/>
      <c r="H317" s="29" t="s">
        <v>706</v>
      </c>
      <c r="I317" s="13">
        <v>28</v>
      </c>
      <c r="J317" s="158"/>
      <c r="K317" s="158"/>
      <c r="L317" s="214">
        <v>0</v>
      </c>
      <c r="M317" s="214">
        <v>0</v>
      </c>
      <c r="N317" s="218">
        <v>455845</v>
      </c>
      <c r="O317" s="105">
        <v>15592</v>
      </c>
      <c r="P317" s="103">
        <v>1</v>
      </c>
      <c r="Q317" s="102"/>
      <c r="R317" s="221">
        <v>98</v>
      </c>
      <c r="S317" s="58" t="s">
        <v>22</v>
      </c>
      <c r="T317" s="30" t="s">
        <v>690</v>
      </c>
      <c r="U317" s="29"/>
      <c r="V317" s="29" t="s">
        <v>2128</v>
      </c>
      <c r="W317" s="10" t="s">
        <v>2128</v>
      </c>
      <c r="X317" s="296" t="s">
        <v>2128</v>
      </c>
      <c r="Y317" s="10">
        <f>SUM(Table3[[#This Row],[cca 
25%]:[cca 100%]])</f>
        <v>1</v>
      </c>
      <c r="Z317" s="351">
        <f>Table3[[#This Row],[Montažne ure]]*(1-Table3[[#This Row],[faktor %]])</f>
        <v>0</v>
      </c>
      <c r="AA317" s="84">
        <v>0.25</v>
      </c>
      <c r="AB317" s="84">
        <v>0.25</v>
      </c>
      <c r="AC317" s="84">
        <v>0.25</v>
      </c>
      <c r="AD317" s="84">
        <v>0.25</v>
      </c>
      <c r="AE317" s="3" t="s">
        <v>776</v>
      </c>
      <c r="AF317" s="3"/>
      <c r="AG317" s="296" t="s">
        <v>2128</v>
      </c>
      <c r="AH317" s="296" t="s">
        <v>2128</v>
      </c>
      <c r="AI317" s="10"/>
      <c r="AJ317" s="10"/>
      <c r="AK317" s="296" t="s">
        <v>2128</v>
      </c>
      <c r="AL317" s="296" t="s">
        <v>2128</v>
      </c>
      <c r="AM317" s="10" t="s">
        <v>357</v>
      </c>
      <c r="AN317" s="7"/>
    </row>
    <row r="318" spans="1:40" ht="18" hidden="1" x14ac:dyDescent="0.35">
      <c r="A318" s="76" t="s">
        <v>681</v>
      </c>
      <c r="B318" s="92" t="s">
        <v>793</v>
      </c>
      <c r="C318" s="95" t="s">
        <v>794</v>
      </c>
      <c r="D318" s="25" t="s">
        <v>795</v>
      </c>
      <c r="E318" s="50" t="str">
        <f>RIGHT(D318,5)</f>
        <v>00170</v>
      </c>
      <c r="F318" s="223"/>
      <c r="G318" s="70" t="s">
        <v>357</v>
      </c>
      <c r="H318" s="29"/>
      <c r="I318" s="19">
        <v>37</v>
      </c>
      <c r="J318" s="356"/>
      <c r="K318" s="356"/>
      <c r="L318" s="214">
        <v>0</v>
      </c>
      <c r="M318" s="214">
        <v>0</v>
      </c>
      <c r="N318" s="201">
        <v>460332</v>
      </c>
      <c r="O318" s="300">
        <v>15718</v>
      </c>
      <c r="P318" s="299"/>
      <c r="Q318" s="301"/>
      <c r="R318" s="112">
        <v>630</v>
      </c>
      <c r="S318" s="62" t="s">
        <v>19</v>
      </c>
      <c r="T318" s="159" t="s">
        <v>796</v>
      </c>
      <c r="U318" s="29" t="s">
        <v>803</v>
      </c>
      <c r="V318" s="120" t="s">
        <v>2128</v>
      </c>
      <c r="W318" s="119" t="s">
        <v>2128</v>
      </c>
      <c r="X318" s="296" t="s">
        <v>2128</v>
      </c>
      <c r="Y318" s="10">
        <f>SUM(Table3[[#This Row],[cca 
25%]:[cca 100%]])</f>
        <v>1</v>
      </c>
      <c r="Z318" s="351">
        <f>Table3[[#This Row],[Montažne ure]]*(1-Table3[[#This Row],[faktor %]])</f>
        <v>0</v>
      </c>
      <c r="AA318" s="84">
        <v>0.25</v>
      </c>
      <c r="AB318" s="84">
        <v>0.25</v>
      </c>
      <c r="AC318" s="84">
        <v>0.25</v>
      </c>
      <c r="AD318" s="84">
        <v>0.25</v>
      </c>
      <c r="AE318" s="3" t="s">
        <v>1080</v>
      </c>
      <c r="AF318" s="3"/>
      <c r="AG318" s="296">
        <v>0</v>
      </c>
      <c r="AH318" s="296">
        <v>0</v>
      </c>
      <c r="AI318" s="10"/>
      <c r="AJ318" s="10"/>
      <c r="AK318" s="296">
        <v>0</v>
      </c>
      <c r="AL318" s="296">
        <v>0</v>
      </c>
      <c r="AM318" s="30" t="s">
        <v>357</v>
      </c>
      <c r="AN318" s="7"/>
    </row>
    <row r="319" spans="1:40" ht="18" hidden="1" x14ac:dyDescent="0.35">
      <c r="A319" s="117" t="s">
        <v>704</v>
      </c>
      <c r="B319" s="8" t="s">
        <v>701</v>
      </c>
      <c r="C319" s="57" t="s">
        <v>174</v>
      </c>
      <c r="D319" s="50">
        <v>1</v>
      </c>
      <c r="E319" s="50" t="str">
        <f t="shared" si="4"/>
        <v>1</v>
      </c>
      <c r="F319" s="10"/>
      <c r="G319" s="108" t="s">
        <v>769</v>
      </c>
      <c r="H319" s="29" t="s">
        <v>803</v>
      </c>
      <c r="I319" s="294">
        <v>34</v>
      </c>
      <c r="J319" s="103"/>
      <c r="K319" s="103"/>
      <c r="L319" s="214">
        <v>0</v>
      </c>
      <c r="M319" s="214">
        <v>0</v>
      </c>
      <c r="N319" s="254">
        <v>440850004</v>
      </c>
      <c r="O319" s="201">
        <v>15658</v>
      </c>
      <c r="P319" s="103"/>
      <c r="Q319" s="102"/>
      <c r="R319" s="114">
        <v>32</v>
      </c>
      <c r="S319" s="58" t="s">
        <v>22</v>
      </c>
      <c r="T319" s="30" t="s">
        <v>866</v>
      </c>
      <c r="U319" s="29"/>
      <c r="V319" s="29" t="s">
        <v>2128</v>
      </c>
      <c r="W319" s="10" t="s">
        <v>2128</v>
      </c>
      <c r="X319" s="296" t="s">
        <v>2128</v>
      </c>
      <c r="Y319" s="10">
        <f>SUM(Table3[[#This Row],[cca 
25%]:[cca 100%]])</f>
        <v>1</v>
      </c>
      <c r="Z319" s="351">
        <f>Table3[[#This Row],[Montažne ure]]*(1-Table3[[#This Row],[faktor %]])</f>
        <v>0</v>
      </c>
      <c r="AA319" s="84">
        <v>0.25</v>
      </c>
      <c r="AB319" s="84">
        <v>0.25</v>
      </c>
      <c r="AC319" s="84">
        <v>0.25</v>
      </c>
      <c r="AD319" s="84">
        <v>0.25</v>
      </c>
      <c r="AE319" s="3" t="s">
        <v>866</v>
      </c>
      <c r="AF319" s="3"/>
      <c r="AG319" s="296" t="s">
        <v>2128</v>
      </c>
      <c r="AH319" s="296" t="s">
        <v>2128</v>
      </c>
      <c r="AI319" s="10"/>
      <c r="AJ319" s="10"/>
      <c r="AK319" s="296" t="s">
        <v>2128</v>
      </c>
      <c r="AL319" s="296" t="s">
        <v>2128</v>
      </c>
      <c r="AM319" s="10" t="s">
        <v>357</v>
      </c>
      <c r="AN319" s="7"/>
    </row>
    <row r="320" spans="1:40" ht="18" hidden="1" x14ac:dyDescent="0.35">
      <c r="A320" s="117" t="s">
        <v>705</v>
      </c>
      <c r="B320" s="8" t="s">
        <v>702</v>
      </c>
      <c r="C320" s="57" t="s">
        <v>703</v>
      </c>
      <c r="D320" s="50">
        <v>1</v>
      </c>
      <c r="E320" s="50" t="str">
        <f t="shared" si="4"/>
        <v>1</v>
      </c>
      <c r="F320" s="10"/>
      <c r="G320" s="256"/>
      <c r="H320" s="29" t="s">
        <v>706</v>
      </c>
      <c r="I320" s="7">
        <v>28</v>
      </c>
      <c r="J320" s="158"/>
      <c r="K320" s="158"/>
      <c r="L320" s="214">
        <v>0</v>
      </c>
      <c r="M320" s="214">
        <v>0</v>
      </c>
      <c r="N320" s="104">
        <v>447783</v>
      </c>
      <c r="O320" s="201">
        <v>15601</v>
      </c>
      <c r="P320" s="103"/>
      <c r="Q320" s="102"/>
      <c r="R320" s="114">
        <v>54</v>
      </c>
      <c r="S320" s="61" t="s">
        <v>29</v>
      </c>
      <c r="T320" s="30" t="s">
        <v>706</v>
      </c>
      <c r="U320" s="29"/>
      <c r="V320" s="29" t="s">
        <v>2128</v>
      </c>
      <c r="W320" s="10" t="s">
        <v>2128</v>
      </c>
      <c r="X320" s="296" t="s">
        <v>2128</v>
      </c>
      <c r="Y320" s="10">
        <f>SUM(Table3[[#This Row],[cca 
25%]:[cca 100%]])</f>
        <v>1</v>
      </c>
      <c r="Z320" s="351">
        <f>Table3[[#This Row],[Montažne ure]]*(1-Table3[[#This Row],[faktor %]])</f>
        <v>0</v>
      </c>
      <c r="AA320" s="84">
        <v>0.25</v>
      </c>
      <c r="AB320" s="84">
        <v>0.25</v>
      </c>
      <c r="AC320" s="84">
        <v>0.25</v>
      </c>
      <c r="AD320" s="84">
        <v>0.25</v>
      </c>
      <c r="AE320" s="3" t="s">
        <v>868</v>
      </c>
      <c r="AF320" s="3"/>
      <c r="AG320" s="296" t="s">
        <v>2128</v>
      </c>
      <c r="AH320" s="296" t="s">
        <v>2128</v>
      </c>
      <c r="AI320" s="10"/>
      <c r="AJ320" s="10"/>
      <c r="AK320" s="296" t="s">
        <v>2128</v>
      </c>
      <c r="AL320" s="296" t="s">
        <v>2128</v>
      </c>
      <c r="AM320" s="10" t="s">
        <v>357</v>
      </c>
      <c r="AN320" s="7"/>
    </row>
    <row r="321" spans="1:40" ht="18" hidden="1" x14ac:dyDescent="0.35">
      <c r="A321" s="117" t="s">
        <v>708</v>
      </c>
      <c r="B321" s="8" t="s">
        <v>276</v>
      </c>
      <c r="C321" s="57" t="s">
        <v>709</v>
      </c>
      <c r="D321" s="50">
        <v>1</v>
      </c>
      <c r="E321" s="50" t="str">
        <f t="shared" si="4"/>
        <v>1</v>
      </c>
      <c r="F321" s="10"/>
      <c r="G321" s="10"/>
      <c r="H321" s="29" t="s">
        <v>690</v>
      </c>
      <c r="I321" s="7">
        <v>31</v>
      </c>
      <c r="J321" s="158"/>
      <c r="K321" s="158"/>
      <c r="L321" s="214">
        <v>0</v>
      </c>
      <c r="M321" s="214">
        <v>0</v>
      </c>
      <c r="N321" s="261">
        <v>395880031</v>
      </c>
      <c r="O321" s="201">
        <v>15477</v>
      </c>
      <c r="P321" s="103">
        <v>1</v>
      </c>
      <c r="Q321" s="102"/>
      <c r="R321" s="114">
        <v>160</v>
      </c>
      <c r="S321" s="59" t="s">
        <v>28</v>
      </c>
      <c r="T321" s="309" t="s">
        <v>846</v>
      </c>
      <c r="U321" s="29"/>
      <c r="V321" s="29" t="s">
        <v>2128</v>
      </c>
      <c r="W321" s="10" t="s">
        <v>2128</v>
      </c>
      <c r="X321" s="296" t="s">
        <v>2128</v>
      </c>
      <c r="Y321" s="10">
        <f>SUM(Table3[[#This Row],[cca 
25%]:[cca 100%]])</f>
        <v>1</v>
      </c>
      <c r="Z321" s="351">
        <f>Table3[[#This Row],[Montažne ure]]*(1-Table3[[#This Row],[faktor %]])</f>
        <v>0</v>
      </c>
      <c r="AA321" s="84">
        <v>0.25</v>
      </c>
      <c r="AB321" s="84">
        <v>0.25</v>
      </c>
      <c r="AC321" s="84">
        <v>0.25</v>
      </c>
      <c r="AD321" s="84">
        <v>0.25</v>
      </c>
      <c r="AE321" s="3"/>
      <c r="AF321" s="3"/>
      <c r="AG321" s="296" t="s">
        <v>2128</v>
      </c>
      <c r="AH321" s="296" t="s">
        <v>2128</v>
      </c>
      <c r="AI321" s="10"/>
      <c r="AJ321" s="10"/>
      <c r="AK321" s="296" t="s">
        <v>2128</v>
      </c>
      <c r="AL321" s="296" t="s">
        <v>2128</v>
      </c>
      <c r="AM321" s="10" t="s">
        <v>357</v>
      </c>
      <c r="AN321" s="7"/>
    </row>
    <row r="322" spans="1:40" ht="18" hidden="1" x14ac:dyDescent="0.35">
      <c r="A322" s="117" t="s">
        <v>708</v>
      </c>
      <c r="B322" s="8" t="s">
        <v>276</v>
      </c>
      <c r="C322" s="57" t="s">
        <v>709</v>
      </c>
      <c r="D322" s="50">
        <v>1</v>
      </c>
      <c r="E322" s="50" t="str">
        <f t="shared" si="4"/>
        <v>1</v>
      </c>
      <c r="F322" s="10"/>
      <c r="G322" s="10"/>
      <c r="H322" s="29" t="s">
        <v>690</v>
      </c>
      <c r="I322" s="7">
        <v>31</v>
      </c>
      <c r="J322" s="158"/>
      <c r="K322" s="158"/>
      <c r="L322" s="214">
        <v>0</v>
      </c>
      <c r="M322" s="214">
        <v>0</v>
      </c>
      <c r="N322" s="261">
        <v>395880031</v>
      </c>
      <c r="O322" s="201">
        <v>15476</v>
      </c>
      <c r="P322" s="103">
        <v>1</v>
      </c>
      <c r="Q322" s="102"/>
      <c r="R322" s="114">
        <v>160</v>
      </c>
      <c r="S322" s="59" t="s">
        <v>28</v>
      </c>
      <c r="T322" s="309" t="s">
        <v>846</v>
      </c>
      <c r="U322" s="29"/>
      <c r="V322" s="29" t="s">
        <v>2128</v>
      </c>
      <c r="W322" s="10" t="s">
        <v>2128</v>
      </c>
      <c r="X322" s="296" t="s">
        <v>2128</v>
      </c>
      <c r="Y322" s="10">
        <f>SUM(Table3[[#This Row],[cca 
25%]:[cca 100%]])</f>
        <v>1</v>
      </c>
      <c r="Z322" s="351">
        <f>Table3[[#This Row],[Montažne ure]]*(1-Table3[[#This Row],[faktor %]])</f>
        <v>0</v>
      </c>
      <c r="AA322" s="84">
        <v>0.25</v>
      </c>
      <c r="AB322" s="84">
        <v>0.25</v>
      </c>
      <c r="AC322" s="84">
        <v>0.25</v>
      </c>
      <c r="AD322" s="84">
        <v>0.25</v>
      </c>
      <c r="AE322" s="3"/>
      <c r="AF322" s="3"/>
      <c r="AG322" s="296" t="s">
        <v>2128</v>
      </c>
      <c r="AH322" s="296" t="s">
        <v>2128</v>
      </c>
      <c r="AI322" s="10"/>
      <c r="AJ322" s="10"/>
      <c r="AK322" s="296" t="s">
        <v>2128</v>
      </c>
      <c r="AL322" s="296" t="s">
        <v>2128</v>
      </c>
      <c r="AM322" s="10" t="s">
        <v>357</v>
      </c>
      <c r="AN322" s="7"/>
    </row>
    <row r="323" spans="1:40" ht="18" hidden="1" x14ac:dyDescent="0.35">
      <c r="A323" s="282"/>
      <c r="B323" s="8"/>
      <c r="C323" s="57" t="s">
        <v>799</v>
      </c>
      <c r="D323" s="50" t="s">
        <v>797</v>
      </c>
      <c r="E323" s="50" t="str">
        <f t="shared" ref="E323:E328" si="5">RIGHT(D323,5)</f>
        <v>3-004</v>
      </c>
      <c r="F323" s="10"/>
      <c r="G323" s="24"/>
      <c r="H323" s="29" t="s">
        <v>867</v>
      </c>
      <c r="I323" s="7">
        <v>36</v>
      </c>
      <c r="J323" s="158"/>
      <c r="K323" s="158"/>
      <c r="L323" s="214">
        <v>0</v>
      </c>
      <c r="M323" s="214">
        <v>0</v>
      </c>
      <c r="N323" s="261">
        <v>455832004</v>
      </c>
      <c r="O323" s="201"/>
      <c r="P323" s="201">
        <v>1</v>
      </c>
      <c r="Q323" s="102" t="s">
        <v>357</v>
      </c>
      <c r="R323" s="114">
        <v>70</v>
      </c>
      <c r="S323" s="29" t="s">
        <v>23</v>
      </c>
      <c r="T323" s="30" t="s">
        <v>798</v>
      </c>
      <c r="U323" s="29"/>
      <c r="V323" s="29" t="s">
        <v>20</v>
      </c>
      <c r="W323" s="10" t="s">
        <v>2130</v>
      </c>
      <c r="X323" s="296">
        <v>0</v>
      </c>
      <c r="Y323" s="291">
        <f>SUM(Table3[[#This Row],[cca 
25%]:[cca 100%]])</f>
        <v>1</v>
      </c>
      <c r="Z323" s="351">
        <f>Table3[[#This Row],[Montažne ure]]*(1-Table3[[#This Row],[faktor %]])</f>
        <v>0</v>
      </c>
      <c r="AA323" s="84">
        <v>0.25</v>
      </c>
      <c r="AB323" s="84">
        <v>0.25</v>
      </c>
      <c r="AC323" s="84">
        <v>0.25</v>
      </c>
      <c r="AD323" s="84">
        <v>0.25</v>
      </c>
      <c r="AE323" s="3" t="s">
        <v>1083</v>
      </c>
      <c r="AF323" s="3"/>
      <c r="AG323" s="296" t="s">
        <v>2128</v>
      </c>
      <c r="AH323" s="296" t="s">
        <v>2128</v>
      </c>
      <c r="AI323" s="10"/>
      <c r="AJ323" s="10"/>
      <c r="AK323" s="296" t="s">
        <v>2128</v>
      </c>
      <c r="AL323" s="296" t="s">
        <v>2128</v>
      </c>
      <c r="AM323" s="10" t="s">
        <v>2665</v>
      </c>
      <c r="AN323" s="7"/>
    </row>
    <row r="324" spans="1:40" ht="18" hidden="1" x14ac:dyDescent="0.35">
      <c r="A324" s="282" t="s">
        <v>1384</v>
      </c>
      <c r="B324" s="400" t="s">
        <v>800</v>
      </c>
      <c r="C324" s="57" t="s">
        <v>799</v>
      </c>
      <c r="D324" s="50">
        <v>1</v>
      </c>
      <c r="E324" s="50" t="str">
        <f t="shared" si="5"/>
        <v>1</v>
      </c>
      <c r="F324" s="10"/>
      <c r="G324" s="24"/>
      <c r="H324" s="29" t="s">
        <v>1410</v>
      </c>
      <c r="I324" s="386">
        <v>4</v>
      </c>
      <c r="J324" s="158"/>
      <c r="K324" s="158"/>
      <c r="L324" s="214">
        <v>0</v>
      </c>
      <c r="M324" s="214">
        <v>0</v>
      </c>
      <c r="N324" s="261">
        <v>455832002</v>
      </c>
      <c r="O324" s="201">
        <v>15754</v>
      </c>
      <c r="P324" s="201">
        <v>1</v>
      </c>
      <c r="Q324" s="102"/>
      <c r="R324" s="114">
        <v>70</v>
      </c>
      <c r="S324" s="61" t="s">
        <v>29</v>
      </c>
      <c r="T324" s="217" t="s">
        <v>1371</v>
      </c>
      <c r="U324" s="29"/>
      <c r="V324" s="29" t="s">
        <v>2128</v>
      </c>
      <c r="W324" s="10" t="s">
        <v>2128</v>
      </c>
      <c r="X324" s="296" t="s">
        <v>2128</v>
      </c>
      <c r="Y324" s="291">
        <f>SUM(Table3[[#This Row],[cca 
25%]:[cca 100%]])</f>
        <v>1</v>
      </c>
      <c r="Z324" s="351">
        <f>Table3[[#This Row],[Montažne ure]]*(1-Table3[[#This Row],[faktor %]])</f>
        <v>0</v>
      </c>
      <c r="AA324" s="84">
        <v>0.25</v>
      </c>
      <c r="AB324" s="84">
        <v>0.25</v>
      </c>
      <c r="AC324" s="84">
        <v>0.25</v>
      </c>
      <c r="AD324" s="84">
        <v>0.25</v>
      </c>
      <c r="AE324" s="3" t="s">
        <v>1683</v>
      </c>
      <c r="AF324" s="3"/>
      <c r="AG324" s="296" t="s">
        <v>2128</v>
      </c>
      <c r="AH324" s="296" t="s">
        <v>2128</v>
      </c>
      <c r="AI324" s="10"/>
      <c r="AJ324" s="10"/>
      <c r="AK324" s="296" t="s">
        <v>2128</v>
      </c>
      <c r="AL324" s="296" t="s">
        <v>2128</v>
      </c>
      <c r="AM324" s="10" t="s">
        <v>357</v>
      </c>
      <c r="AN324" s="7"/>
    </row>
    <row r="325" spans="1:40" ht="18" hidden="1" x14ac:dyDescent="0.35">
      <c r="A325" s="117" t="s">
        <v>1384</v>
      </c>
      <c r="B325" s="400" t="s">
        <v>800</v>
      </c>
      <c r="C325" s="373" t="s">
        <v>1386</v>
      </c>
      <c r="D325" s="50"/>
      <c r="E325" s="50" t="str">
        <f t="shared" si="5"/>
        <v/>
      </c>
      <c r="F325" s="10"/>
      <c r="G325" s="24"/>
      <c r="H325" s="29" t="s">
        <v>1410</v>
      </c>
      <c r="I325" s="386">
        <v>4</v>
      </c>
      <c r="J325" s="158"/>
      <c r="K325" s="158"/>
      <c r="L325" s="214">
        <v>0</v>
      </c>
      <c r="M325" s="214">
        <v>0</v>
      </c>
      <c r="N325" s="201">
        <v>458016</v>
      </c>
      <c r="O325" s="201"/>
      <c r="P325" s="201">
        <v>2</v>
      </c>
      <c r="Q325" s="102"/>
      <c r="R325" s="114">
        <v>12</v>
      </c>
      <c r="S325" s="61" t="s">
        <v>29</v>
      </c>
      <c r="T325" s="217" t="s">
        <v>1371</v>
      </c>
      <c r="U325" s="29"/>
      <c r="V325" s="34" t="s">
        <v>2128</v>
      </c>
      <c r="W325" s="119" t="s">
        <v>2128</v>
      </c>
      <c r="X325" s="325" t="s">
        <v>2128</v>
      </c>
      <c r="Y325" s="101">
        <f>SUM(Table3[[#This Row],[cca 
25%]:[cca 100%]])</f>
        <v>1</v>
      </c>
      <c r="Z325" s="351">
        <f>Table3[[#This Row],[Montažne ure]]*(1-Table3[[#This Row],[faktor %]])</f>
        <v>0</v>
      </c>
      <c r="AA325" s="84">
        <v>0.25</v>
      </c>
      <c r="AB325" s="84">
        <v>0.25</v>
      </c>
      <c r="AC325" s="84">
        <v>0.25</v>
      </c>
      <c r="AD325" s="84">
        <v>0.25</v>
      </c>
      <c r="AE325" s="3"/>
      <c r="AF325" s="3"/>
      <c r="AG325" s="296" t="s">
        <v>2128</v>
      </c>
      <c r="AH325" s="296" t="s">
        <v>2128</v>
      </c>
      <c r="AI325" s="10"/>
      <c r="AJ325" s="10"/>
      <c r="AK325" s="296" t="s">
        <v>2128</v>
      </c>
      <c r="AL325" s="30" t="s">
        <v>2128</v>
      </c>
      <c r="AM325" s="10" t="s">
        <v>357</v>
      </c>
      <c r="AN325" s="7"/>
    </row>
    <row r="326" spans="1:40" ht="18" hidden="1" x14ac:dyDescent="0.35">
      <c r="A326" s="282" t="s">
        <v>1385</v>
      </c>
      <c r="B326" s="400" t="s">
        <v>801</v>
      </c>
      <c r="C326" s="57" t="s">
        <v>799</v>
      </c>
      <c r="D326" s="50">
        <v>1</v>
      </c>
      <c r="E326" s="50" t="str">
        <f t="shared" si="5"/>
        <v>1</v>
      </c>
      <c r="F326" s="10"/>
      <c r="G326" s="24"/>
      <c r="H326" s="29" t="s">
        <v>1487</v>
      </c>
      <c r="I326" s="386">
        <v>5</v>
      </c>
      <c r="J326" s="158"/>
      <c r="K326" s="158"/>
      <c r="L326" s="214">
        <v>0</v>
      </c>
      <c r="M326" s="214">
        <v>0</v>
      </c>
      <c r="N326" s="261">
        <v>455832002</v>
      </c>
      <c r="O326" s="201">
        <v>15755</v>
      </c>
      <c r="P326" s="201">
        <v>1</v>
      </c>
      <c r="Q326" s="102"/>
      <c r="R326" s="114">
        <v>70</v>
      </c>
      <c r="S326" s="29" t="s">
        <v>23</v>
      </c>
      <c r="T326" s="217" t="s">
        <v>1371</v>
      </c>
      <c r="U326" s="29"/>
      <c r="V326" s="34" t="s">
        <v>2128</v>
      </c>
      <c r="W326" s="33" t="s">
        <v>2128</v>
      </c>
      <c r="X326" s="296" t="s">
        <v>2128</v>
      </c>
      <c r="Y326" s="291">
        <f>SUM(Table3[[#This Row],[cca 
25%]:[cca 100%]])</f>
        <v>1</v>
      </c>
      <c r="Z326" s="351">
        <f>Table3[[#This Row],[Montažne ure]]*(1-Table3[[#This Row],[faktor %]])</f>
        <v>0</v>
      </c>
      <c r="AA326" s="84">
        <v>0.25</v>
      </c>
      <c r="AB326" s="84">
        <v>0.25</v>
      </c>
      <c r="AC326" s="84">
        <v>0.25</v>
      </c>
      <c r="AD326" s="84">
        <v>0.25</v>
      </c>
      <c r="AE326" s="3" t="s">
        <v>1701</v>
      </c>
      <c r="AF326" s="3"/>
      <c r="AG326" s="296" t="s">
        <v>2128</v>
      </c>
      <c r="AH326" s="296" t="s">
        <v>2128</v>
      </c>
      <c r="AI326" s="10"/>
      <c r="AJ326" s="10"/>
      <c r="AK326" s="296" t="s">
        <v>2128</v>
      </c>
      <c r="AL326" s="296" t="s">
        <v>2128</v>
      </c>
      <c r="AM326" s="10" t="s">
        <v>357</v>
      </c>
      <c r="AN326" s="7"/>
    </row>
    <row r="327" spans="1:40" ht="18" hidden="1" x14ac:dyDescent="0.35">
      <c r="A327" s="282" t="s">
        <v>1385</v>
      </c>
      <c r="B327" s="400" t="s">
        <v>801</v>
      </c>
      <c r="C327" s="373" t="s">
        <v>1386</v>
      </c>
      <c r="D327" s="50"/>
      <c r="E327" s="50" t="str">
        <f t="shared" si="5"/>
        <v/>
      </c>
      <c r="F327" s="10"/>
      <c r="G327" s="24"/>
      <c r="H327" s="29" t="s">
        <v>1487</v>
      </c>
      <c r="I327" s="386">
        <v>5</v>
      </c>
      <c r="J327" s="158"/>
      <c r="K327" s="158"/>
      <c r="L327" s="214">
        <v>0</v>
      </c>
      <c r="M327" s="214">
        <v>0</v>
      </c>
      <c r="N327" s="201">
        <v>458016</v>
      </c>
      <c r="O327" s="201"/>
      <c r="P327" s="201">
        <v>9</v>
      </c>
      <c r="Q327" s="102"/>
      <c r="R327" s="114">
        <v>45</v>
      </c>
      <c r="S327" s="61" t="s">
        <v>29</v>
      </c>
      <c r="T327" s="217" t="s">
        <v>1371</v>
      </c>
      <c r="U327" s="29"/>
      <c r="V327" s="34" t="s">
        <v>2128</v>
      </c>
      <c r="W327" s="119" t="s">
        <v>2128</v>
      </c>
      <c r="X327" s="325" t="s">
        <v>2128</v>
      </c>
      <c r="Y327" s="101">
        <f>SUM(Table3[[#This Row],[cca 
25%]:[cca 100%]])</f>
        <v>1</v>
      </c>
      <c r="Z327" s="351">
        <f>Table3[[#This Row],[Montažne ure]]*(1-Table3[[#This Row],[faktor %]])</f>
        <v>0</v>
      </c>
      <c r="AA327" s="84">
        <v>0.25</v>
      </c>
      <c r="AB327" s="84">
        <v>0.25</v>
      </c>
      <c r="AC327" s="84">
        <v>0.25</v>
      </c>
      <c r="AD327" s="84">
        <v>0.25</v>
      </c>
      <c r="AE327" s="3"/>
      <c r="AF327" s="3"/>
      <c r="AG327" s="296" t="s">
        <v>2128</v>
      </c>
      <c r="AH327" s="296" t="s">
        <v>2128</v>
      </c>
      <c r="AI327" s="10"/>
      <c r="AJ327" s="10"/>
      <c r="AK327" s="296" t="s">
        <v>2128</v>
      </c>
      <c r="AL327" s="30" t="s">
        <v>2128</v>
      </c>
      <c r="AM327" s="10" t="s">
        <v>357</v>
      </c>
      <c r="AN327" s="7"/>
    </row>
    <row r="328" spans="1:40" ht="18" hidden="1" x14ac:dyDescent="0.35">
      <c r="A328" s="117"/>
      <c r="B328" s="8"/>
      <c r="C328" s="57"/>
      <c r="D328" s="50"/>
      <c r="E328" s="50" t="str">
        <f t="shared" si="5"/>
        <v/>
      </c>
      <c r="F328" s="10"/>
      <c r="G328" s="24" t="s">
        <v>357</v>
      </c>
      <c r="H328" s="29"/>
      <c r="I328" s="10"/>
      <c r="J328" s="103"/>
      <c r="K328" s="103"/>
      <c r="L328" s="105"/>
      <c r="M328" s="105"/>
      <c r="N328" s="261"/>
      <c r="O328" s="201"/>
      <c r="P328" s="201"/>
      <c r="Q328" s="102"/>
      <c r="R328" s="114"/>
      <c r="S328" s="272"/>
      <c r="T328" s="30"/>
      <c r="U328" s="29"/>
      <c r="V328" s="29" t="s">
        <v>2128</v>
      </c>
      <c r="W328" s="10" t="s">
        <v>2128</v>
      </c>
      <c r="X328" s="296"/>
      <c r="Y328" s="10">
        <f>SUM(Table3[[#This Row],[cca 
25%]:[cca 100%]])</f>
        <v>0</v>
      </c>
      <c r="Z328" s="351">
        <f>Table3[[#This Row],[Montažne ure]]*(1-Table3[[#This Row],[faktor %]])</f>
        <v>0</v>
      </c>
      <c r="AA328" s="85"/>
      <c r="AB328" s="85"/>
      <c r="AC328" s="85"/>
      <c r="AD328" s="85"/>
      <c r="AE328" s="3"/>
      <c r="AF328" s="3"/>
      <c r="AG328" s="296" t="s">
        <v>2128</v>
      </c>
      <c r="AH328" s="296" t="s">
        <v>2128</v>
      </c>
      <c r="AI328" s="10"/>
      <c r="AJ328" s="10"/>
      <c r="AK328" s="296" t="s">
        <v>2128</v>
      </c>
      <c r="AL328" s="296" t="s">
        <v>2128</v>
      </c>
      <c r="AM328" s="10" t="s">
        <v>2665</v>
      </c>
      <c r="AN328" s="7"/>
    </row>
    <row r="329" spans="1:40" ht="18" hidden="1" x14ac:dyDescent="0.35">
      <c r="A329" s="76" t="s">
        <v>816</v>
      </c>
      <c r="B329" s="400" t="s">
        <v>804</v>
      </c>
      <c r="C329" s="57" t="s">
        <v>148</v>
      </c>
      <c r="D329" s="50" t="s">
        <v>805</v>
      </c>
      <c r="E329" s="306"/>
      <c r="F329" s="10"/>
      <c r="G329" s="24"/>
      <c r="H329" s="29" t="s">
        <v>1258</v>
      </c>
      <c r="I329" s="7">
        <v>50</v>
      </c>
      <c r="J329" s="158"/>
      <c r="K329" s="158"/>
      <c r="L329" s="214">
        <v>0</v>
      </c>
      <c r="M329" s="214">
        <v>0</v>
      </c>
      <c r="N329" s="306">
        <v>395880048</v>
      </c>
      <c r="O329" s="280">
        <v>15748</v>
      </c>
      <c r="P329" s="201">
        <v>1</v>
      </c>
      <c r="Q329" s="102"/>
      <c r="R329" s="114">
        <v>160</v>
      </c>
      <c r="S329" s="59" t="s">
        <v>28</v>
      </c>
      <c r="T329" s="149"/>
      <c r="U329" s="29"/>
      <c r="V329" s="29" t="s">
        <v>20</v>
      </c>
      <c r="W329" s="10" t="s">
        <v>2130</v>
      </c>
      <c r="X329" s="296">
        <v>45357</v>
      </c>
      <c r="Y329" s="10">
        <f>SUM(Table3[[#This Row],[cca 
25%]:[cca 100%]])</f>
        <v>1</v>
      </c>
      <c r="Z329" s="351">
        <f>Table3[[#This Row],[Montažne ure]]*(1-Table3[[#This Row],[faktor %]])</f>
        <v>0</v>
      </c>
      <c r="AA329" s="84">
        <v>0.25</v>
      </c>
      <c r="AB329" s="84">
        <v>0.25</v>
      </c>
      <c r="AC329" s="84">
        <v>0.25</v>
      </c>
      <c r="AD329" s="84">
        <v>0.25</v>
      </c>
      <c r="AE329" s="3"/>
      <c r="AF329" s="3"/>
      <c r="AG329" s="296" t="s">
        <v>2128</v>
      </c>
      <c r="AH329" s="296" t="s">
        <v>2128</v>
      </c>
      <c r="AI329" s="10"/>
      <c r="AJ329" s="10"/>
      <c r="AK329" s="296" t="s">
        <v>2128</v>
      </c>
      <c r="AL329" s="296" t="s">
        <v>2128</v>
      </c>
      <c r="AM329" s="30" t="s">
        <v>357</v>
      </c>
      <c r="AN329" s="7"/>
    </row>
    <row r="330" spans="1:40" ht="18" hidden="1" x14ac:dyDescent="0.35">
      <c r="A330" s="117" t="s">
        <v>816</v>
      </c>
      <c r="B330" s="400" t="s">
        <v>804</v>
      </c>
      <c r="C330" s="57" t="s">
        <v>51</v>
      </c>
      <c r="D330" s="50" t="s">
        <v>806</v>
      </c>
      <c r="E330" s="50"/>
      <c r="F330" s="10"/>
      <c r="G330" s="24"/>
      <c r="H330" s="29" t="s">
        <v>1379</v>
      </c>
      <c r="I330" s="7">
        <v>50</v>
      </c>
      <c r="J330" s="158"/>
      <c r="K330" s="158"/>
      <c r="L330" s="214">
        <v>0</v>
      </c>
      <c r="M330" s="214">
        <v>0</v>
      </c>
      <c r="N330" s="50">
        <v>422300</v>
      </c>
      <c r="O330" s="280">
        <v>15749</v>
      </c>
      <c r="P330" s="201">
        <v>1</v>
      </c>
      <c r="Q330" s="102"/>
      <c r="R330" s="114">
        <v>66</v>
      </c>
      <c r="S330" s="59" t="s">
        <v>28</v>
      </c>
      <c r="T330" s="30" t="s">
        <v>1409</v>
      </c>
      <c r="U330" s="29"/>
      <c r="V330" s="29" t="s">
        <v>20</v>
      </c>
      <c r="W330" s="10" t="s">
        <v>2130</v>
      </c>
      <c r="X330" s="296">
        <v>45351</v>
      </c>
      <c r="Y330" s="10">
        <f>SUM(Table3[[#This Row],[cca 
25%]:[cca 100%]])</f>
        <v>1</v>
      </c>
      <c r="Z330" s="351">
        <f>Table3[[#This Row],[Montažne ure]]*(1-Table3[[#This Row],[faktor %]])</f>
        <v>0</v>
      </c>
      <c r="AA330" s="84">
        <v>0.25</v>
      </c>
      <c r="AB330" s="84">
        <v>0.25</v>
      </c>
      <c r="AC330" s="84">
        <v>0.25</v>
      </c>
      <c r="AD330" s="84">
        <v>0.25</v>
      </c>
      <c r="AE330" s="3"/>
      <c r="AF330" s="3"/>
      <c r="AG330" s="296" t="s">
        <v>2128</v>
      </c>
      <c r="AH330" s="296" t="s">
        <v>2128</v>
      </c>
      <c r="AI330" s="10"/>
      <c r="AJ330" s="10"/>
      <c r="AK330" s="296" t="s">
        <v>2128</v>
      </c>
      <c r="AL330" s="296" t="s">
        <v>2128</v>
      </c>
      <c r="AM330" s="30" t="s">
        <v>357</v>
      </c>
      <c r="AN330" s="7"/>
    </row>
    <row r="331" spans="1:40" ht="18" hidden="1" x14ac:dyDescent="0.35">
      <c r="A331" s="117" t="s">
        <v>816</v>
      </c>
      <c r="B331" s="400" t="s">
        <v>804</v>
      </c>
      <c r="C331" s="57" t="s">
        <v>807</v>
      </c>
      <c r="D331" s="50" t="s">
        <v>808</v>
      </c>
      <c r="E331" s="50"/>
      <c r="F331" s="10"/>
      <c r="G331" s="24"/>
      <c r="H331" s="29" t="s">
        <v>1379</v>
      </c>
      <c r="I331" s="7">
        <v>50</v>
      </c>
      <c r="J331" s="158"/>
      <c r="K331" s="158"/>
      <c r="L331" s="214">
        <v>0</v>
      </c>
      <c r="M331" s="214">
        <v>0</v>
      </c>
      <c r="N331" s="50">
        <v>442414</v>
      </c>
      <c r="O331" s="280">
        <v>15750</v>
      </c>
      <c r="P331" s="201">
        <v>1</v>
      </c>
      <c r="Q331" s="102"/>
      <c r="R331" s="114"/>
      <c r="S331" s="62" t="s">
        <v>19</v>
      </c>
      <c r="T331" s="30" t="s">
        <v>1409</v>
      </c>
      <c r="U331" s="29"/>
      <c r="V331" s="29" t="s">
        <v>20</v>
      </c>
      <c r="W331" s="10" t="s">
        <v>2130</v>
      </c>
      <c r="X331" s="296">
        <v>44962</v>
      </c>
      <c r="Y331" s="10">
        <f>SUM(Table3[[#This Row],[cca 
25%]:[cca 100%]])</f>
        <v>1</v>
      </c>
      <c r="Z331" s="351">
        <f>Table3[[#This Row],[Montažne ure]]*(1-Table3[[#This Row],[faktor %]])</f>
        <v>0</v>
      </c>
      <c r="AA331" s="84">
        <v>0.25</v>
      </c>
      <c r="AB331" s="84">
        <v>0.25</v>
      </c>
      <c r="AC331" s="84">
        <v>0.25</v>
      </c>
      <c r="AD331" s="84">
        <v>0.25</v>
      </c>
      <c r="AE331" s="3" t="s">
        <v>1495</v>
      </c>
      <c r="AF331" s="3"/>
      <c r="AG331" s="296" t="s">
        <v>2128</v>
      </c>
      <c r="AH331" s="296" t="s">
        <v>2128</v>
      </c>
      <c r="AI331" s="10"/>
      <c r="AJ331" s="10"/>
      <c r="AK331" s="296" t="s">
        <v>2128</v>
      </c>
      <c r="AL331" s="296" t="s">
        <v>2128</v>
      </c>
      <c r="AM331" s="30" t="s">
        <v>357</v>
      </c>
      <c r="AN331" s="7"/>
    </row>
    <row r="332" spans="1:40" ht="18" hidden="1" x14ac:dyDescent="0.35">
      <c r="A332" s="117" t="s">
        <v>816</v>
      </c>
      <c r="B332" s="400" t="s">
        <v>804</v>
      </c>
      <c r="C332" s="57" t="s">
        <v>52</v>
      </c>
      <c r="D332" s="50" t="s">
        <v>809</v>
      </c>
      <c r="E332" s="50"/>
      <c r="F332" s="10"/>
      <c r="G332" s="24"/>
      <c r="H332" s="29" t="s">
        <v>1379</v>
      </c>
      <c r="I332" s="7">
        <v>50</v>
      </c>
      <c r="J332" s="158"/>
      <c r="K332" s="158"/>
      <c r="L332" s="214">
        <v>0</v>
      </c>
      <c r="M332" s="214">
        <v>0</v>
      </c>
      <c r="N332" s="50">
        <v>324126</v>
      </c>
      <c r="O332" s="280">
        <v>15751</v>
      </c>
      <c r="P332" s="201">
        <v>1</v>
      </c>
      <c r="Q332" s="102"/>
      <c r="R332" s="114">
        <v>6</v>
      </c>
      <c r="S332" s="62" t="s">
        <v>19</v>
      </c>
      <c r="T332" s="30" t="s">
        <v>1409</v>
      </c>
      <c r="U332" s="29"/>
      <c r="V332" s="29" t="s">
        <v>20</v>
      </c>
      <c r="W332" s="10" t="s">
        <v>2130</v>
      </c>
      <c r="X332" s="296">
        <v>45281</v>
      </c>
      <c r="Y332" s="10">
        <f>SUM(Table3[[#This Row],[cca 
25%]:[cca 100%]])</f>
        <v>1</v>
      </c>
      <c r="Z332" s="351">
        <f>Table3[[#This Row],[Montažne ure]]*(1-Table3[[#This Row],[faktor %]])</f>
        <v>0</v>
      </c>
      <c r="AA332" s="84">
        <v>0.25</v>
      </c>
      <c r="AB332" s="84">
        <v>0.25</v>
      </c>
      <c r="AC332" s="84">
        <v>0.25</v>
      </c>
      <c r="AD332" s="84">
        <v>0.25</v>
      </c>
      <c r="AE332" s="3"/>
      <c r="AF332" s="3"/>
      <c r="AG332" s="296" t="s">
        <v>2128</v>
      </c>
      <c r="AH332" s="296" t="s">
        <v>2128</v>
      </c>
      <c r="AI332" s="10"/>
      <c r="AJ332" s="10"/>
      <c r="AK332" s="296" t="s">
        <v>2128</v>
      </c>
      <c r="AL332" s="296" t="s">
        <v>2128</v>
      </c>
      <c r="AM332" s="30" t="s">
        <v>357</v>
      </c>
      <c r="AN332" s="7"/>
    </row>
    <row r="333" spans="1:40" ht="18" hidden="1" x14ac:dyDescent="0.35">
      <c r="A333" s="117" t="s">
        <v>816</v>
      </c>
      <c r="B333" s="400" t="s">
        <v>804</v>
      </c>
      <c r="C333" s="57" t="s">
        <v>810</v>
      </c>
      <c r="D333" s="50" t="s">
        <v>811</v>
      </c>
      <c r="E333" s="50"/>
      <c r="F333" s="10"/>
      <c r="G333" s="24"/>
      <c r="H333" s="29" t="s">
        <v>1379</v>
      </c>
      <c r="I333" s="7">
        <v>51</v>
      </c>
      <c r="J333" s="158"/>
      <c r="K333" s="158"/>
      <c r="L333" s="214">
        <v>0</v>
      </c>
      <c r="M333" s="214">
        <v>0</v>
      </c>
      <c r="N333" s="50">
        <v>462329</v>
      </c>
      <c r="O333" s="280">
        <v>15752</v>
      </c>
      <c r="P333" s="201">
        <v>1</v>
      </c>
      <c r="Q333" s="102"/>
      <c r="R333" s="114">
        <v>31</v>
      </c>
      <c r="S333" s="62" t="s">
        <v>19</v>
      </c>
      <c r="T333" s="30" t="s">
        <v>1409</v>
      </c>
      <c r="U333" s="29"/>
      <c r="V333" s="29" t="s">
        <v>20</v>
      </c>
      <c r="W333" s="10" t="s">
        <v>2130</v>
      </c>
      <c r="X333" s="296">
        <v>45281</v>
      </c>
      <c r="Y333" s="10">
        <f>SUM(Table3[[#This Row],[cca 
25%]:[cca 100%]])</f>
        <v>1</v>
      </c>
      <c r="Z333" s="351">
        <f>Table3[[#This Row],[Montažne ure]]*(1-Table3[[#This Row],[faktor %]])</f>
        <v>0</v>
      </c>
      <c r="AA333" s="84">
        <v>0.25</v>
      </c>
      <c r="AB333" s="84">
        <v>0.25</v>
      </c>
      <c r="AC333" s="84">
        <v>0.25</v>
      </c>
      <c r="AD333" s="84">
        <v>0.25</v>
      </c>
      <c r="AE333" s="3" t="s">
        <v>1495</v>
      </c>
      <c r="AF333" s="3"/>
      <c r="AG333" s="296" t="s">
        <v>2128</v>
      </c>
      <c r="AH333" s="296" t="s">
        <v>2128</v>
      </c>
      <c r="AI333" s="10"/>
      <c r="AJ333" s="10"/>
      <c r="AK333" s="296" t="s">
        <v>2128</v>
      </c>
      <c r="AL333" s="296" t="s">
        <v>2128</v>
      </c>
      <c r="AM333" s="30" t="s">
        <v>357</v>
      </c>
      <c r="AN333" s="7"/>
    </row>
    <row r="334" spans="1:40" ht="18" hidden="1" x14ac:dyDescent="0.35">
      <c r="A334" s="117" t="s">
        <v>816</v>
      </c>
      <c r="B334" s="400" t="s">
        <v>804</v>
      </c>
      <c r="C334" s="57" t="s">
        <v>812</v>
      </c>
      <c r="D334" s="50" t="s">
        <v>813</v>
      </c>
      <c r="E334" s="50"/>
      <c r="F334" s="10"/>
      <c r="G334" s="24"/>
      <c r="H334" s="29" t="s">
        <v>1379</v>
      </c>
      <c r="I334" s="7">
        <v>50</v>
      </c>
      <c r="J334" s="158"/>
      <c r="K334" s="158"/>
      <c r="L334" s="214">
        <v>0</v>
      </c>
      <c r="M334" s="214">
        <v>0</v>
      </c>
      <c r="N334" s="50">
        <v>451914</v>
      </c>
      <c r="O334" s="280">
        <v>15753</v>
      </c>
      <c r="P334" s="201">
        <v>1</v>
      </c>
      <c r="Q334" s="102"/>
      <c r="R334" s="114">
        <v>107</v>
      </c>
      <c r="S334" s="61" t="s">
        <v>29</v>
      </c>
      <c r="T334" s="30" t="s">
        <v>1409</v>
      </c>
      <c r="U334" s="29"/>
      <c r="V334" s="29" t="s">
        <v>20</v>
      </c>
      <c r="W334" s="10" t="s">
        <v>2130</v>
      </c>
      <c r="X334" s="296">
        <v>45272</v>
      </c>
      <c r="Y334" s="10">
        <f>SUM(Table3[[#This Row],[cca 
25%]:[cca 100%]])</f>
        <v>1</v>
      </c>
      <c r="Z334" s="351">
        <f>Table3[[#This Row],[Montažne ure]]*(1-Table3[[#This Row],[faktor %]])</f>
        <v>0</v>
      </c>
      <c r="AA334" s="84">
        <v>0.25</v>
      </c>
      <c r="AB334" s="84">
        <v>0.25</v>
      </c>
      <c r="AC334" s="84">
        <v>0.25</v>
      </c>
      <c r="AD334" s="84">
        <v>0.25</v>
      </c>
      <c r="AE334" s="3" t="s">
        <v>1502</v>
      </c>
      <c r="AF334" s="3"/>
      <c r="AG334" s="296" t="s">
        <v>2128</v>
      </c>
      <c r="AH334" s="296" t="s">
        <v>2128</v>
      </c>
      <c r="AI334" s="10"/>
      <c r="AJ334" s="10"/>
      <c r="AK334" s="296" t="s">
        <v>2128</v>
      </c>
      <c r="AL334" s="296" t="s">
        <v>2128</v>
      </c>
      <c r="AM334" s="30" t="s">
        <v>357</v>
      </c>
      <c r="AN334" s="7"/>
    </row>
    <row r="335" spans="1:40" ht="18" hidden="1" x14ac:dyDescent="0.35">
      <c r="A335" s="117" t="s">
        <v>816</v>
      </c>
      <c r="B335" s="400" t="s">
        <v>804</v>
      </c>
      <c r="C335" s="57" t="s">
        <v>814</v>
      </c>
      <c r="D335" s="50" t="s">
        <v>815</v>
      </c>
      <c r="E335" s="50"/>
      <c r="F335" s="10"/>
      <c r="G335" s="24" t="s">
        <v>357</v>
      </c>
      <c r="H335" s="29"/>
      <c r="I335" s="10"/>
      <c r="J335" s="103"/>
      <c r="K335" s="103"/>
      <c r="L335" s="214">
        <v>0</v>
      </c>
      <c r="M335" s="214">
        <v>0</v>
      </c>
      <c r="N335" s="50">
        <v>462330</v>
      </c>
      <c r="O335" s="280"/>
      <c r="P335" s="201">
        <v>1</v>
      </c>
      <c r="Q335" s="102"/>
      <c r="R335" s="114"/>
      <c r="S335" s="272"/>
      <c r="T335" s="30" t="s">
        <v>1409</v>
      </c>
      <c r="U335" s="29"/>
      <c r="V335" s="29" t="s">
        <v>2128</v>
      </c>
      <c r="W335" s="10" t="s">
        <v>2128</v>
      </c>
      <c r="X335" s="296" t="s">
        <v>2128</v>
      </c>
      <c r="Y335" s="10">
        <f>SUM(Table3[[#This Row],[cca 
25%]:[cca 100%]])</f>
        <v>0</v>
      </c>
      <c r="Z335" s="351">
        <f>Table3[[#This Row],[Montažne ure]]*(1-Table3[[#This Row],[faktor %]])</f>
        <v>0</v>
      </c>
      <c r="AA335" s="85"/>
      <c r="AB335" s="85"/>
      <c r="AC335" s="85"/>
      <c r="AD335" s="85"/>
      <c r="AE335" s="3"/>
      <c r="AF335" s="3"/>
      <c r="AG335" s="296" t="s">
        <v>2128</v>
      </c>
      <c r="AH335" s="296" t="s">
        <v>2128</v>
      </c>
      <c r="AI335" s="10"/>
      <c r="AJ335" s="10"/>
      <c r="AK335" s="296" t="s">
        <v>2128</v>
      </c>
      <c r="AL335" s="296" t="s">
        <v>2128</v>
      </c>
      <c r="AM335" s="30" t="s">
        <v>357</v>
      </c>
      <c r="AN335" s="7"/>
    </row>
    <row r="336" spans="1:40" ht="17.399999999999999" hidden="1" customHeight="1" x14ac:dyDescent="0.35">
      <c r="A336" s="117"/>
      <c r="B336" s="8"/>
      <c r="C336" s="57"/>
      <c r="D336" s="50"/>
      <c r="E336" s="50" t="str">
        <f>RIGHT(D336,5)</f>
        <v/>
      </c>
      <c r="F336" s="10"/>
      <c r="G336" s="24" t="s">
        <v>357</v>
      </c>
      <c r="H336" s="29"/>
      <c r="I336" s="10"/>
      <c r="J336" s="103"/>
      <c r="K336" s="103"/>
      <c r="L336" s="105"/>
      <c r="M336" s="105"/>
      <c r="N336" s="261"/>
      <c r="O336" s="201"/>
      <c r="P336" s="103"/>
      <c r="Q336" s="102"/>
      <c r="R336" s="114"/>
      <c r="S336" s="272"/>
      <c r="T336" s="30"/>
      <c r="U336" s="29"/>
      <c r="V336" s="29" t="s">
        <v>2128</v>
      </c>
      <c r="W336" s="10" t="s">
        <v>2128</v>
      </c>
      <c r="X336" s="296" t="s">
        <v>2128</v>
      </c>
      <c r="Y336" s="10">
        <f>SUM(Table3[[#This Row],[cca 
25%]:[cca 100%]])</f>
        <v>0</v>
      </c>
      <c r="Z336" s="351">
        <f>Table3[[#This Row],[Montažne ure]]*(1-Table3[[#This Row],[faktor %]])</f>
        <v>0</v>
      </c>
      <c r="AA336" s="85"/>
      <c r="AB336" s="85"/>
      <c r="AC336" s="85"/>
      <c r="AD336" s="85"/>
      <c r="AE336" s="3"/>
      <c r="AF336" s="3"/>
      <c r="AG336" s="296" t="s">
        <v>2128</v>
      </c>
      <c r="AH336" s="296" t="s">
        <v>2128</v>
      </c>
      <c r="AI336" s="10"/>
      <c r="AJ336" s="10"/>
      <c r="AK336" s="296" t="s">
        <v>2128</v>
      </c>
      <c r="AL336" s="296" t="s">
        <v>2128</v>
      </c>
      <c r="AM336" s="10" t="s">
        <v>2665</v>
      </c>
      <c r="AN336" s="7"/>
    </row>
    <row r="337" spans="1:40" ht="18" hidden="1" x14ac:dyDescent="0.35">
      <c r="A337" s="117" t="s">
        <v>838</v>
      </c>
      <c r="B337" s="8" t="s">
        <v>817</v>
      </c>
      <c r="C337" s="57" t="s">
        <v>818</v>
      </c>
      <c r="D337" s="50" t="s">
        <v>819</v>
      </c>
      <c r="E337" s="306"/>
      <c r="F337" s="10"/>
      <c r="G337" s="10"/>
      <c r="H337" s="29" t="s">
        <v>1248</v>
      </c>
      <c r="I337" s="7">
        <v>45</v>
      </c>
      <c r="J337" s="158"/>
      <c r="K337" s="158"/>
      <c r="L337" s="214">
        <v>0</v>
      </c>
      <c r="M337" s="214">
        <v>0</v>
      </c>
      <c r="N337" s="306">
        <v>386947018</v>
      </c>
      <c r="O337" s="10">
        <v>15736</v>
      </c>
      <c r="P337" s="32">
        <v>1</v>
      </c>
      <c r="Q337" s="102"/>
      <c r="R337" s="114">
        <v>40</v>
      </c>
      <c r="S337" s="62" t="s">
        <v>19</v>
      </c>
      <c r="T337" s="30" t="s">
        <v>1087</v>
      </c>
      <c r="U337" s="29"/>
      <c r="V337" s="29" t="s">
        <v>20</v>
      </c>
      <c r="W337" s="10" t="s">
        <v>2130</v>
      </c>
      <c r="X337" s="296">
        <v>45253</v>
      </c>
      <c r="Y337" s="10">
        <f>SUM(Table3[[#This Row],[cca 
25%]:[cca 100%]])</f>
        <v>1</v>
      </c>
      <c r="Z337" s="351">
        <f>Table3[[#This Row],[Montažne ure]]*(1-Table3[[#This Row],[faktor %]])</f>
        <v>0</v>
      </c>
      <c r="AA337" s="84">
        <v>0.25</v>
      </c>
      <c r="AB337" s="84">
        <v>0.25</v>
      </c>
      <c r="AC337" s="84">
        <v>0.25</v>
      </c>
      <c r="AD337" s="84">
        <v>0.25</v>
      </c>
      <c r="AE337" s="3" t="s">
        <v>1095</v>
      </c>
      <c r="AF337" s="3"/>
      <c r="AG337" s="296">
        <v>45254</v>
      </c>
      <c r="AH337" s="296" t="s">
        <v>20</v>
      </c>
      <c r="AI337" s="294" t="s">
        <v>1259</v>
      </c>
      <c r="AJ337" s="10"/>
      <c r="AK337" s="296">
        <v>45260</v>
      </c>
      <c r="AL337" s="296" t="s">
        <v>20</v>
      </c>
      <c r="AM337" s="30" t="s">
        <v>357</v>
      </c>
      <c r="AN337" s="7"/>
    </row>
    <row r="338" spans="1:40" ht="18" hidden="1" x14ac:dyDescent="0.35">
      <c r="A338" s="339" t="s">
        <v>838</v>
      </c>
      <c r="B338" s="8" t="s">
        <v>817</v>
      </c>
      <c r="C338" s="57" t="s">
        <v>148</v>
      </c>
      <c r="D338" s="50" t="s">
        <v>820</v>
      </c>
      <c r="E338" s="306"/>
      <c r="F338" s="10"/>
      <c r="G338" s="10"/>
      <c r="H338" s="29" t="s">
        <v>1094</v>
      </c>
      <c r="I338" s="7">
        <v>43</v>
      </c>
      <c r="J338" s="158"/>
      <c r="K338" s="158"/>
      <c r="L338" s="214">
        <v>0</v>
      </c>
      <c r="M338" s="214">
        <v>0</v>
      </c>
      <c r="N338" s="306">
        <v>395880048</v>
      </c>
      <c r="O338" s="10">
        <v>15737</v>
      </c>
      <c r="P338" s="335">
        <v>1</v>
      </c>
      <c r="Q338" s="307"/>
      <c r="R338" s="114">
        <v>160</v>
      </c>
      <c r="S338" s="59" t="s">
        <v>28</v>
      </c>
      <c r="T338" s="340" t="s">
        <v>1090</v>
      </c>
      <c r="U338" s="29"/>
      <c r="V338" s="29" t="s">
        <v>2128</v>
      </c>
      <c r="W338" s="10" t="s">
        <v>2128</v>
      </c>
      <c r="X338" s="296" t="s">
        <v>2128</v>
      </c>
      <c r="Y338" s="10">
        <f>SUM(Table3[[#This Row],[cca 
25%]:[cca 100%]])</f>
        <v>1</v>
      </c>
      <c r="Z338" s="351">
        <f>Table3[[#This Row],[Montažne ure]]*(1-Table3[[#This Row],[faktor %]])</f>
        <v>0</v>
      </c>
      <c r="AA338" s="84">
        <v>0.25</v>
      </c>
      <c r="AB338" s="84">
        <v>0.25</v>
      </c>
      <c r="AC338" s="84">
        <v>0.25</v>
      </c>
      <c r="AD338" s="84">
        <v>0.25</v>
      </c>
      <c r="AE338" s="3" t="s">
        <v>1255</v>
      </c>
      <c r="AF338" s="3"/>
      <c r="AG338" s="296">
        <v>45257</v>
      </c>
      <c r="AH338" s="296" t="s">
        <v>20</v>
      </c>
      <c r="AI338" s="294" t="s">
        <v>1259</v>
      </c>
      <c r="AJ338" s="10"/>
      <c r="AK338" s="296">
        <v>45267</v>
      </c>
      <c r="AL338" s="296" t="s">
        <v>20</v>
      </c>
      <c r="AM338" s="30" t="s">
        <v>357</v>
      </c>
      <c r="AN338" s="7"/>
    </row>
    <row r="339" spans="1:40" ht="18" hidden="1" x14ac:dyDescent="0.35">
      <c r="A339" s="117" t="s">
        <v>838</v>
      </c>
      <c r="B339" s="8" t="s">
        <v>817</v>
      </c>
      <c r="C339" s="57" t="s">
        <v>51</v>
      </c>
      <c r="D339" s="50" t="s">
        <v>821</v>
      </c>
      <c r="E339" s="50"/>
      <c r="F339" s="10"/>
      <c r="G339" s="10"/>
      <c r="H339" s="29" t="s">
        <v>1086</v>
      </c>
      <c r="I339" s="7">
        <v>42</v>
      </c>
      <c r="J339" s="158"/>
      <c r="K339" s="158"/>
      <c r="L339" s="214">
        <v>0</v>
      </c>
      <c r="M339" s="214">
        <v>0</v>
      </c>
      <c r="N339" s="50">
        <v>422300</v>
      </c>
      <c r="O339" s="10">
        <v>15738</v>
      </c>
      <c r="P339" s="32">
        <v>1</v>
      </c>
      <c r="Q339" s="307"/>
      <c r="R339" s="114">
        <v>66</v>
      </c>
      <c r="S339" s="61" t="s">
        <v>29</v>
      </c>
      <c r="T339" s="30" t="s">
        <v>1087</v>
      </c>
      <c r="U339" s="29"/>
      <c r="V339" s="29" t="s">
        <v>20</v>
      </c>
      <c r="W339" s="10" t="s">
        <v>2131</v>
      </c>
      <c r="X339" s="296">
        <v>0</v>
      </c>
      <c r="Y339" s="10">
        <f>SUM(Table3[[#This Row],[cca 
25%]:[cca 100%]])</f>
        <v>1</v>
      </c>
      <c r="Z339" s="351">
        <f>Table3[[#This Row],[Montažne ure]]*(1-Table3[[#This Row],[faktor %]])</f>
        <v>0</v>
      </c>
      <c r="AA339" s="84">
        <v>0.25</v>
      </c>
      <c r="AB339" s="84">
        <v>0.25</v>
      </c>
      <c r="AC339" s="84">
        <v>0.25</v>
      </c>
      <c r="AD339" s="84">
        <v>0.25</v>
      </c>
      <c r="AE339" s="3" t="s">
        <v>1096</v>
      </c>
      <c r="AF339" s="3"/>
      <c r="AG339" s="296">
        <v>45253</v>
      </c>
      <c r="AH339" s="296" t="s">
        <v>20</v>
      </c>
      <c r="AI339" s="294" t="s">
        <v>1259</v>
      </c>
      <c r="AJ339" s="10"/>
      <c r="AK339" s="296">
        <v>45254</v>
      </c>
      <c r="AL339" s="296" t="s">
        <v>20</v>
      </c>
      <c r="AM339" s="30" t="s">
        <v>357</v>
      </c>
      <c r="AN339" s="7"/>
    </row>
    <row r="340" spans="1:40" ht="18" hidden="1" x14ac:dyDescent="0.35">
      <c r="A340" s="117" t="s">
        <v>838</v>
      </c>
      <c r="B340" s="92" t="s">
        <v>817</v>
      </c>
      <c r="C340" s="95" t="s">
        <v>822</v>
      </c>
      <c r="D340" s="25" t="s">
        <v>823</v>
      </c>
      <c r="E340" s="97"/>
      <c r="F340" s="70"/>
      <c r="G340" s="24" t="s">
        <v>357</v>
      </c>
      <c r="H340" s="29" t="s">
        <v>1095</v>
      </c>
      <c r="I340" s="7">
        <v>47</v>
      </c>
      <c r="J340" s="341"/>
      <c r="K340" s="341"/>
      <c r="L340" s="214">
        <v>0</v>
      </c>
      <c r="M340" s="214">
        <v>0</v>
      </c>
      <c r="N340" s="25">
        <v>462319</v>
      </c>
      <c r="O340" s="91">
        <v>15739</v>
      </c>
      <c r="P340" s="32">
        <v>1</v>
      </c>
      <c r="Q340" s="307"/>
      <c r="R340" s="114"/>
      <c r="S340" s="58" t="s">
        <v>22</v>
      </c>
      <c r="T340" s="30" t="s">
        <v>1087</v>
      </c>
      <c r="U340" s="29"/>
      <c r="V340" s="29" t="s">
        <v>20</v>
      </c>
      <c r="W340" s="10" t="s">
        <v>2130</v>
      </c>
      <c r="X340" s="296">
        <v>45253</v>
      </c>
      <c r="Y340" s="10">
        <f>SUM(Table3[[#This Row],[cca 
25%]:[cca 100%]])</f>
        <v>1</v>
      </c>
      <c r="Z340" s="351">
        <f>Table3[[#This Row],[Montažne ure]]*(1-Table3[[#This Row],[faktor %]])</f>
        <v>0</v>
      </c>
      <c r="AA340" s="84">
        <v>0.25</v>
      </c>
      <c r="AB340" s="84">
        <v>0.25</v>
      </c>
      <c r="AC340" s="84">
        <v>0.25</v>
      </c>
      <c r="AD340" s="84">
        <v>0.25</v>
      </c>
      <c r="AE340" s="3"/>
      <c r="AF340" s="3"/>
      <c r="AG340" s="296">
        <v>0</v>
      </c>
      <c r="AH340" s="296">
        <v>0</v>
      </c>
      <c r="AI340" s="294" t="s">
        <v>1259</v>
      </c>
      <c r="AJ340" s="10"/>
      <c r="AK340" s="296">
        <v>0</v>
      </c>
      <c r="AL340" s="296">
        <v>0</v>
      </c>
      <c r="AM340" s="30" t="s">
        <v>357</v>
      </c>
      <c r="AN340" s="7"/>
    </row>
    <row r="341" spans="1:40" ht="18" hidden="1" x14ac:dyDescent="0.35">
      <c r="A341" s="117" t="s">
        <v>838</v>
      </c>
      <c r="B341" s="8" t="s">
        <v>817</v>
      </c>
      <c r="C341" s="57" t="s">
        <v>52</v>
      </c>
      <c r="D341" s="50" t="s">
        <v>824</v>
      </c>
      <c r="E341" s="50"/>
      <c r="F341" s="10"/>
      <c r="G341" s="24" t="s">
        <v>357</v>
      </c>
      <c r="H341" s="29" t="s">
        <v>1095</v>
      </c>
      <c r="I341" s="7">
        <v>47</v>
      </c>
      <c r="J341" s="158"/>
      <c r="K341" s="158"/>
      <c r="L341" s="214">
        <v>0</v>
      </c>
      <c r="M341" s="214">
        <v>0</v>
      </c>
      <c r="N341" s="50">
        <v>324126</v>
      </c>
      <c r="O341" s="10">
        <v>15740</v>
      </c>
      <c r="P341" s="32">
        <v>1</v>
      </c>
      <c r="Q341" s="307"/>
      <c r="R341" s="114">
        <v>6</v>
      </c>
      <c r="S341" s="58" t="s">
        <v>22</v>
      </c>
      <c r="T341" s="30" t="s">
        <v>1087</v>
      </c>
      <c r="U341" s="29"/>
      <c r="V341" s="29" t="s">
        <v>20</v>
      </c>
      <c r="W341" s="10" t="s">
        <v>2130</v>
      </c>
      <c r="X341" s="296">
        <v>45253</v>
      </c>
      <c r="Y341" s="10">
        <f>SUM(Table3[[#This Row],[cca 
25%]:[cca 100%]])</f>
        <v>1</v>
      </c>
      <c r="Z341" s="351">
        <f>Table3[[#This Row],[Montažne ure]]*(1-Table3[[#This Row],[faktor %]])</f>
        <v>0</v>
      </c>
      <c r="AA341" s="84">
        <v>0.25</v>
      </c>
      <c r="AB341" s="84">
        <v>0.25</v>
      </c>
      <c r="AC341" s="84">
        <v>0.25</v>
      </c>
      <c r="AD341" s="84">
        <v>0.25</v>
      </c>
      <c r="AE341" s="3"/>
      <c r="AF341" s="3"/>
      <c r="AG341" s="296">
        <v>0</v>
      </c>
      <c r="AH341" s="296">
        <v>0</v>
      </c>
      <c r="AI341" s="294" t="s">
        <v>1259</v>
      </c>
      <c r="AJ341" s="10"/>
      <c r="AK341" s="296">
        <v>0</v>
      </c>
      <c r="AL341" s="296">
        <v>0</v>
      </c>
      <c r="AM341" s="30" t="s">
        <v>357</v>
      </c>
      <c r="AN341" s="7"/>
    </row>
    <row r="342" spans="1:40" ht="18" hidden="1" x14ac:dyDescent="0.35">
      <c r="A342" s="117" t="s">
        <v>838</v>
      </c>
      <c r="B342" s="8" t="s">
        <v>817</v>
      </c>
      <c r="C342" s="57" t="s">
        <v>825</v>
      </c>
      <c r="D342" s="50" t="s">
        <v>826</v>
      </c>
      <c r="E342" s="50"/>
      <c r="F342" s="10"/>
      <c r="G342" s="10"/>
      <c r="H342" s="29" t="s">
        <v>1095</v>
      </c>
      <c r="I342" s="7">
        <v>47</v>
      </c>
      <c r="J342" s="158"/>
      <c r="K342" s="158"/>
      <c r="L342" s="214">
        <v>0</v>
      </c>
      <c r="M342" s="214">
        <v>0</v>
      </c>
      <c r="N342" s="50">
        <v>462321</v>
      </c>
      <c r="O342" s="10">
        <v>15741</v>
      </c>
      <c r="P342" s="32">
        <v>1</v>
      </c>
      <c r="Q342" s="307"/>
      <c r="R342" s="114">
        <v>20</v>
      </c>
      <c r="S342" s="58" t="s">
        <v>22</v>
      </c>
      <c r="T342" s="30" t="s">
        <v>1087</v>
      </c>
      <c r="U342" s="29"/>
      <c r="V342" s="29" t="s">
        <v>20</v>
      </c>
      <c r="W342" s="10" t="s">
        <v>2130</v>
      </c>
      <c r="X342" s="296">
        <v>0</v>
      </c>
      <c r="Y342" s="10">
        <f>SUM(Table3[[#This Row],[cca 
25%]:[cca 100%]])</f>
        <v>1</v>
      </c>
      <c r="Z342" s="351">
        <f>Table3[[#This Row],[Montažne ure]]*(1-Table3[[#This Row],[faktor %]])</f>
        <v>0</v>
      </c>
      <c r="AA342" s="84">
        <v>0.25</v>
      </c>
      <c r="AB342" s="84">
        <v>0.25</v>
      </c>
      <c r="AC342" s="84">
        <v>0.25</v>
      </c>
      <c r="AD342" s="84">
        <v>0.25</v>
      </c>
      <c r="AE342" s="3" t="s">
        <v>1255</v>
      </c>
      <c r="AF342" s="3"/>
      <c r="AG342" s="296">
        <v>45257</v>
      </c>
      <c r="AH342" s="296" t="s">
        <v>20</v>
      </c>
      <c r="AI342" s="294" t="s">
        <v>1259</v>
      </c>
      <c r="AJ342" s="10"/>
      <c r="AK342" s="296">
        <v>45257</v>
      </c>
      <c r="AL342" s="296" t="s">
        <v>20</v>
      </c>
      <c r="AM342" s="30" t="s">
        <v>357</v>
      </c>
      <c r="AN342" s="7"/>
    </row>
    <row r="343" spans="1:40" ht="18" hidden="1" x14ac:dyDescent="0.35">
      <c r="A343" s="117" t="s">
        <v>838</v>
      </c>
      <c r="B343" s="8" t="s">
        <v>817</v>
      </c>
      <c r="C343" s="57" t="s">
        <v>176</v>
      </c>
      <c r="D343" s="50" t="s">
        <v>827</v>
      </c>
      <c r="E343" s="50"/>
      <c r="F343" s="10"/>
      <c r="G343" s="10"/>
      <c r="H343" s="29" t="s">
        <v>796</v>
      </c>
      <c r="I343" s="7">
        <v>42</v>
      </c>
      <c r="J343" s="158"/>
      <c r="K343" s="158"/>
      <c r="L343" s="214">
        <v>0</v>
      </c>
      <c r="M343" s="214">
        <v>0</v>
      </c>
      <c r="N343" s="50">
        <v>427660</v>
      </c>
      <c r="O343" s="10">
        <v>15742</v>
      </c>
      <c r="P343" s="32">
        <v>1</v>
      </c>
      <c r="Q343" s="307"/>
      <c r="R343" s="114">
        <v>135</v>
      </c>
      <c r="S343" s="58" t="s">
        <v>22</v>
      </c>
      <c r="T343" s="30" t="s">
        <v>1087</v>
      </c>
      <c r="U343" s="29"/>
      <c r="V343" s="29" t="s">
        <v>20</v>
      </c>
      <c r="W343" s="10" t="s">
        <v>2131</v>
      </c>
      <c r="X343" s="296">
        <v>0</v>
      </c>
      <c r="Y343" s="10">
        <f>SUM(Table3[[#This Row],[cca 
25%]:[cca 100%]])</f>
        <v>1</v>
      </c>
      <c r="Z343" s="351">
        <f>Table3[[#This Row],[Montažne ure]]*(1-Table3[[#This Row],[faktor %]])</f>
        <v>0</v>
      </c>
      <c r="AA343" s="84">
        <v>0.25</v>
      </c>
      <c r="AB343" s="84">
        <v>0.25</v>
      </c>
      <c r="AC343" s="84">
        <v>0.25</v>
      </c>
      <c r="AD343" s="84">
        <v>0.25</v>
      </c>
      <c r="AE343" s="3" t="s">
        <v>1099</v>
      </c>
      <c r="AF343" s="3"/>
      <c r="AG343" s="296">
        <v>45260</v>
      </c>
      <c r="AH343" s="296" t="s">
        <v>20</v>
      </c>
      <c r="AI343" s="294" t="s">
        <v>1259</v>
      </c>
      <c r="AJ343" s="10"/>
      <c r="AK343" s="296">
        <v>45261</v>
      </c>
      <c r="AL343" s="296" t="s">
        <v>20</v>
      </c>
      <c r="AM343" s="30" t="s">
        <v>357</v>
      </c>
      <c r="AN343" s="7"/>
    </row>
    <row r="344" spans="1:40" ht="18" hidden="1" x14ac:dyDescent="0.35">
      <c r="A344" s="117" t="s">
        <v>838</v>
      </c>
      <c r="B344" s="8" t="s">
        <v>817</v>
      </c>
      <c r="C344" s="57" t="s">
        <v>178</v>
      </c>
      <c r="D344" s="50" t="s">
        <v>828</v>
      </c>
      <c r="E344" s="50"/>
      <c r="F344" s="10"/>
      <c r="G344" s="10"/>
      <c r="H344" s="29" t="s">
        <v>1248</v>
      </c>
      <c r="I344" s="7">
        <v>45</v>
      </c>
      <c r="J344" s="158"/>
      <c r="K344" s="158"/>
      <c r="L344" s="214">
        <v>0</v>
      </c>
      <c r="M344" s="214">
        <v>0</v>
      </c>
      <c r="N344" s="50">
        <v>323108</v>
      </c>
      <c r="O344" s="10">
        <v>15743</v>
      </c>
      <c r="P344" s="32">
        <v>1</v>
      </c>
      <c r="Q344" s="307"/>
      <c r="R344" s="114">
        <v>103</v>
      </c>
      <c r="S344" s="59" t="s">
        <v>28</v>
      </c>
      <c r="T344" s="30" t="s">
        <v>1087</v>
      </c>
      <c r="U344" s="29"/>
      <c r="V344" s="29" t="s">
        <v>20</v>
      </c>
      <c r="W344" s="10" t="s">
        <v>2130</v>
      </c>
      <c r="X344" s="296">
        <v>0</v>
      </c>
      <c r="Y344" s="10">
        <f>SUM(Table3[[#This Row],[cca 
25%]:[cca 100%]])</f>
        <v>1</v>
      </c>
      <c r="Z344" s="351">
        <f>Table3[[#This Row],[Montažne ure]]*(1-Table3[[#This Row],[faktor %]])</f>
        <v>0</v>
      </c>
      <c r="AA344" s="84">
        <v>0.25</v>
      </c>
      <c r="AB344" s="84">
        <v>0.25</v>
      </c>
      <c r="AC344" s="84">
        <v>0.25</v>
      </c>
      <c r="AD344" s="84">
        <v>0.25</v>
      </c>
      <c r="AE344" s="3" t="s">
        <v>1090</v>
      </c>
      <c r="AF344" s="3"/>
      <c r="AG344" s="296">
        <v>45259</v>
      </c>
      <c r="AH344" s="296" t="s">
        <v>20</v>
      </c>
      <c r="AI344" s="294" t="s">
        <v>1259</v>
      </c>
      <c r="AJ344" s="10"/>
      <c r="AK344" s="296">
        <v>45264</v>
      </c>
      <c r="AL344" s="296" t="s">
        <v>20</v>
      </c>
      <c r="AM344" s="30" t="s">
        <v>357</v>
      </c>
      <c r="AN344" s="7"/>
    </row>
    <row r="345" spans="1:40" ht="18" hidden="1" x14ac:dyDescent="0.35">
      <c r="A345" s="117" t="s">
        <v>838</v>
      </c>
      <c r="B345" s="86" t="s">
        <v>817</v>
      </c>
      <c r="C345" s="377" t="s">
        <v>829</v>
      </c>
      <c r="D345" s="50" t="s">
        <v>830</v>
      </c>
      <c r="E345" s="97"/>
      <c r="F345" s="70"/>
      <c r="G345" s="24" t="s">
        <v>357</v>
      </c>
      <c r="H345" s="29" t="s">
        <v>1095</v>
      </c>
      <c r="I345" s="200">
        <v>46</v>
      </c>
      <c r="J345" s="356"/>
      <c r="K345" s="356"/>
      <c r="L345" s="214">
        <v>0</v>
      </c>
      <c r="M345" s="214">
        <v>0</v>
      </c>
      <c r="N345" s="25">
        <v>462322</v>
      </c>
      <c r="O345" s="91">
        <v>15744</v>
      </c>
      <c r="P345" s="32">
        <v>1</v>
      </c>
      <c r="Q345" s="307"/>
      <c r="R345" s="114">
        <v>260</v>
      </c>
      <c r="S345" s="58" t="s">
        <v>22</v>
      </c>
      <c r="T345" s="30" t="s">
        <v>1087</v>
      </c>
      <c r="U345" s="29" t="s">
        <v>1244</v>
      </c>
      <c r="V345" s="29" t="s">
        <v>20</v>
      </c>
      <c r="W345" s="10" t="s">
        <v>2131</v>
      </c>
      <c r="X345" s="296">
        <v>0</v>
      </c>
      <c r="Y345" s="10">
        <f>SUM(Table3[[#This Row],[cca 
25%]:[cca 100%]])</f>
        <v>1</v>
      </c>
      <c r="Z345" s="351">
        <f>Table3[[#This Row],[Montažne ure]]*(1-Table3[[#This Row],[faktor %]])</f>
        <v>0</v>
      </c>
      <c r="AA345" s="84">
        <v>0.25</v>
      </c>
      <c r="AB345" s="84">
        <v>0.25</v>
      </c>
      <c r="AC345" s="84">
        <v>0.25</v>
      </c>
      <c r="AD345" s="84">
        <v>0.25</v>
      </c>
      <c r="AE345" s="3"/>
      <c r="AF345" s="3"/>
      <c r="AG345" s="296">
        <v>0</v>
      </c>
      <c r="AH345" s="296">
        <v>0</v>
      </c>
      <c r="AI345" s="294" t="s">
        <v>1259</v>
      </c>
      <c r="AJ345" s="10"/>
      <c r="AK345" s="296">
        <v>0</v>
      </c>
      <c r="AL345" s="296">
        <v>0</v>
      </c>
      <c r="AM345" s="30" t="s">
        <v>357</v>
      </c>
      <c r="AN345" s="7"/>
    </row>
    <row r="346" spans="1:40" ht="18" hidden="1" x14ac:dyDescent="0.35">
      <c r="A346" s="117" t="s">
        <v>838</v>
      </c>
      <c r="B346" s="8" t="s">
        <v>817</v>
      </c>
      <c r="C346" s="57" t="s">
        <v>114</v>
      </c>
      <c r="D346" s="50" t="s">
        <v>831</v>
      </c>
      <c r="E346" s="50"/>
      <c r="F346" s="10"/>
      <c r="G346" s="10"/>
      <c r="H346" s="29" t="s">
        <v>1248</v>
      </c>
      <c r="I346" s="7">
        <v>45</v>
      </c>
      <c r="J346" s="158"/>
      <c r="K346" s="158"/>
      <c r="L346" s="214">
        <v>0</v>
      </c>
      <c r="M346" s="214">
        <v>0</v>
      </c>
      <c r="N346" s="50">
        <v>423670</v>
      </c>
      <c r="O346" s="1"/>
      <c r="P346" s="32">
        <v>1</v>
      </c>
      <c r="Q346" s="307"/>
      <c r="R346" s="114">
        <v>94</v>
      </c>
      <c r="S346" s="58" t="s">
        <v>22</v>
      </c>
      <c r="T346" s="30" t="s">
        <v>1087</v>
      </c>
      <c r="U346" s="29"/>
      <c r="V346" s="29" t="s">
        <v>20</v>
      </c>
      <c r="W346" s="10" t="s">
        <v>2131</v>
      </c>
      <c r="X346" s="296">
        <v>0</v>
      </c>
      <c r="Y346" s="10">
        <f>SUM(Table3[[#This Row],[cca 
25%]:[cca 100%]])</f>
        <v>1</v>
      </c>
      <c r="Z346" s="351">
        <f>Table3[[#This Row],[Montažne ure]]*(1-Table3[[#This Row],[faktor %]])</f>
        <v>0</v>
      </c>
      <c r="AA346" s="84">
        <v>0.25</v>
      </c>
      <c r="AB346" s="84">
        <v>0.25</v>
      </c>
      <c r="AC346" s="84">
        <v>0.25</v>
      </c>
      <c r="AD346" s="84">
        <v>0.25</v>
      </c>
      <c r="AE346" s="3" t="s">
        <v>1098</v>
      </c>
      <c r="AF346" s="3"/>
      <c r="AG346" s="296">
        <v>45264</v>
      </c>
      <c r="AH346" s="296" t="s">
        <v>20</v>
      </c>
      <c r="AI346" s="294" t="s">
        <v>1259</v>
      </c>
      <c r="AJ346" s="10"/>
      <c r="AK346" s="296">
        <v>45266</v>
      </c>
      <c r="AL346" s="296" t="s">
        <v>20</v>
      </c>
      <c r="AM346" s="30" t="s">
        <v>357</v>
      </c>
      <c r="AN346" s="7"/>
    </row>
    <row r="347" spans="1:40" ht="18" hidden="1" x14ac:dyDescent="0.35">
      <c r="A347" s="117" t="s">
        <v>838</v>
      </c>
      <c r="B347" s="8" t="s">
        <v>817</v>
      </c>
      <c r="C347" s="57" t="s">
        <v>844</v>
      </c>
      <c r="D347" s="50" t="s">
        <v>832</v>
      </c>
      <c r="E347" s="50"/>
      <c r="F347" s="10"/>
      <c r="G347" s="24" t="s">
        <v>357</v>
      </c>
      <c r="H347" s="29" t="s">
        <v>1248</v>
      </c>
      <c r="I347" s="7">
        <v>45</v>
      </c>
      <c r="J347" s="158"/>
      <c r="K347" s="158"/>
      <c r="L347" s="214">
        <v>0</v>
      </c>
      <c r="M347" s="214">
        <v>0</v>
      </c>
      <c r="N347" s="50">
        <v>424503</v>
      </c>
      <c r="O347" s="10">
        <v>15745</v>
      </c>
      <c r="P347" s="32">
        <v>1</v>
      </c>
      <c r="Q347" s="307"/>
      <c r="R347" s="114">
        <v>1</v>
      </c>
      <c r="S347" s="58" t="s">
        <v>22</v>
      </c>
      <c r="T347" s="30" t="s">
        <v>1087</v>
      </c>
      <c r="U347" s="29"/>
      <c r="V347" s="29" t="s">
        <v>20</v>
      </c>
      <c r="W347" s="10" t="s">
        <v>2130</v>
      </c>
      <c r="X347" s="296">
        <v>0</v>
      </c>
      <c r="Y347" s="10">
        <f>SUM(Table3[[#This Row],[cca 
25%]:[cca 100%]])</f>
        <v>1</v>
      </c>
      <c r="Z347" s="351">
        <f>Table3[[#This Row],[Montažne ure]]*(1-Table3[[#This Row],[faktor %]])</f>
        <v>0</v>
      </c>
      <c r="AA347" s="84">
        <v>0.25</v>
      </c>
      <c r="AB347" s="84">
        <v>0.25</v>
      </c>
      <c r="AC347" s="84">
        <v>0.25</v>
      </c>
      <c r="AD347" s="84">
        <v>0.25</v>
      </c>
      <c r="AE347" s="3"/>
      <c r="AF347" s="3"/>
      <c r="AG347" s="296">
        <v>0</v>
      </c>
      <c r="AH347" s="296">
        <v>0</v>
      </c>
      <c r="AI347" s="294" t="s">
        <v>1259</v>
      </c>
      <c r="AJ347" s="10"/>
      <c r="AK347" s="296">
        <v>0</v>
      </c>
      <c r="AL347" s="296">
        <v>0</v>
      </c>
      <c r="AM347" s="30" t="s">
        <v>357</v>
      </c>
      <c r="AN347" s="7"/>
    </row>
    <row r="348" spans="1:40" ht="18" hidden="1" x14ac:dyDescent="0.35">
      <c r="A348" s="326" t="s">
        <v>838</v>
      </c>
      <c r="B348" s="327" t="s">
        <v>817</v>
      </c>
      <c r="C348" s="381" t="s">
        <v>833</v>
      </c>
      <c r="D348" s="382" t="s">
        <v>834</v>
      </c>
      <c r="E348" s="97"/>
      <c r="F348" s="70"/>
      <c r="G348" s="24" t="s">
        <v>357</v>
      </c>
      <c r="H348" s="29"/>
      <c r="I348" s="70"/>
      <c r="J348" s="299"/>
      <c r="K348" s="299"/>
      <c r="L348" s="229"/>
      <c r="M348" s="229"/>
      <c r="N348" s="97">
        <v>462323</v>
      </c>
      <c r="O348" s="70"/>
      <c r="P348" s="32">
        <v>1</v>
      </c>
      <c r="Q348" s="307"/>
      <c r="R348" s="114"/>
      <c r="S348" s="272"/>
      <c r="T348" s="30" t="s">
        <v>1087</v>
      </c>
      <c r="U348" s="29"/>
      <c r="V348" s="29" t="s">
        <v>2128</v>
      </c>
      <c r="W348" s="10" t="s">
        <v>2128</v>
      </c>
      <c r="X348" s="296" t="s">
        <v>2128</v>
      </c>
      <c r="Y348" s="10">
        <f>SUM(Table3[[#This Row],[cca 
25%]:[cca 100%]])</f>
        <v>0</v>
      </c>
      <c r="Z348" s="351">
        <f>Table3[[#This Row],[Montažne ure]]*(1-Table3[[#This Row],[faktor %]])</f>
        <v>0</v>
      </c>
      <c r="AA348" s="85"/>
      <c r="AB348" s="85"/>
      <c r="AC348" s="85"/>
      <c r="AD348" s="85"/>
      <c r="AE348" s="3"/>
      <c r="AF348" s="3"/>
      <c r="AG348" s="296">
        <v>0</v>
      </c>
      <c r="AH348" s="296">
        <v>0</v>
      </c>
      <c r="AI348" s="294" t="s">
        <v>1259</v>
      </c>
      <c r="AJ348" s="10"/>
      <c r="AK348" s="296">
        <v>0</v>
      </c>
      <c r="AL348" s="296">
        <v>0</v>
      </c>
      <c r="AM348" s="30" t="s">
        <v>357</v>
      </c>
      <c r="AN348" s="7"/>
    </row>
    <row r="349" spans="1:40" ht="18" hidden="1" x14ac:dyDescent="0.35">
      <c r="A349" s="117" t="s">
        <v>838</v>
      </c>
      <c r="B349" s="92" t="s">
        <v>817</v>
      </c>
      <c r="C349" s="95" t="s">
        <v>833</v>
      </c>
      <c r="D349" s="25">
        <v>400</v>
      </c>
      <c r="E349" s="50" t="str">
        <f>RIGHT(D349,5)</f>
        <v>400</v>
      </c>
      <c r="F349" s="70"/>
      <c r="G349" s="24" t="s">
        <v>357</v>
      </c>
      <c r="H349" s="120" t="s">
        <v>1096</v>
      </c>
      <c r="I349" s="200">
        <v>46</v>
      </c>
      <c r="J349" s="299"/>
      <c r="K349" s="356"/>
      <c r="L349" s="214">
        <v>0</v>
      </c>
      <c r="M349" s="214">
        <v>0</v>
      </c>
      <c r="N349" s="97"/>
      <c r="O349" s="70"/>
      <c r="P349" s="32">
        <v>1</v>
      </c>
      <c r="Q349" s="103"/>
      <c r="R349" s="114">
        <v>120</v>
      </c>
      <c r="S349" s="62" t="s">
        <v>19</v>
      </c>
      <c r="T349" s="30" t="s">
        <v>1087</v>
      </c>
      <c r="U349" s="29" t="s">
        <v>1244</v>
      </c>
      <c r="V349" s="29" t="s">
        <v>2128</v>
      </c>
      <c r="W349" s="119" t="s">
        <v>2128</v>
      </c>
      <c r="X349" s="325" t="s">
        <v>2128</v>
      </c>
      <c r="Y349" s="10">
        <f>SUM(Table3[[#This Row],[cca 
25%]:[cca 100%]])</f>
        <v>1</v>
      </c>
      <c r="Z349" s="351">
        <f>Table3[[#This Row],[Montažne ure]]*(1-Table3[[#This Row],[faktor %]])</f>
        <v>0</v>
      </c>
      <c r="AA349" s="84">
        <v>0.25</v>
      </c>
      <c r="AB349" s="84">
        <v>0.25</v>
      </c>
      <c r="AC349" s="84">
        <v>0.25</v>
      </c>
      <c r="AD349" s="84">
        <v>0.25</v>
      </c>
      <c r="AE349" s="3"/>
      <c r="AF349" s="3"/>
      <c r="AG349" s="296" t="s">
        <v>2128</v>
      </c>
      <c r="AH349" s="296" t="s">
        <v>2128</v>
      </c>
      <c r="AI349" s="294" t="s">
        <v>1259</v>
      </c>
      <c r="AJ349" s="10"/>
      <c r="AK349" s="296" t="s">
        <v>2128</v>
      </c>
      <c r="AL349" s="30" t="s">
        <v>2128</v>
      </c>
      <c r="AM349" s="30" t="s">
        <v>357</v>
      </c>
      <c r="AN349" s="7"/>
    </row>
    <row r="350" spans="1:40" ht="18" hidden="1" x14ac:dyDescent="0.35">
      <c r="A350" s="117" t="s">
        <v>838</v>
      </c>
      <c r="B350" s="8" t="s">
        <v>817</v>
      </c>
      <c r="C350" s="57" t="s">
        <v>115</v>
      </c>
      <c r="D350" s="50" t="s">
        <v>835</v>
      </c>
      <c r="E350" s="50"/>
      <c r="F350" s="10"/>
      <c r="G350" s="10"/>
      <c r="H350" s="29" t="s">
        <v>1095</v>
      </c>
      <c r="I350" s="7">
        <v>47</v>
      </c>
      <c r="J350" s="158"/>
      <c r="K350" s="158"/>
      <c r="L350" s="214">
        <v>0</v>
      </c>
      <c r="M350" s="214">
        <v>0</v>
      </c>
      <c r="N350" s="50">
        <v>415296</v>
      </c>
      <c r="O350" s="10">
        <v>15747</v>
      </c>
      <c r="P350" s="32">
        <v>1</v>
      </c>
      <c r="Q350" s="102"/>
      <c r="R350" s="114">
        <v>32</v>
      </c>
      <c r="S350" s="59" t="s">
        <v>28</v>
      </c>
      <c r="T350" s="30" t="s">
        <v>1087</v>
      </c>
      <c r="U350" s="29"/>
      <c r="V350" s="29" t="s">
        <v>20</v>
      </c>
      <c r="W350" s="10" t="s">
        <v>2130</v>
      </c>
      <c r="X350" s="296">
        <v>0</v>
      </c>
      <c r="Y350" s="10">
        <f>SUM(Table3[[#This Row],[cca 
25%]:[cca 100%]])</f>
        <v>1</v>
      </c>
      <c r="Z350" s="351">
        <f>Table3[[#This Row],[Montažne ure]]*(1-Table3[[#This Row],[faktor %]])</f>
        <v>0</v>
      </c>
      <c r="AA350" s="84">
        <v>0.25</v>
      </c>
      <c r="AB350" s="84">
        <v>0.25</v>
      </c>
      <c r="AC350" s="84">
        <v>0.25</v>
      </c>
      <c r="AD350" s="84">
        <v>0.25</v>
      </c>
      <c r="AE350" s="3" t="s">
        <v>1087</v>
      </c>
      <c r="AF350" s="3"/>
      <c r="AG350" s="296">
        <v>45260</v>
      </c>
      <c r="AH350" s="296" t="s">
        <v>20</v>
      </c>
      <c r="AI350" s="294" t="s">
        <v>1259</v>
      </c>
      <c r="AJ350" s="10"/>
      <c r="AK350" s="296">
        <v>45264</v>
      </c>
      <c r="AL350" s="296" t="s">
        <v>20</v>
      </c>
      <c r="AM350" s="30" t="s">
        <v>357</v>
      </c>
      <c r="AN350" s="7"/>
    </row>
    <row r="351" spans="1:40" ht="18" hidden="1" x14ac:dyDescent="0.35">
      <c r="A351" s="117" t="s">
        <v>838</v>
      </c>
      <c r="B351" s="92" t="s">
        <v>817</v>
      </c>
      <c r="C351" s="95" t="s">
        <v>836</v>
      </c>
      <c r="D351" s="25" t="s">
        <v>837</v>
      </c>
      <c r="E351" s="97"/>
      <c r="F351" s="70"/>
      <c r="G351" s="24" t="s">
        <v>357</v>
      </c>
      <c r="H351" s="29"/>
      <c r="I351" s="91"/>
      <c r="J351" s="341"/>
      <c r="K351" s="341"/>
      <c r="L351" s="214">
        <v>0</v>
      </c>
      <c r="M351" s="214">
        <v>0</v>
      </c>
      <c r="N351" s="25">
        <v>462324</v>
      </c>
      <c r="O351" s="10"/>
      <c r="P351" s="103"/>
      <c r="Q351" s="102"/>
      <c r="R351" s="114"/>
      <c r="S351" s="272"/>
      <c r="T351" s="30" t="s">
        <v>1087</v>
      </c>
      <c r="U351" s="29"/>
      <c r="V351" s="29" t="s">
        <v>2128</v>
      </c>
      <c r="W351" s="10" t="s">
        <v>2128</v>
      </c>
      <c r="X351" s="296" t="s">
        <v>2128</v>
      </c>
      <c r="Y351" s="10">
        <f>SUM(Table3[[#This Row],[cca 
25%]:[cca 100%]])</f>
        <v>0</v>
      </c>
      <c r="Z351" s="351">
        <f>Table3[[#This Row],[Montažne ure]]*(1-Table3[[#This Row],[faktor %]])</f>
        <v>0</v>
      </c>
      <c r="AA351" s="85"/>
      <c r="AB351" s="85"/>
      <c r="AC351" s="85"/>
      <c r="AD351" s="85"/>
      <c r="AE351" s="3"/>
      <c r="AF351" s="3"/>
      <c r="AG351" s="296" t="s">
        <v>2128</v>
      </c>
      <c r="AH351" s="296" t="s">
        <v>2128</v>
      </c>
      <c r="AI351" s="358" t="s">
        <v>1259</v>
      </c>
      <c r="AJ351" s="10"/>
      <c r="AK351" s="296" t="s">
        <v>2128</v>
      </c>
      <c r="AL351" s="296" t="s">
        <v>2128</v>
      </c>
      <c r="AM351" s="30" t="s">
        <v>357</v>
      </c>
      <c r="AN351" s="7"/>
    </row>
    <row r="352" spans="1:40" ht="18" hidden="1" x14ac:dyDescent="0.35">
      <c r="A352" s="117"/>
      <c r="B352" s="8"/>
      <c r="C352" s="57"/>
      <c r="D352" s="50"/>
      <c r="E352" s="50" t="str">
        <f t="shared" ref="E352:E357" si="6">RIGHT(D352,5)</f>
        <v/>
      </c>
      <c r="F352" s="10"/>
      <c r="G352" s="24" t="s">
        <v>357</v>
      </c>
      <c r="H352" s="29"/>
      <c r="I352" s="10"/>
      <c r="J352" s="103"/>
      <c r="K352" s="103"/>
      <c r="L352" s="105"/>
      <c r="M352" s="105"/>
      <c r="N352" s="261"/>
      <c r="O352" s="201"/>
      <c r="P352" s="103"/>
      <c r="Q352" s="102"/>
      <c r="R352" s="114"/>
      <c r="S352" s="272"/>
      <c r="T352" s="30"/>
      <c r="U352" s="29"/>
      <c r="V352" s="29" t="s">
        <v>2128</v>
      </c>
      <c r="W352" s="10" t="s">
        <v>2128</v>
      </c>
      <c r="X352" s="296" t="s">
        <v>2128</v>
      </c>
      <c r="Y352" s="10">
        <f>SUM(Table3[[#This Row],[cca 
25%]:[cca 100%]])</f>
        <v>0</v>
      </c>
      <c r="Z352" s="351">
        <f>Table3[[#This Row],[Montažne ure]]*(1-Table3[[#This Row],[faktor %]])</f>
        <v>0</v>
      </c>
      <c r="AA352" s="85"/>
      <c r="AB352" s="85"/>
      <c r="AC352" s="85"/>
      <c r="AD352" s="85"/>
      <c r="AE352" s="3"/>
      <c r="AF352" s="3"/>
      <c r="AG352" s="296" t="s">
        <v>2128</v>
      </c>
      <c r="AH352" s="296" t="s">
        <v>2128</v>
      </c>
      <c r="AI352" s="10"/>
      <c r="AJ352" s="10"/>
      <c r="AK352" s="296" t="s">
        <v>2128</v>
      </c>
      <c r="AL352" s="296" t="s">
        <v>2128</v>
      </c>
      <c r="AM352" s="10" t="s">
        <v>2665</v>
      </c>
      <c r="AN352" s="7"/>
    </row>
    <row r="353" spans="1:40" ht="21" hidden="1" x14ac:dyDescent="0.4">
      <c r="A353" s="76" t="s">
        <v>839</v>
      </c>
      <c r="B353" s="365" t="s">
        <v>841</v>
      </c>
      <c r="C353" s="57" t="s">
        <v>879</v>
      </c>
      <c r="D353" s="50">
        <v>1</v>
      </c>
      <c r="E353" s="50" t="str">
        <f t="shared" si="6"/>
        <v>1</v>
      </c>
      <c r="F353" s="10"/>
      <c r="G353" s="24" t="s">
        <v>357</v>
      </c>
      <c r="H353" s="29" t="s">
        <v>1091</v>
      </c>
      <c r="I353" s="7">
        <v>48</v>
      </c>
      <c r="J353" s="103"/>
      <c r="K353" s="103"/>
      <c r="L353" s="214">
        <v>0</v>
      </c>
      <c r="M353" s="105"/>
      <c r="N353" s="261">
        <v>460316</v>
      </c>
      <c r="O353" s="201">
        <v>15602</v>
      </c>
      <c r="P353" s="201">
        <v>1</v>
      </c>
      <c r="Q353" s="102"/>
      <c r="R353" s="114">
        <v>160</v>
      </c>
      <c r="S353" s="59" t="s">
        <v>28</v>
      </c>
      <c r="T353" s="371" t="s">
        <v>1263</v>
      </c>
      <c r="U353" s="29"/>
      <c r="V353" s="29" t="s">
        <v>2128</v>
      </c>
      <c r="W353" s="10" t="s">
        <v>2128</v>
      </c>
      <c r="X353" s="296" t="s">
        <v>2128</v>
      </c>
      <c r="Y353" s="10">
        <f>SUM(Table3[[#This Row],[cca 
25%]:[cca 100%]])</f>
        <v>1</v>
      </c>
      <c r="Z353" s="351">
        <f>Table3[[#This Row],[Montažne ure]]*(1-Table3[[#This Row],[faktor %]])</f>
        <v>0</v>
      </c>
      <c r="AA353" s="84">
        <v>0.25</v>
      </c>
      <c r="AB353" s="84">
        <v>0.25</v>
      </c>
      <c r="AC353" s="84">
        <v>0.25</v>
      </c>
      <c r="AD353" s="84">
        <v>0.25</v>
      </c>
      <c r="AE353" s="3" t="s">
        <v>1092</v>
      </c>
      <c r="AF353" s="3"/>
      <c r="AG353" s="296" t="s">
        <v>2128</v>
      </c>
      <c r="AH353" s="296" t="s">
        <v>2128</v>
      </c>
      <c r="AI353" s="10"/>
      <c r="AJ353" s="10"/>
      <c r="AK353" s="296" t="s">
        <v>2128</v>
      </c>
      <c r="AL353" s="296" t="s">
        <v>2128</v>
      </c>
      <c r="AM353" s="30" t="s">
        <v>357</v>
      </c>
      <c r="AN353" s="7"/>
    </row>
    <row r="354" spans="1:40" ht="18" hidden="1" x14ac:dyDescent="0.35">
      <c r="A354" s="76" t="s">
        <v>843</v>
      </c>
      <c r="B354" s="400" t="s">
        <v>842</v>
      </c>
      <c r="C354" s="57" t="s">
        <v>840</v>
      </c>
      <c r="D354" s="50">
        <v>1</v>
      </c>
      <c r="E354" s="50" t="str">
        <f t="shared" si="6"/>
        <v>1</v>
      </c>
      <c r="F354" s="10"/>
      <c r="G354" s="24"/>
      <c r="H354" s="29" t="s">
        <v>1497</v>
      </c>
      <c r="I354" s="7">
        <v>8</v>
      </c>
      <c r="J354" s="158"/>
      <c r="K354" s="158"/>
      <c r="L354" s="214">
        <v>0</v>
      </c>
      <c r="M354" s="214">
        <v>0</v>
      </c>
      <c r="N354" s="261">
        <v>395880048</v>
      </c>
      <c r="O354" s="201">
        <v>15756</v>
      </c>
      <c r="P354" s="201">
        <v>1</v>
      </c>
      <c r="Q354" s="102"/>
      <c r="R354" s="114">
        <v>160</v>
      </c>
      <c r="S354" s="59" t="s">
        <v>28</v>
      </c>
      <c r="T354" s="149"/>
      <c r="U354" s="29"/>
      <c r="V354" s="29" t="s">
        <v>2128</v>
      </c>
      <c r="W354" s="10" t="s">
        <v>2128</v>
      </c>
      <c r="X354" s="296" t="s">
        <v>2128</v>
      </c>
      <c r="Y354" s="10">
        <f>SUM(Table3[[#This Row],[cca 
25%]:[cca 100%]])</f>
        <v>1</v>
      </c>
      <c r="Z354" s="351">
        <f>Table3[[#This Row],[Montažne ure]]*(1-Table3[[#This Row],[faktor %]])</f>
        <v>0</v>
      </c>
      <c r="AA354" s="84">
        <v>0.25</v>
      </c>
      <c r="AB354" s="84">
        <v>0.25</v>
      </c>
      <c r="AC354" s="84">
        <v>0.25</v>
      </c>
      <c r="AD354" s="84">
        <v>0.25</v>
      </c>
      <c r="AE354" s="3" t="s">
        <v>1699</v>
      </c>
      <c r="AF354" s="3"/>
      <c r="AG354" s="296" t="s">
        <v>2128</v>
      </c>
      <c r="AH354" s="296" t="s">
        <v>2128</v>
      </c>
      <c r="AI354" s="10"/>
      <c r="AJ354" s="10"/>
      <c r="AK354" s="296" t="s">
        <v>2128</v>
      </c>
      <c r="AL354" s="296" t="s">
        <v>2128</v>
      </c>
      <c r="AM354" s="10" t="s">
        <v>357</v>
      </c>
      <c r="AN354" s="7"/>
    </row>
    <row r="355" spans="1:40" ht="18" hidden="1" x14ac:dyDescent="0.35">
      <c r="A355" s="316" t="s">
        <v>708</v>
      </c>
      <c r="B355" s="8" t="s">
        <v>276</v>
      </c>
      <c r="C355" s="57" t="s">
        <v>709</v>
      </c>
      <c r="D355" s="50">
        <v>1</v>
      </c>
      <c r="E355" s="50" t="str">
        <f t="shared" si="6"/>
        <v>1</v>
      </c>
      <c r="F355" s="10"/>
      <c r="G355" s="10"/>
      <c r="H355" s="29" t="s">
        <v>847</v>
      </c>
      <c r="I355" s="7">
        <v>35</v>
      </c>
      <c r="J355" s="103"/>
      <c r="K355" s="103"/>
      <c r="L355" s="214">
        <v>0</v>
      </c>
      <c r="M355" s="214">
        <v>0</v>
      </c>
      <c r="N355" s="261">
        <v>395880031</v>
      </c>
      <c r="O355" s="201">
        <v>15476</v>
      </c>
      <c r="P355" s="214">
        <v>1</v>
      </c>
      <c r="Q355" s="102"/>
      <c r="R355" s="114">
        <v>160</v>
      </c>
      <c r="S355" s="59" t="s">
        <v>28</v>
      </c>
      <c r="T355" s="317" t="s">
        <v>890</v>
      </c>
      <c r="U355" s="29"/>
      <c r="V355" s="29" t="s">
        <v>2128</v>
      </c>
      <c r="W355" s="10" t="s">
        <v>2128</v>
      </c>
      <c r="X355" s="296" t="s">
        <v>2128</v>
      </c>
      <c r="Y355" s="10">
        <f>SUM(Table3[[#This Row],[cca 
25%]:[cca 100%]])</f>
        <v>1</v>
      </c>
      <c r="Z355" s="351">
        <f>Table3[[#This Row],[Montažne ure]]*(1-Table3[[#This Row],[faktor %]])</f>
        <v>0</v>
      </c>
      <c r="AA355" s="84">
        <v>0.25</v>
      </c>
      <c r="AB355" s="84">
        <v>0.25</v>
      </c>
      <c r="AC355" s="84">
        <v>0.25</v>
      </c>
      <c r="AD355" s="84">
        <v>0.25</v>
      </c>
      <c r="AE355" s="3" t="s">
        <v>877</v>
      </c>
      <c r="AF355" s="3"/>
      <c r="AG355" s="296" t="s">
        <v>2128</v>
      </c>
      <c r="AH355" s="296"/>
      <c r="AI355" s="10"/>
      <c r="AJ355" s="10"/>
      <c r="AK355" s="296" t="s">
        <v>2128</v>
      </c>
      <c r="AL355" s="296" t="s">
        <v>2128</v>
      </c>
      <c r="AM355" s="30" t="s">
        <v>357</v>
      </c>
      <c r="AN355" s="7"/>
    </row>
    <row r="356" spans="1:40" ht="18" hidden="1" x14ac:dyDescent="0.35">
      <c r="A356" s="316" t="s">
        <v>708</v>
      </c>
      <c r="B356" s="8" t="s">
        <v>276</v>
      </c>
      <c r="C356" s="57" t="s">
        <v>709</v>
      </c>
      <c r="D356" s="50">
        <v>1</v>
      </c>
      <c r="E356" s="50" t="str">
        <f t="shared" si="6"/>
        <v>1</v>
      </c>
      <c r="F356" s="10"/>
      <c r="G356" s="10"/>
      <c r="H356" s="29" t="s">
        <v>847</v>
      </c>
      <c r="I356" s="7">
        <v>35</v>
      </c>
      <c r="J356" s="103"/>
      <c r="K356" s="103"/>
      <c r="L356" s="214">
        <v>0</v>
      </c>
      <c r="M356" s="214">
        <v>0</v>
      </c>
      <c r="N356" s="261">
        <v>395880031</v>
      </c>
      <c r="O356" s="201">
        <v>15477</v>
      </c>
      <c r="P356" s="214">
        <v>1</v>
      </c>
      <c r="Q356" s="102"/>
      <c r="R356" s="114">
        <v>160</v>
      </c>
      <c r="S356" s="59" t="s">
        <v>28</v>
      </c>
      <c r="T356" s="317" t="s">
        <v>890</v>
      </c>
      <c r="U356" s="29"/>
      <c r="V356" s="29" t="s">
        <v>2128</v>
      </c>
      <c r="W356" s="10" t="s">
        <v>2128</v>
      </c>
      <c r="X356" s="296" t="s">
        <v>2128</v>
      </c>
      <c r="Y356" s="10">
        <f>SUM(Table3[[#This Row],[cca 
25%]:[cca 100%]])</f>
        <v>1</v>
      </c>
      <c r="Z356" s="351">
        <f>Table3[[#This Row],[Montažne ure]]*(1-Table3[[#This Row],[faktor %]])</f>
        <v>0</v>
      </c>
      <c r="AA356" s="84">
        <v>0.25</v>
      </c>
      <c r="AB356" s="84">
        <v>0.25</v>
      </c>
      <c r="AC356" s="84">
        <v>0.25</v>
      </c>
      <c r="AD356" s="84">
        <v>0.25</v>
      </c>
      <c r="AE356" s="3" t="s">
        <v>877</v>
      </c>
      <c r="AF356" s="3"/>
      <c r="AG356" s="296" t="s">
        <v>2128</v>
      </c>
      <c r="AH356" s="296" t="s">
        <v>2128</v>
      </c>
      <c r="AI356" s="10"/>
      <c r="AJ356" s="10"/>
      <c r="AK356" s="296" t="s">
        <v>2128</v>
      </c>
      <c r="AL356" s="296" t="s">
        <v>2128</v>
      </c>
      <c r="AM356" s="30" t="s">
        <v>357</v>
      </c>
      <c r="AN356" s="7"/>
    </row>
    <row r="357" spans="1:40" ht="18" hidden="1" x14ac:dyDescent="0.35">
      <c r="A357" s="117"/>
      <c r="B357" s="8"/>
      <c r="C357" s="57"/>
      <c r="D357" s="50"/>
      <c r="E357" s="50" t="str">
        <f t="shared" si="6"/>
        <v/>
      </c>
      <c r="F357" s="10"/>
      <c r="G357" s="24" t="s">
        <v>357</v>
      </c>
      <c r="H357" s="29"/>
      <c r="I357" s="10"/>
      <c r="J357" s="103"/>
      <c r="K357" s="103"/>
      <c r="L357" s="105"/>
      <c r="M357" s="105"/>
      <c r="N357" s="261"/>
      <c r="O357" s="201"/>
      <c r="P357" s="103"/>
      <c r="Q357" s="102"/>
      <c r="R357" s="114"/>
      <c r="S357" s="272"/>
      <c r="T357" s="30"/>
      <c r="U357" s="29"/>
      <c r="V357" s="29" t="s">
        <v>2128</v>
      </c>
      <c r="W357" s="10" t="s">
        <v>2128</v>
      </c>
      <c r="X357" s="296" t="s">
        <v>2128</v>
      </c>
      <c r="Y357" s="10">
        <f>SUM(Table3[[#This Row],[cca 
25%]:[cca 100%]])</f>
        <v>0</v>
      </c>
      <c r="Z357" s="351">
        <f>Table3[[#This Row],[Montažne ure]]*(1-Table3[[#This Row],[faktor %]])</f>
        <v>0</v>
      </c>
      <c r="AA357" s="85"/>
      <c r="AB357" s="85"/>
      <c r="AC357" s="85"/>
      <c r="AD357" s="85"/>
      <c r="AE357" s="3"/>
      <c r="AF357" s="3"/>
      <c r="AG357" s="296" t="s">
        <v>2128</v>
      </c>
      <c r="AH357" s="296" t="s">
        <v>2128</v>
      </c>
      <c r="AI357" s="10"/>
      <c r="AJ357" s="10"/>
      <c r="AK357" s="296" t="s">
        <v>2128</v>
      </c>
      <c r="AL357" s="30" t="s">
        <v>2128</v>
      </c>
      <c r="AM357" s="10" t="s">
        <v>2665</v>
      </c>
      <c r="AN357" s="7"/>
    </row>
    <row r="358" spans="1:40" ht="18" hidden="1" x14ac:dyDescent="0.35">
      <c r="A358" s="392" t="s">
        <v>865</v>
      </c>
      <c r="B358" s="8" t="s">
        <v>853</v>
      </c>
      <c r="C358" s="57" t="s">
        <v>854</v>
      </c>
      <c r="D358" s="50" t="s">
        <v>855</v>
      </c>
      <c r="E358" s="306"/>
      <c r="F358" s="10" t="s">
        <v>1085</v>
      </c>
      <c r="G358" s="24" t="s">
        <v>357</v>
      </c>
      <c r="H358" s="29" t="s">
        <v>1258</v>
      </c>
      <c r="I358" s="7">
        <v>50</v>
      </c>
      <c r="J358" s="158"/>
      <c r="K358" s="158"/>
      <c r="L358" s="214">
        <v>0</v>
      </c>
      <c r="M358" s="214">
        <v>0</v>
      </c>
      <c r="N358" s="306">
        <v>395880063</v>
      </c>
      <c r="O358" s="201">
        <v>15768</v>
      </c>
      <c r="P358" s="300">
        <v>1</v>
      </c>
      <c r="Q358" s="102"/>
      <c r="R358" s="114">
        <v>150</v>
      </c>
      <c r="S358" s="59" t="s">
        <v>28</v>
      </c>
      <c r="T358" s="30" t="s">
        <v>1454</v>
      </c>
      <c r="U358" s="29"/>
      <c r="V358" s="29" t="s">
        <v>20</v>
      </c>
      <c r="W358" s="10" t="s">
        <v>2130</v>
      </c>
      <c r="X358" s="296">
        <v>45338</v>
      </c>
      <c r="Y358" s="10">
        <f>SUM(Table3[[#This Row],[cca 
25%]:[cca 100%]])</f>
        <v>1</v>
      </c>
      <c r="Z358" s="351">
        <f>Table3[[#This Row],[Montažne ure]]*(1-Table3[[#This Row],[faktor %]])</f>
        <v>0</v>
      </c>
      <c r="AA358" s="84">
        <v>0.25</v>
      </c>
      <c r="AB358" s="84">
        <v>0.25</v>
      </c>
      <c r="AC358" s="84">
        <v>0.25</v>
      </c>
      <c r="AD358" s="84">
        <v>0.25</v>
      </c>
      <c r="AE358" s="3" t="s">
        <v>1477</v>
      </c>
      <c r="AF358" s="3"/>
      <c r="AG358" s="296">
        <v>0</v>
      </c>
      <c r="AH358" s="296" t="s">
        <v>20</v>
      </c>
      <c r="AI358" s="383"/>
      <c r="AJ358" s="10"/>
      <c r="AK358" s="296">
        <v>45320</v>
      </c>
      <c r="AL358" s="30" t="s">
        <v>20</v>
      </c>
      <c r="AM358" s="30" t="s">
        <v>357</v>
      </c>
      <c r="AN358" s="7"/>
    </row>
    <row r="359" spans="1:40" ht="18" hidden="1" x14ac:dyDescent="0.35">
      <c r="A359" s="391" t="s">
        <v>865</v>
      </c>
      <c r="B359" s="8" t="s">
        <v>853</v>
      </c>
      <c r="C359" s="57" t="s">
        <v>51</v>
      </c>
      <c r="D359" s="50" t="s">
        <v>856</v>
      </c>
      <c r="E359" s="50"/>
      <c r="F359" s="10" t="s">
        <v>1085</v>
      </c>
      <c r="G359" s="24" t="s">
        <v>357</v>
      </c>
      <c r="H359" s="29" t="s">
        <v>1086</v>
      </c>
      <c r="I359" s="7">
        <v>42</v>
      </c>
      <c r="J359" s="158"/>
      <c r="K359" s="158"/>
      <c r="L359" s="214">
        <v>0</v>
      </c>
      <c r="M359" s="214">
        <v>0</v>
      </c>
      <c r="N359" s="50">
        <v>422300</v>
      </c>
      <c r="O359" s="201">
        <v>15769</v>
      </c>
      <c r="P359" s="103"/>
      <c r="Q359" s="102"/>
      <c r="R359" s="114">
        <v>66</v>
      </c>
      <c r="S359" s="61" t="s">
        <v>29</v>
      </c>
      <c r="T359" s="30" t="s">
        <v>1454</v>
      </c>
      <c r="U359" s="29"/>
      <c r="V359" s="29" t="s">
        <v>20</v>
      </c>
      <c r="W359" s="10" t="s">
        <v>2130</v>
      </c>
      <c r="X359" s="296">
        <v>45336</v>
      </c>
      <c r="Y359" s="10">
        <f>SUM(Table3[[#This Row],[cca 
25%]:[cca 100%]])</f>
        <v>1</v>
      </c>
      <c r="Z359" s="351">
        <f>Table3[[#This Row],[Montažne ure]]*(1-Table3[[#This Row],[faktor %]])</f>
        <v>0</v>
      </c>
      <c r="AA359" s="84">
        <v>0.25</v>
      </c>
      <c r="AB359" s="84">
        <v>0.25</v>
      </c>
      <c r="AC359" s="84">
        <v>0.25</v>
      </c>
      <c r="AD359" s="84">
        <v>0.25</v>
      </c>
      <c r="AE359" s="3" t="s">
        <v>1095</v>
      </c>
      <c r="AF359" s="3"/>
      <c r="AG359" s="296">
        <v>0</v>
      </c>
      <c r="AH359" s="296" t="s">
        <v>20</v>
      </c>
      <c r="AI359" s="10"/>
      <c r="AJ359" s="10"/>
      <c r="AK359" s="296">
        <v>45337</v>
      </c>
      <c r="AL359" s="30" t="s">
        <v>20</v>
      </c>
      <c r="AM359" s="30" t="s">
        <v>357</v>
      </c>
      <c r="AN359" s="7"/>
    </row>
    <row r="360" spans="1:40" ht="18" hidden="1" x14ac:dyDescent="0.35">
      <c r="A360" s="391" t="s">
        <v>865</v>
      </c>
      <c r="B360" s="8" t="s">
        <v>853</v>
      </c>
      <c r="C360" s="57" t="s">
        <v>857</v>
      </c>
      <c r="D360" s="50" t="s">
        <v>858</v>
      </c>
      <c r="E360" s="50"/>
      <c r="F360" s="10" t="s">
        <v>1085</v>
      </c>
      <c r="G360" s="24" t="s">
        <v>357</v>
      </c>
      <c r="H360" s="29" t="s">
        <v>1379</v>
      </c>
      <c r="I360" s="7">
        <v>51</v>
      </c>
      <c r="J360" s="158"/>
      <c r="K360" s="158"/>
      <c r="L360" s="214">
        <v>0</v>
      </c>
      <c r="M360" s="214">
        <v>0</v>
      </c>
      <c r="N360" s="50">
        <v>463828</v>
      </c>
      <c r="O360" s="201">
        <v>15770</v>
      </c>
      <c r="P360" s="103"/>
      <c r="Q360" s="102"/>
      <c r="R360" s="114">
        <v>14</v>
      </c>
      <c r="S360" s="58" t="s">
        <v>22</v>
      </c>
      <c r="T360" s="30" t="s">
        <v>1454</v>
      </c>
      <c r="U360" s="29"/>
      <c r="V360" s="29" t="s">
        <v>20</v>
      </c>
      <c r="W360" s="10" t="s">
        <v>2130</v>
      </c>
      <c r="X360" s="296">
        <v>45273</v>
      </c>
      <c r="Y360" s="10">
        <f>SUM(Table3[[#This Row],[cca 
25%]:[cca 100%]])</f>
        <v>1</v>
      </c>
      <c r="Z360" s="351">
        <f>Table3[[#This Row],[Montažne ure]]*(1-Table3[[#This Row],[faktor %]])</f>
        <v>0</v>
      </c>
      <c r="AA360" s="84">
        <v>0.25</v>
      </c>
      <c r="AB360" s="84">
        <v>0.25</v>
      </c>
      <c r="AC360" s="84">
        <v>0.25</v>
      </c>
      <c r="AD360" s="84">
        <v>0.25</v>
      </c>
      <c r="AE360" s="3" t="s">
        <v>1477</v>
      </c>
      <c r="AF360" s="3"/>
      <c r="AG360" s="296">
        <v>0</v>
      </c>
      <c r="AH360" s="296" t="s">
        <v>20</v>
      </c>
      <c r="AI360" s="10"/>
      <c r="AJ360" s="10"/>
      <c r="AK360" s="296">
        <v>45335</v>
      </c>
      <c r="AL360" s="30" t="s">
        <v>20</v>
      </c>
      <c r="AM360" s="30" t="s">
        <v>357</v>
      </c>
      <c r="AN360" s="7"/>
    </row>
    <row r="361" spans="1:40" ht="18" hidden="1" x14ac:dyDescent="0.35">
      <c r="A361" s="391" t="s">
        <v>865</v>
      </c>
      <c r="B361" s="8" t="s">
        <v>853</v>
      </c>
      <c r="C361" s="57" t="s">
        <v>859</v>
      </c>
      <c r="D361" s="50" t="s">
        <v>860</v>
      </c>
      <c r="E361" s="50"/>
      <c r="F361" s="10" t="s">
        <v>1085</v>
      </c>
      <c r="G361" s="24" t="s">
        <v>357</v>
      </c>
      <c r="H361" s="29" t="s">
        <v>1379</v>
      </c>
      <c r="I361" s="7">
        <v>50</v>
      </c>
      <c r="J361" s="158"/>
      <c r="K361" s="158"/>
      <c r="L361" s="214">
        <v>0</v>
      </c>
      <c r="M361" s="214">
        <v>0</v>
      </c>
      <c r="N361" s="50">
        <v>463829</v>
      </c>
      <c r="O361" s="201">
        <v>15771</v>
      </c>
      <c r="P361" s="103"/>
      <c r="Q361" s="102"/>
      <c r="R361" s="114">
        <v>37</v>
      </c>
      <c r="S361" s="58" t="s">
        <v>22</v>
      </c>
      <c r="T361" s="30" t="s">
        <v>1454</v>
      </c>
      <c r="U361" s="29"/>
      <c r="V361" s="29" t="s">
        <v>20</v>
      </c>
      <c r="W361" s="10" t="s">
        <v>2130</v>
      </c>
      <c r="X361" s="296">
        <v>45273</v>
      </c>
      <c r="Y361" s="10">
        <f>SUM(Table3[[#This Row],[cca 
25%]:[cca 100%]])</f>
        <v>1</v>
      </c>
      <c r="Z361" s="351">
        <f>Table3[[#This Row],[Montažne ure]]*(1-Table3[[#This Row],[faktor %]])</f>
        <v>0</v>
      </c>
      <c r="AA361" s="84">
        <v>0.25</v>
      </c>
      <c r="AB361" s="84">
        <v>0.25</v>
      </c>
      <c r="AC361" s="84">
        <v>0.25</v>
      </c>
      <c r="AD361" s="84">
        <v>0.25</v>
      </c>
      <c r="AE361" s="3"/>
      <c r="AF361" s="3"/>
      <c r="AG361" s="296">
        <v>0</v>
      </c>
      <c r="AH361" s="296" t="s">
        <v>20</v>
      </c>
      <c r="AI361" s="10"/>
      <c r="AJ361" s="10"/>
      <c r="AK361" s="296">
        <v>45335</v>
      </c>
      <c r="AL361" s="30" t="s">
        <v>20</v>
      </c>
      <c r="AM361" s="30" t="s">
        <v>357</v>
      </c>
      <c r="AN361" s="7"/>
    </row>
    <row r="362" spans="1:40" ht="18" hidden="1" x14ac:dyDescent="0.35">
      <c r="A362" s="391" t="s">
        <v>865</v>
      </c>
      <c r="B362" s="8" t="s">
        <v>853</v>
      </c>
      <c r="C362" s="57" t="s">
        <v>861</v>
      </c>
      <c r="D362" s="50" t="s">
        <v>862</v>
      </c>
      <c r="E362" s="50"/>
      <c r="F362" s="10" t="s">
        <v>1085</v>
      </c>
      <c r="G362" s="24" t="s">
        <v>357</v>
      </c>
      <c r="H362" s="29" t="s">
        <v>1379</v>
      </c>
      <c r="I362" s="7">
        <v>51</v>
      </c>
      <c r="J362" s="158"/>
      <c r="K362" s="158"/>
      <c r="L362" s="214">
        <v>0</v>
      </c>
      <c r="M362" s="214">
        <v>0</v>
      </c>
      <c r="N362" s="50">
        <v>463830</v>
      </c>
      <c r="O362" s="201">
        <v>15773</v>
      </c>
      <c r="P362" s="103"/>
      <c r="Q362" s="102"/>
      <c r="R362" s="114">
        <v>6</v>
      </c>
      <c r="S362" s="58" t="s">
        <v>22</v>
      </c>
      <c r="T362" s="30" t="s">
        <v>1454</v>
      </c>
      <c r="U362" s="29"/>
      <c r="V362" s="29" t="s">
        <v>20</v>
      </c>
      <c r="W362" s="10" t="s">
        <v>2130</v>
      </c>
      <c r="X362" s="296">
        <v>45273</v>
      </c>
      <c r="Y362" s="10">
        <f>SUM(Table3[[#This Row],[cca 
25%]:[cca 100%]])</f>
        <v>1</v>
      </c>
      <c r="Z362" s="351">
        <f>Table3[[#This Row],[Montažne ure]]*(1-Table3[[#This Row],[faktor %]])</f>
        <v>0</v>
      </c>
      <c r="AA362" s="84">
        <v>0.25</v>
      </c>
      <c r="AB362" s="84">
        <v>0.25</v>
      </c>
      <c r="AC362" s="84">
        <v>0.25</v>
      </c>
      <c r="AD362" s="84">
        <v>0.25</v>
      </c>
      <c r="AE362" s="3" t="s">
        <v>1478</v>
      </c>
      <c r="AF362" s="3"/>
      <c r="AG362" s="296">
        <v>0</v>
      </c>
      <c r="AH362" s="296" t="s">
        <v>20</v>
      </c>
      <c r="AI362" s="10"/>
      <c r="AJ362" s="10"/>
      <c r="AK362" s="296">
        <v>45335</v>
      </c>
      <c r="AL362" s="30" t="s">
        <v>20</v>
      </c>
      <c r="AM362" s="30" t="s">
        <v>357</v>
      </c>
      <c r="AN362" s="7"/>
    </row>
    <row r="363" spans="1:40" ht="18" hidden="1" x14ac:dyDescent="0.35">
      <c r="A363" s="391" t="s">
        <v>865</v>
      </c>
      <c r="B363" s="8" t="s">
        <v>853</v>
      </c>
      <c r="C363" s="57" t="s">
        <v>863</v>
      </c>
      <c r="D363" s="50" t="s">
        <v>864</v>
      </c>
      <c r="E363" s="50"/>
      <c r="F363" s="10" t="s">
        <v>1085</v>
      </c>
      <c r="G363" s="24" t="s">
        <v>357</v>
      </c>
      <c r="H363" s="29"/>
      <c r="I363" s="10"/>
      <c r="J363" s="103"/>
      <c r="K363" s="103"/>
      <c r="L363" s="214">
        <v>0</v>
      </c>
      <c r="M363" s="214">
        <v>0</v>
      </c>
      <c r="N363" s="50">
        <v>463831</v>
      </c>
      <c r="O363" s="201">
        <v>15772</v>
      </c>
      <c r="P363" s="103"/>
      <c r="Q363" s="102"/>
      <c r="R363" s="114"/>
      <c r="S363" s="272"/>
      <c r="T363" s="30" t="s">
        <v>1454</v>
      </c>
      <c r="U363" s="29"/>
      <c r="V363" s="29" t="s">
        <v>2128</v>
      </c>
      <c r="W363" s="10" t="s">
        <v>2128</v>
      </c>
      <c r="X363" s="296" t="s">
        <v>2128</v>
      </c>
      <c r="Y363" s="10">
        <f>SUM(Table3[[#This Row],[cca 
25%]:[cca 100%]])</f>
        <v>0</v>
      </c>
      <c r="Z363" s="351">
        <f>Table3[[#This Row],[Montažne ure]]*(1-Table3[[#This Row],[faktor %]])</f>
        <v>0</v>
      </c>
      <c r="AA363" s="85"/>
      <c r="AB363" s="85"/>
      <c r="AC363" s="85"/>
      <c r="AD363" s="85"/>
      <c r="AE363" s="3"/>
      <c r="AF363" s="3"/>
      <c r="AG363" s="296" t="s">
        <v>2128</v>
      </c>
      <c r="AH363" s="296" t="s">
        <v>2128</v>
      </c>
      <c r="AI363" s="10"/>
      <c r="AJ363" s="10"/>
      <c r="AK363" s="296" t="s">
        <v>2128</v>
      </c>
      <c r="AL363" s="30" t="s">
        <v>2128</v>
      </c>
      <c r="AM363" s="30" t="s">
        <v>357</v>
      </c>
      <c r="AN363" s="7"/>
    </row>
    <row r="364" spans="1:40" ht="18" hidden="1" x14ac:dyDescent="0.35">
      <c r="A364" s="117"/>
      <c r="B364" s="8"/>
      <c r="C364" s="57"/>
      <c r="D364" s="50"/>
      <c r="E364" s="50" t="str">
        <f t="shared" ref="E364:E369" si="7">RIGHT(D364,5)</f>
        <v/>
      </c>
      <c r="F364" s="10"/>
      <c r="G364" s="24" t="s">
        <v>357</v>
      </c>
      <c r="H364" s="29"/>
      <c r="I364" s="10"/>
      <c r="J364" s="103"/>
      <c r="K364" s="103"/>
      <c r="L364" s="105"/>
      <c r="M364" s="105"/>
      <c r="N364" s="261"/>
      <c r="O364" s="201"/>
      <c r="P364" s="103"/>
      <c r="Q364" s="102"/>
      <c r="R364" s="114"/>
      <c r="S364" s="272"/>
      <c r="T364" s="30"/>
      <c r="U364" s="29"/>
      <c r="V364" s="29" t="s">
        <v>2128</v>
      </c>
      <c r="W364" s="10" t="s">
        <v>2128</v>
      </c>
      <c r="X364" s="296" t="s">
        <v>2128</v>
      </c>
      <c r="Y364" s="10">
        <f>SUM(Table3[[#This Row],[cca 
25%]:[cca 100%]])</f>
        <v>0</v>
      </c>
      <c r="Z364" s="351">
        <f>Table3[[#This Row],[Montažne ure]]*(1-Table3[[#This Row],[faktor %]])</f>
        <v>0</v>
      </c>
      <c r="AA364" s="85"/>
      <c r="AB364" s="85"/>
      <c r="AC364" s="85"/>
      <c r="AD364" s="85"/>
      <c r="AE364" s="3"/>
      <c r="AF364" s="3"/>
      <c r="AG364" s="296" t="s">
        <v>2128</v>
      </c>
      <c r="AH364" s="296" t="s">
        <v>2128</v>
      </c>
      <c r="AI364" s="10"/>
      <c r="AJ364" s="10"/>
      <c r="AK364" s="296" t="s">
        <v>2128</v>
      </c>
      <c r="AL364" s="296" t="s">
        <v>2128</v>
      </c>
      <c r="AM364" s="10" t="s">
        <v>2665</v>
      </c>
      <c r="AN364" s="7"/>
    </row>
    <row r="365" spans="1:40" ht="18" hidden="1" x14ac:dyDescent="0.35">
      <c r="A365" s="117" t="s">
        <v>872</v>
      </c>
      <c r="B365" s="8" t="s">
        <v>873</v>
      </c>
      <c r="C365" s="57" t="s">
        <v>874</v>
      </c>
      <c r="D365" s="50">
        <v>1</v>
      </c>
      <c r="E365" s="50" t="str">
        <f t="shared" si="7"/>
        <v>1</v>
      </c>
      <c r="F365" s="10"/>
      <c r="G365" s="10" t="s">
        <v>357</v>
      </c>
      <c r="H365" s="29" t="s">
        <v>1082</v>
      </c>
      <c r="I365" s="7">
        <v>41</v>
      </c>
      <c r="J365" s="158"/>
      <c r="K365" s="158"/>
      <c r="L365" s="214">
        <v>0</v>
      </c>
      <c r="M365" s="214">
        <v>0</v>
      </c>
      <c r="N365" s="201">
        <v>463827</v>
      </c>
      <c r="O365" s="201"/>
      <c r="P365" s="218">
        <v>1</v>
      </c>
      <c r="Q365" s="102"/>
      <c r="R365" s="114">
        <v>40</v>
      </c>
      <c r="S365" s="61" t="s">
        <v>29</v>
      </c>
      <c r="T365" s="30" t="s">
        <v>1081</v>
      </c>
      <c r="U365" s="29"/>
      <c r="V365" s="29" t="s">
        <v>2128</v>
      </c>
      <c r="W365" s="10" t="s">
        <v>2128</v>
      </c>
      <c r="X365" s="296" t="s">
        <v>2128</v>
      </c>
      <c r="Y365" s="10">
        <f>SUM(Table3[[#This Row],[cca 
25%]:[cca 100%]])</f>
        <v>1</v>
      </c>
      <c r="Z365" s="351">
        <f>Table3[[#This Row],[Montažne ure]]*(1-Table3[[#This Row],[faktor %]])</f>
        <v>0</v>
      </c>
      <c r="AA365" s="84">
        <v>0.25</v>
      </c>
      <c r="AB365" s="84">
        <v>0.25</v>
      </c>
      <c r="AC365" s="84">
        <v>0.25</v>
      </c>
      <c r="AD365" s="84">
        <v>0.25</v>
      </c>
      <c r="AE365" s="3"/>
      <c r="AF365" s="3"/>
      <c r="AG365" s="296" t="s">
        <v>2128</v>
      </c>
      <c r="AH365" s="296" t="s">
        <v>2128</v>
      </c>
      <c r="AI365" s="10"/>
      <c r="AJ365" s="10"/>
      <c r="AK365" s="296" t="s">
        <v>2128</v>
      </c>
      <c r="AL365" s="30" t="s">
        <v>2128</v>
      </c>
      <c r="AM365" s="30" t="s">
        <v>357</v>
      </c>
      <c r="AN365" s="7"/>
    </row>
    <row r="366" spans="1:40" ht="18" hidden="1" x14ac:dyDescent="0.35">
      <c r="A366" s="76" t="s">
        <v>882</v>
      </c>
      <c r="B366" s="365" t="s">
        <v>880</v>
      </c>
      <c r="C366" s="57" t="s">
        <v>840</v>
      </c>
      <c r="D366" s="50">
        <v>1</v>
      </c>
      <c r="E366" s="50" t="str">
        <f t="shared" si="7"/>
        <v>1</v>
      </c>
      <c r="F366" s="10"/>
      <c r="G366" s="24" t="s">
        <v>357</v>
      </c>
      <c r="H366" s="29" t="s">
        <v>1090</v>
      </c>
      <c r="I366" s="7">
        <v>47</v>
      </c>
      <c r="J366" s="158"/>
      <c r="K366" s="158"/>
      <c r="L366" s="214">
        <v>0</v>
      </c>
      <c r="M366" s="214">
        <v>0</v>
      </c>
      <c r="N366" s="201">
        <v>395880061</v>
      </c>
      <c r="O366" s="201">
        <v>15778</v>
      </c>
      <c r="P366" s="201">
        <v>1</v>
      </c>
      <c r="Q366" s="102"/>
      <c r="R366" s="114">
        <v>160</v>
      </c>
      <c r="S366" s="59" t="s">
        <v>28</v>
      </c>
      <c r="T366" s="149" t="s">
        <v>845</v>
      </c>
      <c r="U366" s="29"/>
      <c r="V366" s="29" t="s">
        <v>2128</v>
      </c>
      <c r="W366" s="10" t="s">
        <v>2128</v>
      </c>
      <c r="X366" s="296" t="s">
        <v>2128</v>
      </c>
      <c r="Y366" s="10">
        <f>SUM(Table3[[#This Row],[cca 
25%]:[cca 100%]])</f>
        <v>1</v>
      </c>
      <c r="Z366" s="351">
        <f>Table3[[#This Row],[Montažne ure]]*(1-Table3[[#This Row],[faktor %]])</f>
        <v>0</v>
      </c>
      <c r="AA366" s="84">
        <v>0.25</v>
      </c>
      <c r="AB366" s="84">
        <v>0.25</v>
      </c>
      <c r="AC366" s="84">
        <v>0.25</v>
      </c>
      <c r="AD366" s="84">
        <v>0.25</v>
      </c>
      <c r="AE366" s="3"/>
      <c r="AF366" s="3"/>
      <c r="AG366" s="296" t="s">
        <v>2128</v>
      </c>
      <c r="AH366" s="296" t="s">
        <v>2128</v>
      </c>
      <c r="AI366" s="10"/>
      <c r="AJ366" s="10"/>
      <c r="AK366" s="296" t="s">
        <v>2128</v>
      </c>
      <c r="AL366" s="30" t="s">
        <v>2128</v>
      </c>
      <c r="AM366" s="30" t="s">
        <v>357</v>
      </c>
      <c r="AN366" s="7"/>
    </row>
    <row r="367" spans="1:40" ht="18" hidden="1" x14ac:dyDescent="0.35">
      <c r="A367" s="117" t="s">
        <v>881</v>
      </c>
      <c r="B367" s="365" t="s">
        <v>883</v>
      </c>
      <c r="C367" s="57" t="s">
        <v>884</v>
      </c>
      <c r="D367" s="50" t="s">
        <v>885</v>
      </c>
      <c r="E367" s="50" t="str">
        <f t="shared" si="7"/>
        <v>-KRAS</v>
      </c>
      <c r="F367" s="10"/>
      <c r="G367" s="24" t="s">
        <v>357</v>
      </c>
      <c r="H367" s="29" t="s">
        <v>1090</v>
      </c>
      <c r="I367" s="7">
        <v>47</v>
      </c>
      <c r="J367" s="158"/>
      <c r="K367" s="103"/>
      <c r="L367" s="105"/>
      <c r="M367" s="105"/>
      <c r="N367" s="201">
        <v>395880064</v>
      </c>
      <c r="O367" s="201">
        <v>15779</v>
      </c>
      <c r="P367" s="218">
        <v>1</v>
      </c>
      <c r="Q367" s="102"/>
      <c r="R367" s="114">
        <v>160</v>
      </c>
      <c r="S367" s="59" t="s">
        <v>28</v>
      </c>
      <c r="T367" s="149" t="s">
        <v>1410</v>
      </c>
      <c r="U367" s="29"/>
      <c r="V367" s="29" t="s">
        <v>2128</v>
      </c>
      <c r="W367" s="10" t="s">
        <v>2128</v>
      </c>
      <c r="X367" s="296" t="s">
        <v>2128</v>
      </c>
      <c r="Y367" s="10">
        <f>SUM(Table3[[#This Row],[cca 
25%]:[cca 100%]])</f>
        <v>1</v>
      </c>
      <c r="Z367" s="351">
        <f>Table3[[#This Row],[Montažne ure]]*(1-Table3[[#This Row],[faktor %]])</f>
        <v>0</v>
      </c>
      <c r="AA367" s="84">
        <v>0.25</v>
      </c>
      <c r="AB367" s="84">
        <v>0.25</v>
      </c>
      <c r="AC367" s="84">
        <v>0.25</v>
      </c>
      <c r="AD367" s="84">
        <v>0.25</v>
      </c>
      <c r="AE367" s="3" t="s">
        <v>1479</v>
      </c>
      <c r="AF367" s="3"/>
      <c r="AG367" s="296" t="s">
        <v>2128</v>
      </c>
      <c r="AH367" s="296" t="s">
        <v>2128</v>
      </c>
      <c r="AI367" s="383" t="s">
        <v>1410</v>
      </c>
      <c r="AJ367" s="10"/>
      <c r="AK367" s="296" t="s">
        <v>2128</v>
      </c>
      <c r="AL367" s="30" t="s">
        <v>2128</v>
      </c>
      <c r="AM367" s="30" t="s">
        <v>357</v>
      </c>
      <c r="AN367" s="7"/>
    </row>
    <row r="368" spans="1:40" ht="18" hidden="1" x14ac:dyDescent="0.35">
      <c r="A368" s="282" t="s">
        <v>887</v>
      </c>
      <c r="B368" s="8" t="s">
        <v>888</v>
      </c>
      <c r="C368" s="57" t="s">
        <v>889</v>
      </c>
      <c r="D368" s="50">
        <v>1</v>
      </c>
      <c r="E368" s="50" t="str">
        <f t="shared" si="7"/>
        <v>1</v>
      </c>
      <c r="F368" s="10"/>
      <c r="G368" s="24" t="s">
        <v>357</v>
      </c>
      <c r="H368" s="29" t="s">
        <v>1411</v>
      </c>
      <c r="I368" s="7">
        <v>2</v>
      </c>
      <c r="J368" s="158"/>
      <c r="K368" s="158"/>
      <c r="L368" s="214">
        <v>0</v>
      </c>
      <c r="M368" s="214">
        <v>0</v>
      </c>
      <c r="N368" s="201">
        <v>464955</v>
      </c>
      <c r="O368" s="201">
        <v>15780</v>
      </c>
      <c r="P368" s="105">
        <v>1</v>
      </c>
      <c r="Q368" s="102"/>
      <c r="R368" s="114">
        <v>160</v>
      </c>
      <c r="S368" s="59" t="s">
        <v>28</v>
      </c>
      <c r="T368" s="149" t="s">
        <v>1471</v>
      </c>
      <c r="U368" s="29"/>
      <c r="V368" s="29" t="s">
        <v>2128</v>
      </c>
      <c r="W368" s="10" t="s">
        <v>2128</v>
      </c>
      <c r="X368" s="296" t="s">
        <v>2128</v>
      </c>
      <c r="Y368" s="291">
        <f>SUM(Table3[[#This Row],[cca 
25%]:[cca 100%]])</f>
        <v>1</v>
      </c>
      <c r="Z368" s="351">
        <f>Table3[[#This Row],[Montažne ure]]*(1-Table3[[#This Row],[faktor %]])</f>
        <v>0</v>
      </c>
      <c r="AA368" s="84">
        <v>0.25</v>
      </c>
      <c r="AB368" s="84">
        <v>0.25</v>
      </c>
      <c r="AC368" s="84">
        <v>0.25</v>
      </c>
      <c r="AD368" s="84">
        <v>0.25</v>
      </c>
      <c r="AE368" s="3"/>
      <c r="AF368" s="3"/>
      <c r="AG368" s="296" t="s">
        <v>2128</v>
      </c>
      <c r="AH368" s="296" t="s">
        <v>2128</v>
      </c>
      <c r="AI368" s="383" t="s">
        <v>1471</v>
      </c>
      <c r="AJ368" s="10"/>
      <c r="AK368" s="296" t="s">
        <v>2128</v>
      </c>
      <c r="AL368" s="296" t="s">
        <v>2128</v>
      </c>
      <c r="AM368" s="10" t="s">
        <v>357</v>
      </c>
      <c r="AN368" s="7"/>
    </row>
    <row r="369" spans="1:40" ht="18" hidden="1" x14ac:dyDescent="0.35">
      <c r="A369" s="117"/>
      <c r="B369" s="8"/>
      <c r="C369" s="57"/>
      <c r="D369" s="50"/>
      <c r="E369" s="50" t="str">
        <f t="shared" si="7"/>
        <v/>
      </c>
      <c r="F369" s="10"/>
      <c r="G369" s="24" t="s">
        <v>357</v>
      </c>
      <c r="H369" s="29"/>
      <c r="I369" s="10"/>
      <c r="J369" s="103"/>
      <c r="K369" s="103"/>
      <c r="L369" s="105"/>
      <c r="M369" s="105"/>
      <c r="N369" s="201"/>
      <c r="O369" s="201"/>
      <c r="P369" s="105"/>
      <c r="Q369" s="102"/>
      <c r="R369" s="114"/>
      <c r="S369" s="272"/>
      <c r="T369" s="30"/>
      <c r="U369" s="29"/>
      <c r="V369" s="29" t="s">
        <v>2128</v>
      </c>
      <c r="W369" s="10" t="s">
        <v>2128</v>
      </c>
      <c r="X369" s="296" t="s">
        <v>2128</v>
      </c>
      <c r="Y369" s="10">
        <f>SUM(Table3[[#This Row],[cca 
25%]:[cca 100%]])</f>
        <v>0</v>
      </c>
      <c r="Z369" s="351">
        <f>Table3[[#This Row],[Montažne ure]]*(1-Table3[[#This Row],[faktor %]])</f>
        <v>0</v>
      </c>
      <c r="AA369" s="85"/>
      <c r="AB369" s="85"/>
      <c r="AC369" s="85"/>
      <c r="AD369" s="85"/>
      <c r="AE369" s="3"/>
      <c r="AF369" s="3"/>
      <c r="AG369" s="296" t="s">
        <v>2128</v>
      </c>
      <c r="AH369" s="296" t="s">
        <v>2128</v>
      </c>
      <c r="AI369" s="10"/>
      <c r="AJ369" s="10"/>
      <c r="AK369" s="296" t="s">
        <v>2128</v>
      </c>
      <c r="AL369" s="296" t="s">
        <v>2128</v>
      </c>
      <c r="AM369" s="10" t="s">
        <v>2665</v>
      </c>
      <c r="AN369" s="7"/>
    </row>
    <row r="370" spans="1:40" ht="18" hidden="1" x14ac:dyDescent="0.35">
      <c r="A370" s="117" t="s">
        <v>970</v>
      </c>
      <c r="B370" s="8" t="s">
        <v>793</v>
      </c>
      <c r="C370" s="57" t="s">
        <v>899</v>
      </c>
      <c r="D370" s="50" t="s">
        <v>900</v>
      </c>
      <c r="E370" s="50"/>
      <c r="F370" s="10"/>
      <c r="G370" s="10"/>
      <c r="H370" s="29" t="s">
        <v>1093</v>
      </c>
      <c r="I370" s="7">
        <v>42</v>
      </c>
      <c r="J370" s="158"/>
      <c r="K370" s="158"/>
      <c r="L370" s="214">
        <v>0</v>
      </c>
      <c r="M370" s="214">
        <v>0</v>
      </c>
      <c r="N370" s="50">
        <v>460333</v>
      </c>
      <c r="O370" s="10">
        <v>15701</v>
      </c>
      <c r="P370" s="105">
        <v>1</v>
      </c>
      <c r="Q370" s="102"/>
      <c r="R370" s="114">
        <v>6</v>
      </c>
      <c r="S370" s="58" t="s">
        <v>22</v>
      </c>
      <c r="T370" s="30" t="s">
        <v>893</v>
      </c>
      <c r="U370" s="29"/>
      <c r="V370" s="29" t="s">
        <v>20</v>
      </c>
      <c r="W370" s="10" t="s">
        <v>2130</v>
      </c>
      <c r="X370" s="296">
        <v>0</v>
      </c>
      <c r="Y370" s="10">
        <f>SUM(Table3[[#This Row],[cca 
25%]:[cca 100%]])</f>
        <v>1</v>
      </c>
      <c r="Z370" s="351">
        <f>Table3[[#This Row],[Montažne ure]]*(1-Table3[[#This Row],[faktor %]])</f>
        <v>0</v>
      </c>
      <c r="AA370" s="84">
        <v>0.25</v>
      </c>
      <c r="AB370" s="84">
        <v>0.25</v>
      </c>
      <c r="AC370" s="84">
        <v>0.25</v>
      </c>
      <c r="AD370" s="84">
        <v>0.25</v>
      </c>
      <c r="AE370" s="3" t="s">
        <v>1250</v>
      </c>
      <c r="AF370" s="3"/>
      <c r="AG370" s="296">
        <v>45253</v>
      </c>
      <c r="AH370" s="296" t="s">
        <v>20</v>
      </c>
      <c r="AI370" s="10"/>
      <c r="AJ370" s="10"/>
      <c r="AK370" s="296">
        <v>45258</v>
      </c>
      <c r="AL370" s="296" t="s">
        <v>20</v>
      </c>
      <c r="AM370" s="30" t="s">
        <v>357</v>
      </c>
      <c r="AN370" s="7"/>
    </row>
    <row r="371" spans="1:40" ht="18" hidden="1" x14ac:dyDescent="0.35">
      <c r="A371" s="117" t="s">
        <v>970</v>
      </c>
      <c r="B371" s="8" t="s">
        <v>793</v>
      </c>
      <c r="C371" s="57" t="s">
        <v>901</v>
      </c>
      <c r="D371" s="50" t="s">
        <v>902</v>
      </c>
      <c r="E371" s="50"/>
      <c r="F371" s="10"/>
      <c r="G371" s="10"/>
      <c r="H371" s="29" t="s">
        <v>1093</v>
      </c>
      <c r="I371" s="7">
        <v>42</v>
      </c>
      <c r="J371" s="158"/>
      <c r="K371" s="158"/>
      <c r="L371" s="214">
        <v>0</v>
      </c>
      <c r="M371" s="214">
        <v>0</v>
      </c>
      <c r="N371" s="50">
        <v>460334</v>
      </c>
      <c r="O371" s="10">
        <v>15702</v>
      </c>
      <c r="P371" s="105">
        <v>1</v>
      </c>
      <c r="Q371" s="102"/>
      <c r="R371" s="114">
        <v>6</v>
      </c>
      <c r="S371" s="58" t="s">
        <v>22</v>
      </c>
      <c r="T371" s="30" t="s">
        <v>893</v>
      </c>
      <c r="U371" s="29"/>
      <c r="V371" s="29" t="s">
        <v>20</v>
      </c>
      <c r="W371" s="10" t="s">
        <v>2130</v>
      </c>
      <c r="X371" s="296">
        <v>0</v>
      </c>
      <c r="Y371" s="10">
        <f>SUM(Table3[[#This Row],[cca 
25%]:[cca 100%]])</f>
        <v>1</v>
      </c>
      <c r="Z371" s="351">
        <f>Table3[[#This Row],[Montažne ure]]*(1-Table3[[#This Row],[faktor %]])</f>
        <v>0</v>
      </c>
      <c r="AA371" s="84">
        <v>0.25</v>
      </c>
      <c r="AB371" s="84">
        <v>0.25</v>
      </c>
      <c r="AC371" s="84">
        <v>0.25</v>
      </c>
      <c r="AD371" s="84">
        <v>0.25</v>
      </c>
      <c r="AE371" s="3" t="s">
        <v>1090</v>
      </c>
      <c r="AF371" s="3"/>
      <c r="AG371" s="296">
        <v>45257</v>
      </c>
      <c r="AH371" s="296" t="s">
        <v>20</v>
      </c>
      <c r="AI371" s="10"/>
      <c r="AJ371" s="10"/>
      <c r="AK371" s="296">
        <v>45257</v>
      </c>
      <c r="AL371" s="296" t="s">
        <v>20</v>
      </c>
      <c r="AM371" s="30" t="s">
        <v>357</v>
      </c>
      <c r="AN371" s="7"/>
    </row>
    <row r="372" spans="1:40" ht="18" hidden="1" x14ac:dyDescent="0.35">
      <c r="A372" s="117" t="s">
        <v>970</v>
      </c>
      <c r="B372" s="8" t="s">
        <v>793</v>
      </c>
      <c r="C372" s="57" t="s">
        <v>903</v>
      </c>
      <c r="D372" s="50" t="s">
        <v>904</v>
      </c>
      <c r="E372" s="50"/>
      <c r="F372" s="10"/>
      <c r="G372" s="24" t="s">
        <v>357</v>
      </c>
      <c r="H372" s="29" t="s">
        <v>1093</v>
      </c>
      <c r="I372" s="7">
        <v>42</v>
      </c>
      <c r="J372" s="158"/>
      <c r="K372" s="158"/>
      <c r="L372" s="214">
        <v>0</v>
      </c>
      <c r="M372" s="214">
        <v>0</v>
      </c>
      <c r="N372" s="50">
        <v>460335</v>
      </c>
      <c r="O372" s="10">
        <v>15703</v>
      </c>
      <c r="P372" s="105">
        <v>1</v>
      </c>
      <c r="Q372" s="102"/>
      <c r="R372" s="114">
        <v>6</v>
      </c>
      <c r="S372" s="58" t="s">
        <v>22</v>
      </c>
      <c r="T372" s="30" t="s">
        <v>893</v>
      </c>
      <c r="U372" s="29"/>
      <c r="V372" s="29" t="s">
        <v>20</v>
      </c>
      <c r="W372" s="10" t="s">
        <v>2131</v>
      </c>
      <c r="X372" s="296">
        <v>0</v>
      </c>
      <c r="Y372" s="10">
        <f>SUM(Table3[[#This Row],[cca 
25%]:[cca 100%]])</f>
        <v>1</v>
      </c>
      <c r="Z372" s="351">
        <f>Table3[[#This Row],[Montažne ure]]*(1-Table3[[#This Row],[faktor %]])</f>
        <v>0</v>
      </c>
      <c r="AA372" s="84">
        <v>0.25</v>
      </c>
      <c r="AB372" s="84">
        <v>0.25</v>
      </c>
      <c r="AC372" s="84">
        <v>0.25</v>
      </c>
      <c r="AD372" s="84">
        <v>0.25</v>
      </c>
      <c r="AE372" s="3" t="s">
        <v>1260</v>
      </c>
      <c r="AF372" s="3"/>
      <c r="AG372" s="296">
        <v>0</v>
      </c>
      <c r="AH372" s="296" t="s">
        <v>20</v>
      </c>
      <c r="AI372" s="10"/>
      <c r="AJ372" s="10"/>
      <c r="AK372" s="296">
        <v>45279</v>
      </c>
      <c r="AL372" s="296" t="s">
        <v>20</v>
      </c>
      <c r="AM372" s="30" t="s">
        <v>357</v>
      </c>
      <c r="AN372" s="7"/>
    </row>
    <row r="373" spans="1:40" ht="18" hidden="1" x14ac:dyDescent="0.35">
      <c r="A373" s="117" t="s">
        <v>970</v>
      </c>
      <c r="B373" s="8" t="s">
        <v>793</v>
      </c>
      <c r="C373" s="57" t="s">
        <v>905</v>
      </c>
      <c r="D373" s="50" t="s">
        <v>906</v>
      </c>
      <c r="E373" s="50"/>
      <c r="F373" s="10"/>
      <c r="G373" s="10"/>
      <c r="H373" s="29" t="s">
        <v>1093</v>
      </c>
      <c r="I373" s="7">
        <v>42</v>
      </c>
      <c r="J373" s="158"/>
      <c r="K373" s="158"/>
      <c r="L373" s="214">
        <v>0</v>
      </c>
      <c r="M373" s="214">
        <v>0</v>
      </c>
      <c r="N373" s="50">
        <v>460336</v>
      </c>
      <c r="O373" s="10">
        <v>15704</v>
      </c>
      <c r="P373" s="105">
        <v>1</v>
      </c>
      <c r="Q373" s="102"/>
      <c r="R373" s="114">
        <v>5</v>
      </c>
      <c r="S373" s="58" t="s">
        <v>22</v>
      </c>
      <c r="T373" s="30" t="s">
        <v>893</v>
      </c>
      <c r="U373" s="29"/>
      <c r="V373" s="29" t="s">
        <v>20</v>
      </c>
      <c r="W373" s="10" t="s">
        <v>2130</v>
      </c>
      <c r="X373" s="296">
        <v>0</v>
      </c>
      <c r="Y373" s="10">
        <f>SUM(Table3[[#This Row],[cca 
25%]:[cca 100%]])</f>
        <v>1</v>
      </c>
      <c r="Z373" s="351">
        <f>Table3[[#This Row],[Montažne ure]]*(1-Table3[[#This Row],[faktor %]])</f>
        <v>0</v>
      </c>
      <c r="AA373" s="84">
        <v>0.25</v>
      </c>
      <c r="AB373" s="84">
        <v>0.25</v>
      </c>
      <c r="AC373" s="84">
        <v>0.25</v>
      </c>
      <c r="AD373" s="84">
        <v>0.25</v>
      </c>
      <c r="AE373" s="3" t="s">
        <v>1090</v>
      </c>
      <c r="AF373" s="3"/>
      <c r="AG373" s="296">
        <v>0</v>
      </c>
      <c r="AH373" s="296" t="s">
        <v>20</v>
      </c>
      <c r="AI373" s="10"/>
      <c r="AJ373" s="10"/>
      <c r="AK373" s="296">
        <v>45265</v>
      </c>
      <c r="AL373" s="296" t="s">
        <v>20</v>
      </c>
      <c r="AM373" s="30" t="s">
        <v>357</v>
      </c>
      <c r="AN373" s="7"/>
    </row>
    <row r="374" spans="1:40" ht="18" hidden="1" x14ac:dyDescent="0.35">
      <c r="A374" s="117" t="s">
        <v>970</v>
      </c>
      <c r="B374" s="8" t="s">
        <v>793</v>
      </c>
      <c r="C374" s="57" t="s">
        <v>907</v>
      </c>
      <c r="D374" s="50" t="s">
        <v>908</v>
      </c>
      <c r="E374" s="50"/>
      <c r="F374" s="10"/>
      <c r="G374" s="10"/>
      <c r="H374" s="29" t="s">
        <v>1094</v>
      </c>
      <c r="I374" s="7">
        <v>42</v>
      </c>
      <c r="J374" s="158"/>
      <c r="K374" s="158"/>
      <c r="L374" s="214">
        <v>0</v>
      </c>
      <c r="M374" s="214">
        <v>0</v>
      </c>
      <c r="N374" s="50">
        <v>460337</v>
      </c>
      <c r="O374" s="10">
        <v>15705</v>
      </c>
      <c r="P374" s="105">
        <v>1</v>
      </c>
      <c r="Q374" s="102"/>
      <c r="R374" s="114">
        <v>6</v>
      </c>
      <c r="S374" s="62" t="s">
        <v>19</v>
      </c>
      <c r="T374" s="30" t="s">
        <v>802</v>
      </c>
      <c r="U374" s="29"/>
      <c r="V374" s="29" t="s">
        <v>2128</v>
      </c>
      <c r="W374" s="10" t="s">
        <v>2128</v>
      </c>
      <c r="X374" s="296" t="s">
        <v>2128</v>
      </c>
      <c r="Y374" s="10">
        <f>SUM(Table3[[#This Row],[cca 
25%]:[cca 100%]])</f>
        <v>1</v>
      </c>
      <c r="Z374" s="351">
        <f>Table3[[#This Row],[Montažne ure]]*(1-Table3[[#This Row],[faktor %]])</f>
        <v>0</v>
      </c>
      <c r="AA374" s="84">
        <v>0.25</v>
      </c>
      <c r="AB374" s="84">
        <v>0.25</v>
      </c>
      <c r="AC374" s="84">
        <v>0.25</v>
      </c>
      <c r="AD374" s="84">
        <v>0.25</v>
      </c>
      <c r="AE374" s="3" t="s">
        <v>1251</v>
      </c>
      <c r="AF374" s="3"/>
      <c r="AG374" s="296">
        <v>45244</v>
      </c>
      <c r="AH374" s="296" t="s">
        <v>20</v>
      </c>
      <c r="AI374" s="346" t="s">
        <v>1255</v>
      </c>
      <c r="AJ374" s="10"/>
      <c r="AK374" s="296">
        <v>45250</v>
      </c>
      <c r="AL374" s="296" t="s">
        <v>20</v>
      </c>
      <c r="AM374" s="30" t="s">
        <v>357</v>
      </c>
      <c r="AN374" s="7"/>
    </row>
    <row r="375" spans="1:40" ht="18" hidden="1" x14ac:dyDescent="0.35">
      <c r="A375" s="117" t="s">
        <v>970</v>
      </c>
      <c r="B375" s="8" t="s">
        <v>793</v>
      </c>
      <c r="C375" s="57" t="s">
        <v>909</v>
      </c>
      <c r="D375" s="50" t="s">
        <v>910</v>
      </c>
      <c r="E375" s="50"/>
      <c r="F375" s="10"/>
      <c r="G375" s="10"/>
      <c r="H375" s="29" t="s">
        <v>1093</v>
      </c>
      <c r="I375" s="7">
        <v>42</v>
      </c>
      <c r="J375" s="158"/>
      <c r="K375" s="158"/>
      <c r="L375" s="214">
        <v>0</v>
      </c>
      <c r="M375" s="214">
        <v>0</v>
      </c>
      <c r="N375" s="50">
        <v>460338</v>
      </c>
      <c r="O375" s="10">
        <v>15706</v>
      </c>
      <c r="P375" s="105">
        <v>1</v>
      </c>
      <c r="Q375" s="102"/>
      <c r="R375" s="114">
        <v>7</v>
      </c>
      <c r="S375" s="58" t="s">
        <v>22</v>
      </c>
      <c r="T375" s="30" t="s">
        <v>893</v>
      </c>
      <c r="U375" s="29"/>
      <c r="V375" s="29" t="s">
        <v>20</v>
      </c>
      <c r="W375" s="10" t="s">
        <v>2130</v>
      </c>
      <c r="X375" s="296">
        <v>0</v>
      </c>
      <c r="Y375" s="10">
        <f>SUM(Table3[[#This Row],[cca 
25%]:[cca 100%]])</f>
        <v>1</v>
      </c>
      <c r="Z375" s="351">
        <f>Table3[[#This Row],[Montažne ure]]*(1-Table3[[#This Row],[faktor %]])</f>
        <v>0</v>
      </c>
      <c r="AA375" s="84">
        <v>0.25</v>
      </c>
      <c r="AB375" s="84">
        <v>0.25</v>
      </c>
      <c r="AC375" s="84">
        <v>0.25</v>
      </c>
      <c r="AD375" s="84">
        <v>0.25</v>
      </c>
      <c r="AE375" s="3"/>
      <c r="AF375" s="3"/>
      <c r="AG375" s="296">
        <v>0</v>
      </c>
      <c r="AH375" s="296" t="s">
        <v>20</v>
      </c>
      <c r="AI375" s="10"/>
      <c r="AJ375" s="10"/>
      <c r="AK375" s="296">
        <v>45259</v>
      </c>
      <c r="AL375" s="296" t="s">
        <v>20</v>
      </c>
      <c r="AM375" s="30" t="s">
        <v>357</v>
      </c>
      <c r="AN375" s="7"/>
    </row>
    <row r="376" spans="1:40" ht="18" hidden="1" x14ac:dyDescent="0.35">
      <c r="A376" s="117" t="s">
        <v>970</v>
      </c>
      <c r="B376" s="8" t="s">
        <v>793</v>
      </c>
      <c r="C376" s="57" t="s">
        <v>911</v>
      </c>
      <c r="D376" s="50" t="s">
        <v>912</v>
      </c>
      <c r="E376" s="50"/>
      <c r="F376" s="10"/>
      <c r="G376" s="10"/>
      <c r="H376" s="29" t="s">
        <v>1093</v>
      </c>
      <c r="I376" s="7">
        <v>42</v>
      </c>
      <c r="J376" s="158"/>
      <c r="K376" s="158"/>
      <c r="L376" s="214">
        <v>0</v>
      </c>
      <c r="M376" s="214">
        <v>0</v>
      </c>
      <c r="N376" s="50">
        <v>460339</v>
      </c>
      <c r="O376" s="10">
        <v>15707</v>
      </c>
      <c r="P376" s="105">
        <v>1</v>
      </c>
      <c r="Q376" s="102"/>
      <c r="R376" s="114">
        <v>5</v>
      </c>
      <c r="S376" s="58" t="s">
        <v>22</v>
      </c>
      <c r="T376" s="30" t="s">
        <v>893</v>
      </c>
      <c r="U376" s="29"/>
      <c r="V376" s="29" t="s">
        <v>20</v>
      </c>
      <c r="W376" s="10" t="s">
        <v>2130</v>
      </c>
      <c r="X376" s="296">
        <v>0</v>
      </c>
      <c r="Y376" s="10">
        <f>SUM(Table3[[#This Row],[cca 
25%]:[cca 100%]])</f>
        <v>1</v>
      </c>
      <c r="Z376" s="351">
        <f>Table3[[#This Row],[Montažne ure]]*(1-Table3[[#This Row],[faktor %]])</f>
        <v>0</v>
      </c>
      <c r="AA376" s="84">
        <v>0.25</v>
      </c>
      <c r="AB376" s="84">
        <v>0.25</v>
      </c>
      <c r="AC376" s="84">
        <v>0.25</v>
      </c>
      <c r="AD376" s="84">
        <v>0.25</v>
      </c>
      <c r="AE376" s="3" t="s">
        <v>1252</v>
      </c>
      <c r="AF376" s="3"/>
      <c r="AG376" s="296">
        <v>45258</v>
      </c>
      <c r="AH376" s="296" t="s">
        <v>20</v>
      </c>
      <c r="AI376" s="346" t="s">
        <v>1255</v>
      </c>
      <c r="AJ376" s="10"/>
      <c r="AK376" s="296">
        <v>45259</v>
      </c>
      <c r="AL376" s="296" t="s">
        <v>20</v>
      </c>
      <c r="AM376" s="30" t="s">
        <v>357</v>
      </c>
      <c r="AN376" s="7"/>
    </row>
    <row r="377" spans="1:40" ht="18" hidden="1" x14ac:dyDescent="0.35">
      <c r="A377" s="117" t="s">
        <v>970</v>
      </c>
      <c r="B377" s="8" t="s">
        <v>793</v>
      </c>
      <c r="C377" s="57" t="s">
        <v>913</v>
      </c>
      <c r="D377" s="50" t="s">
        <v>914</v>
      </c>
      <c r="E377" s="50"/>
      <c r="F377" s="10"/>
      <c r="G377" s="10"/>
      <c r="H377" s="29" t="s">
        <v>1093</v>
      </c>
      <c r="I377" s="7">
        <v>42</v>
      </c>
      <c r="J377" s="158"/>
      <c r="K377" s="158"/>
      <c r="L377" s="214">
        <v>0</v>
      </c>
      <c r="M377" s="214">
        <v>0</v>
      </c>
      <c r="N377" s="50">
        <v>460340</v>
      </c>
      <c r="O377" s="10">
        <v>15708</v>
      </c>
      <c r="P377" s="105">
        <v>1</v>
      </c>
      <c r="Q377" s="102"/>
      <c r="R377" s="114">
        <v>7</v>
      </c>
      <c r="S377" s="58" t="s">
        <v>22</v>
      </c>
      <c r="T377" s="30" t="s">
        <v>893</v>
      </c>
      <c r="U377" s="29"/>
      <c r="V377" s="29" t="s">
        <v>20</v>
      </c>
      <c r="W377" s="10" t="s">
        <v>2130</v>
      </c>
      <c r="X377" s="296">
        <v>0</v>
      </c>
      <c r="Y377" s="10">
        <f>SUM(Table3[[#This Row],[cca 
25%]:[cca 100%]])</f>
        <v>1</v>
      </c>
      <c r="Z377" s="351">
        <f>Table3[[#This Row],[Montažne ure]]*(1-Table3[[#This Row],[faktor %]])</f>
        <v>0</v>
      </c>
      <c r="AA377" s="84">
        <v>0.25</v>
      </c>
      <c r="AB377" s="84">
        <v>0.25</v>
      </c>
      <c r="AC377" s="84">
        <v>0.25</v>
      </c>
      <c r="AD377" s="84">
        <v>0.25</v>
      </c>
      <c r="AE377" s="3" t="s">
        <v>1090</v>
      </c>
      <c r="AF377" s="3"/>
      <c r="AG377" s="296">
        <v>45250</v>
      </c>
      <c r="AH377" s="296" t="s">
        <v>20</v>
      </c>
      <c r="AI377" s="346" t="s">
        <v>1255</v>
      </c>
      <c r="AJ377" s="10"/>
      <c r="AK377" s="296">
        <v>45259</v>
      </c>
      <c r="AL377" s="296" t="s">
        <v>20</v>
      </c>
      <c r="AM377" s="30" t="s">
        <v>357</v>
      </c>
      <c r="AN377" s="7"/>
    </row>
    <row r="378" spans="1:40" ht="18" hidden="1" x14ac:dyDescent="0.35">
      <c r="A378" s="117" t="s">
        <v>970</v>
      </c>
      <c r="B378" s="8" t="s">
        <v>793</v>
      </c>
      <c r="C378" s="57" t="s">
        <v>915</v>
      </c>
      <c r="D378" s="50" t="s">
        <v>916</v>
      </c>
      <c r="E378" s="50"/>
      <c r="F378" s="10"/>
      <c r="G378" s="10"/>
      <c r="H378" s="29" t="s">
        <v>1093</v>
      </c>
      <c r="I378" s="7">
        <v>42</v>
      </c>
      <c r="J378" s="158"/>
      <c r="K378" s="158"/>
      <c r="L378" s="214">
        <v>0</v>
      </c>
      <c r="M378" s="214">
        <v>0</v>
      </c>
      <c r="N378" s="50">
        <v>460341</v>
      </c>
      <c r="O378" s="10">
        <v>15709</v>
      </c>
      <c r="P378" s="105">
        <v>1</v>
      </c>
      <c r="Q378" s="102"/>
      <c r="R378" s="114">
        <v>5</v>
      </c>
      <c r="S378" s="58" t="s">
        <v>22</v>
      </c>
      <c r="T378" s="30" t="s">
        <v>893</v>
      </c>
      <c r="U378" s="29"/>
      <c r="V378" s="29" t="s">
        <v>20</v>
      </c>
      <c r="W378" s="10" t="s">
        <v>2130</v>
      </c>
      <c r="X378" s="296">
        <v>0</v>
      </c>
      <c r="Y378" s="10">
        <f>SUM(Table3[[#This Row],[cca 
25%]:[cca 100%]])</f>
        <v>1</v>
      </c>
      <c r="Z378" s="351">
        <f>Table3[[#This Row],[Montažne ure]]*(1-Table3[[#This Row],[faktor %]])</f>
        <v>0</v>
      </c>
      <c r="AA378" s="84">
        <v>0.25</v>
      </c>
      <c r="AB378" s="84">
        <v>0.25</v>
      </c>
      <c r="AC378" s="84">
        <v>0.25</v>
      </c>
      <c r="AD378" s="84">
        <v>0.25</v>
      </c>
      <c r="AE378" s="3" t="s">
        <v>1253</v>
      </c>
      <c r="AF378" s="3"/>
      <c r="AG378" s="296">
        <v>45258</v>
      </c>
      <c r="AH378" s="296" t="s">
        <v>20</v>
      </c>
      <c r="AI378" s="346" t="s">
        <v>1255</v>
      </c>
      <c r="AJ378" s="10"/>
      <c r="AK378" s="296">
        <v>45259</v>
      </c>
      <c r="AL378" s="296" t="s">
        <v>20</v>
      </c>
      <c r="AM378" s="30" t="s">
        <v>357</v>
      </c>
      <c r="AN378" s="7"/>
    </row>
    <row r="379" spans="1:40" ht="18" hidden="1" x14ac:dyDescent="0.35">
      <c r="A379" s="117" t="s">
        <v>970</v>
      </c>
      <c r="B379" s="8" t="s">
        <v>793</v>
      </c>
      <c r="C379" s="57" t="s">
        <v>917</v>
      </c>
      <c r="D379" s="50" t="s">
        <v>918</v>
      </c>
      <c r="E379" s="50"/>
      <c r="F379" s="10"/>
      <c r="G379" s="24" t="s">
        <v>357</v>
      </c>
      <c r="H379" s="29" t="s">
        <v>1096</v>
      </c>
      <c r="I379" s="7">
        <v>45</v>
      </c>
      <c r="J379" s="358"/>
      <c r="K379" s="158"/>
      <c r="L379" s="214">
        <v>0</v>
      </c>
      <c r="M379" s="214">
        <v>0</v>
      </c>
      <c r="N379" s="50">
        <v>460300</v>
      </c>
      <c r="O379" s="10">
        <v>15710</v>
      </c>
      <c r="P379" s="105">
        <v>1</v>
      </c>
      <c r="Q379" s="102"/>
      <c r="R379" s="114">
        <v>244</v>
      </c>
      <c r="S379" s="62" t="s">
        <v>19</v>
      </c>
      <c r="T379" s="217" t="s">
        <v>1099</v>
      </c>
      <c r="U379" s="29" t="s">
        <v>1244</v>
      </c>
      <c r="V379" s="29" t="s">
        <v>20</v>
      </c>
      <c r="W379" s="10" t="s">
        <v>2130</v>
      </c>
      <c r="X379" s="296">
        <v>0</v>
      </c>
      <c r="Y379" s="10">
        <f>SUM(Table3[[#This Row],[cca 
25%]:[cca 100%]])</f>
        <v>1</v>
      </c>
      <c r="Z379" s="351">
        <f>Table3[[#This Row],[Montažne ure]]*(1-Table3[[#This Row],[faktor %]])</f>
        <v>0</v>
      </c>
      <c r="AA379" s="84">
        <v>0.25</v>
      </c>
      <c r="AB379" s="84">
        <v>0.25</v>
      </c>
      <c r="AC379" s="84">
        <v>0.25</v>
      </c>
      <c r="AD379" s="84">
        <v>0.25</v>
      </c>
      <c r="AE379" s="3"/>
      <c r="AF379" s="3"/>
      <c r="AG379" s="296">
        <v>45250</v>
      </c>
      <c r="AH379" s="296" t="s">
        <v>20</v>
      </c>
      <c r="AI379" s="346" t="s">
        <v>1255</v>
      </c>
      <c r="AJ379" s="10"/>
      <c r="AK379" s="296">
        <v>0</v>
      </c>
      <c r="AL379" s="296">
        <v>0</v>
      </c>
      <c r="AM379" s="30" t="s">
        <v>357</v>
      </c>
      <c r="AN379" s="7"/>
    </row>
    <row r="380" spans="1:40" ht="18" hidden="1" x14ac:dyDescent="0.35">
      <c r="A380" s="117" t="s">
        <v>970</v>
      </c>
      <c r="B380" s="8" t="s">
        <v>793</v>
      </c>
      <c r="C380" s="57" t="s">
        <v>919</v>
      </c>
      <c r="D380" s="50" t="s">
        <v>920</v>
      </c>
      <c r="E380" s="50"/>
      <c r="F380" s="10"/>
      <c r="G380" s="10"/>
      <c r="H380" s="29" t="s">
        <v>1095</v>
      </c>
      <c r="I380" s="7">
        <v>45</v>
      </c>
      <c r="J380" s="158"/>
      <c r="K380" s="158"/>
      <c r="L380" s="214">
        <v>0</v>
      </c>
      <c r="M380" s="214">
        <v>0</v>
      </c>
      <c r="N380" s="50">
        <v>435645</v>
      </c>
      <c r="O380" s="10">
        <v>15711</v>
      </c>
      <c r="P380" s="105">
        <v>1</v>
      </c>
      <c r="Q380" s="102"/>
      <c r="R380" s="114"/>
      <c r="S380" s="272"/>
      <c r="T380" s="30"/>
      <c r="U380" s="29"/>
      <c r="V380" s="29" t="s">
        <v>2128</v>
      </c>
      <c r="W380" s="10" t="s">
        <v>2128</v>
      </c>
      <c r="X380" s="296" t="s">
        <v>2128</v>
      </c>
      <c r="Y380" s="10">
        <f>SUM(Table3[[#This Row],[cca 
25%]:[cca 100%]])</f>
        <v>1</v>
      </c>
      <c r="Z380" s="351">
        <f>Table3[[#This Row],[Montažne ure]]*(1-Table3[[#This Row],[faktor %]])</f>
        <v>0</v>
      </c>
      <c r="AA380" s="84">
        <v>0.25</v>
      </c>
      <c r="AB380" s="84">
        <v>0.25</v>
      </c>
      <c r="AC380" s="84">
        <v>0.25</v>
      </c>
      <c r="AD380" s="84">
        <v>0.25</v>
      </c>
      <c r="AE380" s="3"/>
      <c r="AF380" s="3"/>
      <c r="AG380" s="296" t="s">
        <v>2128</v>
      </c>
      <c r="AH380" s="296" t="s">
        <v>2128</v>
      </c>
      <c r="AI380" s="10"/>
      <c r="AJ380" s="10"/>
      <c r="AK380" s="296" t="s">
        <v>2128</v>
      </c>
      <c r="AL380" s="296" t="s">
        <v>2128</v>
      </c>
      <c r="AM380" s="30" t="s">
        <v>357</v>
      </c>
      <c r="AN380" s="7"/>
    </row>
    <row r="381" spans="1:40" ht="18" hidden="1" x14ac:dyDescent="0.35">
      <c r="A381" s="117" t="s">
        <v>970</v>
      </c>
      <c r="B381" s="8" t="s">
        <v>793</v>
      </c>
      <c r="C381" s="57" t="s">
        <v>921</v>
      </c>
      <c r="D381" s="50" t="s">
        <v>922</v>
      </c>
      <c r="E381" s="50"/>
      <c r="F381" s="10"/>
      <c r="G381" s="10"/>
      <c r="H381" s="29" t="s">
        <v>1093</v>
      </c>
      <c r="I381" s="7">
        <v>43</v>
      </c>
      <c r="J381" s="158"/>
      <c r="K381" s="158"/>
      <c r="L381" s="214">
        <v>0</v>
      </c>
      <c r="M381" s="214">
        <v>0</v>
      </c>
      <c r="N381" s="50">
        <v>460342</v>
      </c>
      <c r="O381" s="10">
        <v>15712</v>
      </c>
      <c r="P381" s="105">
        <v>1</v>
      </c>
      <c r="Q381" s="102"/>
      <c r="R381" s="114">
        <v>5</v>
      </c>
      <c r="S381" s="58" t="s">
        <v>22</v>
      </c>
      <c r="T381" s="30" t="s">
        <v>893</v>
      </c>
      <c r="U381" s="29"/>
      <c r="V381" s="29" t="s">
        <v>20</v>
      </c>
      <c r="W381" s="10" t="s">
        <v>2130</v>
      </c>
      <c r="X381" s="296">
        <v>0</v>
      </c>
      <c r="Y381" s="10">
        <f>SUM(Table3[[#This Row],[cca 
25%]:[cca 100%]])</f>
        <v>1</v>
      </c>
      <c r="Z381" s="351">
        <f>Table3[[#This Row],[Montažne ure]]*(1-Table3[[#This Row],[faktor %]])</f>
        <v>0</v>
      </c>
      <c r="AA381" s="84">
        <v>0.25</v>
      </c>
      <c r="AB381" s="84">
        <v>0.25</v>
      </c>
      <c r="AC381" s="84">
        <v>0.25</v>
      </c>
      <c r="AD381" s="84">
        <v>0.25</v>
      </c>
      <c r="AE381" s="3"/>
      <c r="AF381" s="3"/>
      <c r="AG381" s="296">
        <v>45257</v>
      </c>
      <c r="AH381" s="296" t="s">
        <v>20</v>
      </c>
      <c r="AI381" s="10"/>
      <c r="AJ381" s="10"/>
      <c r="AK381" s="296">
        <v>45259</v>
      </c>
      <c r="AL381" s="296" t="s">
        <v>20</v>
      </c>
      <c r="AM381" s="30" t="s">
        <v>357</v>
      </c>
      <c r="AN381" s="7"/>
    </row>
    <row r="382" spans="1:40" ht="18" hidden="1" x14ac:dyDescent="0.35">
      <c r="A382" s="117" t="s">
        <v>970</v>
      </c>
      <c r="B382" s="8" t="s">
        <v>793</v>
      </c>
      <c r="C382" s="57" t="s">
        <v>923</v>
      </c>
      <c r="D382" s="50" t="s">
        <v>924</v>
      </c>
      <c r="E382" s="50"/>
      <c r="F382" s="10"/>
      <c r="G382" s="24" t="s">
        <v>357</v>
      </c>
      <c r="H382" s="29" t="s">
        <v>1093</v>
      </c>
      <c r="I382" s="7">
        <v>43</v>
      </c>
      <c r="J382" s="158"/>
      <c r="K382" s="158"/>
      <c r="L382" s="214">
        <v>0</v>
      </c>
      <c r="M382" s="214">
        <v>0</v>
      </c>
      <c r="N382" s="50">
        <v>460343</v>
      </c>
      <c r="O382" s="10">
        <v>15713</v>
      </c>
      <c r="P382" s="105">
        <v>1</v>
      </c>
      <c r="Q382" s="102"/>
      <c r="R382" s="114">
        <v>14</v>
      </c>
      <c r="S382" s="58" t="s">
        <v>22</v>
      </c>
      <c r="T382" s="30" t="s">
        <v>802</v>
      </c>
      <c r="U382" s="29"/>
      <c r="V382" s="29" t="s">
        <v>20</v>
      </c>
      <c r="W382" s="10" t="s">
        <v>2131</v>
      </c>
      <c r="X382" s="296">
        <v>0</v>
      </c>
      <c r="Y382" s="10">
        <f>SUM(Table3[[#This Row],[cca 
25%]:[cca 100%]])</f>
        <v>1</v>
      </c>
      <c r="Z382" s="351">
        <f>Table3[[#This Row],[Montažne ure]]*(1-Table3[[#This Row],[faktor %]])</f>
        <v>0</v>
      </c>
      <c r="AA382" s="84">
        <v>0.25</v>
      </c>
      <c r="AB382" s="84">
        <v>0.25</v>
      </c>
      <c r="AC382" s="84">
        <v>0.25</v>
      </c>
      <c r="AD382" s="84">
        <v>0.25</v>
      </c>
      <c r="AE382" s="3"/>
      <c r="AF382" s="3"/>
      <c r="AG382" s="296">
        <v>0</v>
      </c>
      <c r="AH382" s="296" t="s">
        <v>20</v>
      </c>
      <c r="AI382" s="10"/>
      <c r="AJ382" s="10"/>
      <c r="AK382" s="296">
        <v>45278</v>
      </c>
      <c r="AL382" s="296" t="s">
        <v>20</v>
      </c>
      <c r="AM382" s="30" t="s">
        <v>357</v>
      </c>
      <c r="AN382" s="7"/>
    </row>
    <row r="383" spans="1:40" ht="18" hidden="1" x14ac:dyDescent="0.35">
      <c r="A383" s="117" t="s">
        <v>970</v>
      </c>
      <c r="B383" s="8" t="s">
        <v>793</v>
      </c>
      <c r="C383" s="57" t="s">
        <v>925</v>
      </c>
      <c r="D383" s="50" t="s">
        <v>926</v>
      </c>
      <c r="E383" s="50"/>
      <c r="F383" s="10"/>
      <c r="G383" s="10"/>
      <c r="H383" s="29" t="s">
        <v>1093</v>
      </c>
      <c r="I383" s="7">
        <v>43</v>
      </c>
      <c r="J383" s="158"/>
      <c r="K383" s="158"/>
      <c r="L383" s="214">
        <v>0</v>
      </c>
      <c r="M383" s="214">
        <v>0</v>
      </c>
      <c r="N383" s="50">
        <v>460344</v>
      </c>
      <c r="O383" s="10">
        <v>15714</v>
      </c>
      <c r="P383" s="105">
        <v>1</v>
      </c>
      <c r="Q383" s="102"/>
      <c r="R383" s="114">
        <v>11</v>
      </c>
      <c r="S383" s="62" t="s">
        <v>19</v>
      </c>
      <c r="T383" s="30" t="s">
        <v>802</v>
      </c>
      <c r="U383" s="29"/>
      <c r="V383" s="29" t="s">
        <v>20</v>
      </c>
      <c r="W383" s="10" t="s">
        <v>2130</v>
      </c>
      <c r="X383" s="296">
        <v>0</v>
      </c>
      <c r="Y383" s="10">
        <f>SUM(Table3[[#This Row],[cca 
25%]:[cca 100%]])</f>
        <v>1</v>
      </c>
      <c r="Z383" s="351">
        <f>Table3[[#This Row],[Montažne ure]]*(1-Table3[[#This Row],[faktor %]])</f>
        <v>0</v>
      </c>
      <c r="AA383" s="84">
        <v>0.25</v>
      </c>
      <c r="AB383" s="84">
        <v>0.25</v>
      </c>
      <c r="AC383" s="84">
        <v>0.25</v>
      </c>
      <c r="AD383" s="84">
        <v>0.25</v>
      </c>
      <c r="AE383" s="3" t="s">
        <v>1251</v>
      </c>
      <c r="AF383" s="3"/>
      <c r="AG383" s="296">
        <v>45245</v>
      </c>
      <c r="AH383" s="296" t="s">
        <v>20</v>
      </c>
      <c r="AI383" s="346" t="s">
        <v>1255</v>
      </c>
      <c r="AJ383" s="10"/>
      <c r="AK383" s="296">
        <v>45250</v>
      </c>
      <c r="AL383" s="296" t="s">
        <v>20</v>
      </c>
      <c r="AM383" s="30" t="s">
        <v>357</v>
      </c>
      <c r="AN383" s="7"/>
    </row>
    <row r="384" spans="1:40" ht="18" hidden="1" x14ac:dyDescent="0.35">
      <c r="A384" s="117" t="s">
        <v>970</v>
      </c>
      <c r="B384" s="8" t="s">
        <v>793</v>
      </c>
      <c r="C384" s="57" t="s">
        <v>927</v>
      </c>
      <c r="D384" s="50" t="s">
        <v>928</v>
      </c>
      <c r="E384" s="50"/>
      <c r="F384" s="10"/>
      <c r="G384" s="24" t="s">
        <v>357</v>
      </c>
      <c r="H384" s="29" t="s">
        <v>1094</v>
      </c>
      <c r="I384" s="7">
        <v>43</v>
      </c>
      <c r="J384" s="158"/>
      <c r="K384" s="158"/>
      <c r="L384" s="214">
        <v>0</v>
      </c>
      <c r="M384" s="214">
        <v>0</v>
      </c>
      <c r="N384" s="50">
        <v>460345</v>
      </c>
      <c r="O384" s="10">
        <v>15715</v>
      </c>
      <c r="P384" s="105">
        <v>1</v>
      </c>
      <c r="Q384" s="102"/>
      <c r="R384" s="114">
        <v>27</v>
      </c>
      <c r="S384" s="62" t="s">
        <v>19</v>
      </c>
      <c r="T384" s="30" t="s">
        <v>802</v>
      </c>
      <c r="U384" s="29"/>
      <c r="V384" s="29" t="s">
        <v>2128</v>
      </c>
      <c r="W384" s="10" t="s">
        <v>2128</v>
      </c>
      <c r="X384" s="296" t="s">
        <v>2128</v>
      </c>
      <c r="Y384" s="10">
        <f>SUM(Table3[[#This Row],[cca 
25%]:[cca 100%]])</f>
        <v>0.75</v>
      </c>
      <c r="Z384" s="351">
        <f>Table3[[#This Row],[Montažne ure]]*(1-Table3[[#This Row],[faktor %]])</f>
        <v>6.75</v>
      </c>
      <c r="AA384" s="84">
        <v>0.25</v>
      </c>
      <c r="AB384" s="84">
        <v>0.25</v>
      </c>
      <c r="AC384" s="84">
        <v>0.25</v>
      </c>
      <c r="AD384" s="85"/>
      <c r="AE384" s="3" t="s">
        <v>1251</v>
      </c>
      <c r="AF384" s="3"/>
      <c r="AG384" s="296">
        <v>45272</v>
      </c>
      <c r="AH384" s="296" t="s">
        <v>20</v>
      </c>
      <c r="AI384" s="10"/>
      <c r="AJ384" s="10"/>
      <c r="AK384" s="296">
        <v>45279</v>
      </c>
      <c r="AL384" s="296" t="s">
        <v>20</v>
      </c>
      <c r="AM384" s="30" t="s">
        <v>357</v>
      </c>
      <c r="AN384" s="7"/>
    </row>
    <row r="385" spans="1:40" ht="18" hidden="1" x14ac:dyDescent="0.35">
      <c r="A385" s="117" t="s">
        <v>970</v>
      </c>
      <c r="B385" s="8" t="s">
        <v>793</v>
      </c>
      <c r="C385" s="57" t="s">
        <v>929</v>
      </c>
      <c r="D385" s="50" t="s">
        <v>930</v>
      </c>
      <c r="E385" s="50"/>
      <c r="F385" s="10"/>
      <c r="G385" s="10"/>
      <c r="H385" s="29" t="s">
        <v>1094</v>
      </c>
      <c r="I385" s="7">
        <v>43</v>
      </c>
      <c r="J385" s="158"/>
      <c r="K385" s="158"/>
      <c r="L385" s="214">
        <v>0</v>
      </c>
      <c r="M385" s="214">
        <v>0</v>
      </c>
      <c r="N385" s="50">
        <v>460346</v>
      </c>
      <c r="O385" s="10">
        <v>15716</v>
      </c>
      <c r="P385" s="105">
        <v>1</v>
      </c>
      <c r="Q385" s="102"/>
      <c r="R385" s="114">
        <v>4</v>
      </c>
      <c r="S385" s="62" t="s">
        <v>19</v>
      </c>
      <c r="T385" s="30" t="s">
        <v>802</v>
      </c>
      <c r="U385" s="29"/>
      <c r="V385" s="29" t="s">
        <v>2128</v>
      </c>
      <c r="W385" s="10" t="s">
        <v>2128</v>
      </c>
      <c r="X385" s="296" t="s">
        <v>2128</v>
      </c>
      <c r="Y385" s="10">
        <f>SUM(Table3[[#This Row],[cca 
25%]:[cca 100%]])</f>
        <v>1</v>
      </c>
      <c r="Z385" s="351">
        <f>Table3[[#This Row],[Montažne ure]]*(1-Table3[[#This Row],[faktor %]])</f>
        <v>0</v>
      </c>
      <c r="AA385" s="84">
        <v>0.25</v>
      </c>
      <c r="AB385" s="84">
        <v>0.25</v>
      </c>
      <c r="AC385" s="84">
        <v>0.25</v>
      </c>
      <c r="AD385" s="84">
        <v>0.25</v>
      </c>
      <c r="AE385" s="3" t="s">
        <v>1250</v>
      </c>
      <c r="AF385" s="3"/>
      <c r="AG385" s="296">
        <v>45245</v>
      </c>
      <c r="AH385" s="296" t="s">
        <v>20</v>
      </c>
      <c r="AI385" s="346" t="s">
        <v>1255</v>
      </c>
      <c r="AJ385" s="10"/>
      <c r="AK385" s="296">
        <v>45250</v>
      </c>
      <c r="AL385" s="296" t="s">
        <v>20</v>
      </c>
      <c r="AM385" s="30" t="s">
        <v>357</v>
      </c>
      <c r="AN385" s="7"/>
    </row>
    <row r="386" spans="1:40" ht="18" hidden="1" x14ac:dyDescent="0.35">
      <c r="A386" s="117" t="s">
        <v>970</v>
      </c>
      <c r="B386" s="8" t="s">
        <v>793</v>
      </c>
      <c r="C386" s="57" t="s">
        <v>931</v>
      </c>
      <c r="D386" s="50" t="s">
        <v>932</v>
      </c>
      <c r="E386" s="50"/>
      <c r="F386" s="10"/>
      <c r="G386" s="10"/>
      <c r="H386" s="29" t="s">
        <v>1244</v>
      </c>
      <c r="I386" s="7">
        <v>45</v>
      </c>
      <c r="J386" s="158"/>
      <c r="K386" s="158"/>
      <c r="L386" s="214">
        <v>0</v>
      </c>
      <c r="M386" s="214">
        <v>0</v>
      </c>
      <c r="N386" s="50">
        <v>460347</v>
      </c>
      <c r="O386" s="10">
        <v>15717</v>
      </c>
      <c r="P386" s="105">
        <v>1</v>
      </c>
      <c r="Q386" s="102"/>
      <c r="R386" s="114">
        <v>40</v>
      </c>
      <c r="S386" s="62" t="s">
        <v>19</v>
      </c>
      <c r="T386" s="30" t="s">
        <v>1098</v>
      </c>
      <c r="U386" s="29"/>
      <c r="V386" s="29" t="s">
        <v>20</v>
      </c>
      <c r="W386" s="10" t="s">
        <v>2130</v>
      </c>
      <c r="X386" s="296">
        <v>0</v>
      </c>
      <c r="Y386" s="10">
        <f>SUM(Table3[[#This Row],[cca 
25%]:[cca 100%]])</f>
        <v>1</v>
      </c>
      <c r="Z386" s="351">
        <f>Table3[[#This Row],[Montažne ure]]*(1-Table3[[#This Row],[faktor %]])</f>
        <v>0</v>
      </c>
      <c r="AA386" s="84">
        <v>0.25</v>
      </c>
      <c r="AB386" s="84">
        <v>0.25</v>
      </c>
      <c r="AC386" s="84">
        <v>0.25</v>
      </c>
      <c r="AD386" s="84">
        <v>0.25</v>
      </c>
      <c r="AE386" s="3" t="s">
        <v>1090</v>
      </c>
      <c r="AF386" s="3"/>
      <c r="AG386" s="296">
        <v>45261</v>
      </c>
      <c r="AH386" s="296" t="s">
        <v>20</v>
      </c>
      <c r="AI386" s="10"/>
      <c r="AJ386" s="10"/>
      <c r="AK386" s="296">
        <v>45264</v>
      </c>
      <c r="AL386" s="296" t="s">
        <v>20</v>
      </c>
      <c r="AM386" s="30" t="s">
        <v>357</v>
      </c>
      <c r="AN386" s="7"/>
    </row>
    <row r="387" spans="1:40" ht="18" hidden="1" x14ac:dyDescent="0.35">
      <c r="A387" s="117" t="s">
        <v>970</v>
      </c>
      <c r="B387" s="8" t="s">
        <v>793</v>
      </c>
      <c r="C387" s="57" t="s">
        <v>933</v>
      </c>
      <c r="D387" s="50" t="s">
        <v>934</v>
      </c>
      <c r="E387" s="50"/>
      <c r="F387" s="10"/>
      <c r="G387" s="24" t="s">
        <v>357</v>
      </c>
      <c r="H387" s="29"/>
      <c r="I387" s="10"/>
      <c r="J387" s="103"/>
      <c r="K387" s="103"/>
      <c r="L387" s="105"/>
      <c r="M387" s="105"/>
      <c r="N387" s="50">
        <v>436728</v>
      </c>
      <c r="O387" s="10"/>
      <c r="P387" s="105">
        <v>0</v>
      </c>
      <c r="Q387" s="102"/>
      <c r="R387" s="114"/>
      <c r="S387" s="272"/>
      <c r="T387" s="30"/>
      <c r="U387" s="29"/>
      <c r="V387" s="29" t="s">
        <v>2128</v>
      </c>
      <c r="W387" s="10" t="s">
        <v>2128</v>
      </c>
      <c r="X387" s="296" t="s">
        <v>2128</v>
      </c>
      <c r="Y387" s="10">
        <f>SUM(Table3[[#This Row],[cca 
25%]:[cca 100%]])</f>
        <v>0</v>
      </c>
      <c r="Z387" s="351">
        <f>Table3[[#This Row],[Montažne ure]]*(1-Table3[[#This Row],[faktor %]])</f>
        <v>0</v>
      </c>
      <c r="AA387" s="85"/>
      <c r="AB387" s="85"/>
      <c r="AC387" s="85"/>
      <c r="AD387" s="85"/>
      <c r="AE387" s="3"/>
      <c r="AF387" s="3"/>
      <c r="AG387" s="296">
        <v>0</v>
      </c>
      <c r="AH387" s="296">
        <v>0</v>
      </c>
      <c r="AI387" s="10"/>
      <c r="AJ387" s="10"/>
      <c r="AK387" s="296">
        <v>0</v>
      </c>
      <c r="AL387" s="296">
        <v>0</v>
      </c>
      <c r="AM387" s="30" t="s">
        <v>357</v>
      </c>
      <c r="AN387" s="7"/>
    </row>
    <row r="388" spans="1:40" ht="18" hidden="1" x14ac:dyDescent="0.35">
      <c r="A388" s="117" t="s">
        <v>970</v>
      </c>
      <c r="B388" s="8" t="s">
        <v>793</v>
      </c>
      <c r="C388" s="57" t="s">
        <v>935</v>
      </c>
      <c r="D388" s="50" t="s">
        <v>936</v>
      </c>
      <c r="E388" s="50"/>
      <c r="F388" s="10"/>
      <c r="G388" s="10"/>
      <c r="H388" s="29" t="s">
        <v>1093</v>
      </c>
      <c r="I388" s="7">
        <v>42</v>
      </c>
      <c r="J388" s="158"/>
      <c r="K388" s="158"/>
      <c r="L388" s="214">
        <v>0</v>
      </c>
      <c r="M388" s="214">
        <v>0</v>
      </c>
      <c r="N388" s="50">
        <v>460348</v>
      </c>
      <c r="O388" s="10">
        <v>15719</v>
      </c>
      <c r="P388" s="105">
        <v>1</v>
      </c>
      <c r="Q388" s="102"/>
      <c r="R388" s="114">
        <v>86</v>
      </c>
      <c r="S388" s="58" t="s">
        <v>22</v>
      </c>
      <c r="T388" s="30" t="s">
        <v>802</v>
      </c>
      <c r="U388" s="29"/>
      <c r="V388" s="29" t="s">
        <v>20</v>
      </c>
      <c r="W388" s="10" t="s">
        <v>2130</v>
      </c>
      <c r="X388" s="296">
        <v>0</v>
      </c>
      <c r="Y388" s="10">
        <f>SUM(Table3[[#This Row],[cca 
25%]:[cca 100%]])</f>
        <v>1</v>
      </c>
      <c r="Z388" s="351">
        <f>Table3[[#This Row],[Montažne ure]]*(1-Table3[[#This Row],[faktor %]])</f>
        <v>0</v>
      </c>
      <c r="AA388" s="84">
        <v>0.25</v>
      </c>
      <c r="AB388" s="84">
        <v>0.25</v>
      </c>
      <c r="AC388" s="84">
        <v>0.25</v>
      </c>
      <c r="AD388" s="84">
        <v>0.25</v>
      </c>
      <c r="AE388" s="3" t="s">
        <v>1257</v>
      </c>
      <c r="AF388" s="3"/>
      <c r="AG388" s="296">
        <v>45253</v>
      </c>
      <c r="AH388" s="296" t="s">
        <v>20</v>
      </c>
      <c r="AI388" s="10"/>
      <c r="AJ388" s="10"/>
      <c r="AK388" s="296">
        <v>45257</v>
      </c>
      <c r="AL388" s="296" t="s">
        <v>20</v>
      </c>
      <c r="AM388" s="30" t="s">
        <v>357</v>
      </c>
      <c r="AN388" s="7"/>
    </row>
    <row r="389" spans="1:40" ht="18" hidden="1" x14ac:dyDescent="0.35">
      <c r="A389" s="117" t="s">
        <v>970</v>
      </c>
      <c r="B389" s="8" t="s">
        <v>793</v>
      </c>
      <c r="C389" s="57" t="s">
        <v>937</v>
      </c>
      <c r="D389" s="97" t="s">
        <v>938</v>
      </c>
      <c r="E389" s="50"/>
      <c r="F389" s="328" t="s">
        <v>1085</v>
      </c>
      <c r="G389" s="24" t="s">
        <v>357</v>
      </c>
      <c r="H389" s="347" t="s">
        <v>1243</v>
      </c>
      <c r="I389" s="7">
        <v>44</v>
      </c>
      <c r="J389" s="158"/>
      <c r="K389" s="158"/>
      <c r="L389" s="214">
        <v>0</v>
      </c>
      <c r="M389" s="214">
        <v>0</v>
      </c>
      <c r="N389" s="50">
        <v>460349</v>
      </c>
      <c r="O389" s="10">
        <v>15720</v>
      </c>
      <c r="P389" s="105">
        <v>1</v>
      </c>
      <c r="Q389" s="102"/>
      <c r="R389" s="114">
        <v>6</v>
      </c>
      <c r="S389" s="58" t="s">
        <v>22</v>
      </c>
      <c r="T389" s="30" t="s">
        <v>1099</v>
      </c>
      <c r="U389" s="29"/>
      <c r="V389" s="29" t="s">
        <v>20</v>
      </c>
      <c r="W389" s="10" t="s">
        <v>2132</v>
      </c>
      <c r="X389" s="296">
        <v>0</v>
      </c>
      <c r="Y389" s="10">
        <f>SUM(Table3[[#This Row],[cca 
25%]:[cca 100%]])</f>
        <v>1</v>
      </c>
      <c r="Z389" s="351">
        <f>Table3[[#This Row],[Montažne ure]]*(1-Table3[[#This Row],[faktor %]])</f>
        <v>0</v>
      </c>
      <c r="AA389" s="84">
        <v>0.25</v>
      </c>
      <c r="AB389" s="84">
        <v>0.25</v>
      </c>
      <c r="AC389" s="84">
        <v>0.25</v>
      </c>
      <c r="AD389" s="84">
        <v>0.25</v>
      </c>
      <c r="AE389" s="3" t="s">
        <v>1251</v>
      </c>
      <c r="AF389" s="3"/>
      <c r="AG389" s="296">
        <v>0</v>
      </c>
      <c r="AH389" s="296" t="s">
        <v>20</v>
      </c>
      <c r="AI389" s="10"/>
      <c r="AJ389" s="10"/>
      <c r="AK389" s="296">
        <v>45273</v>
      </c>
      <c r="AL389" s="296" t="s">
        <v>20</v>
      </c>
      <c r="AM389" s="30" t="s">
        <v>357</v>
      </c>
      <c r="AN389" s="7"/>
    </row>
    <row r="390" spans="1:40" ht="18" hidden="1" x14ac:dyDescent="0.35">
      <c r="A390" s="117" t="s">
        <v>970</v>
      </c>
      <c r="B390" s="8" t="s">
        <v>793</v>
      </c>
      <c r="C390" s="57" t="s">
        <v>939</v>
      </c>
      <c r="D390" s="97" t="s">
        <v>940</v>
      </c>
      <c r="E390" s="50"/>
      <c r="F390" s="328" t="s">
        <v>1085</v>
      </c>
      <c r="G390" s="24" t="s">
        <v>357</v>
      </c>
      <c r="H390" s="347" t="s">
        <v>1243</v>
      </c>
      <c r="I390" s="7">
        <v>44</v>
      </c>
      <c r="J390" s="158"/>
      <c r="K390" s="158"/>
      <c r="L390" s="214">
        <v>0</v>
      </c>
      <c r="M390" s="214">
        <v>0</v>
      </c>
      <c r="N390" s="50">
        <v>462301</v>
      </c>
      <c r="O390" s="10">
        <v>15721</v>
      </c>
      <c r="P390" s="105">
        <v>1</v>
      </c>
      <c r="Q390" s="102"/>
      <c r="R390" s="114">
        <v>6</v>
      </c>
      <c r="S390" s="58" t="s">
        <v>22</v>
      </c>
      <c r="T390" s="30" t="s">
        <v>1099</v>
      </c>
      <c r="U390" s="29"/>
      <c r="V390" s="29" t="s">
        <v>20</v>
      </c>
      <c r="W390" s="10" t="s">
        <v>2132</v>
      </c>
      <c r="X390" s="296">
        <v>0</v>
      </c>
      <c r="Y390" s="10">
        <f>SUM(Table3[[#This Row],[cca 
25%]:[cca 100%]])</f>
        <v>1</v>
      </c>
      <c r="Z390" s="351">
        <f>Table3[[#This Row],[Montažne ure]]*(1-Table3[[#This Row],[faktor %]])</f>
        <v>0</v>
      </c>
      <c r="AA390" s="84">
        <v>0.25</v>
      </c>
      <c r="AB390" s="84">
        <v>0.25</v>
      </c>
      <c r="AC390" s="84">
        <v>0.25</v>
      </c>
      <c r="AD390" s="84">
        <v>0.25</v>
      </c>
      <c r="AE390" s="3" t="s">
        <v>1251</v>
      </c>
      <c r="AF390" s="3"/>
      <c r="AG390" s="296">
        <v>0</v>
      </c>
      <c r="AH390" s="296" t="s">
        <v>20</v>
      </c>
      <c r="AI390" s="10"/>
      <c r="AJ390" s="10"/>
      <c r="AK390" s="296">
        <v>45273</v>
      </c>
      <c r="AL390" s="296" t="s">
        <v>20</v>
      </c>
      <c r="AM390" s="30" t="s">
        <v>357</v>
      </c>
      <c r="AN390" s="7"/>
    </row>
    <row r="391" spans="1:40" ht="18" hidden="1" x14ac:dyDescent="0.35">
      <c r="A391" s="117" t="s">
        <v>970</v>
      </c>
      <c r="B391" s="8" t="s">
        <v>793</v>
      </c>
      <c r="C391" s="57" t="s">
        <v>941</v>
      </c>
      <c r="D391" s="97" t="s">
        <v>942</v>
      </c>
      <c r="E391" s="50"/>
      <c r="F391" s="328" t="s">
        <v>1085</v>
      </c>
      <c r="G391" s="24" t="s">
        <v>357</v>
      </c>
      <c r="H391" s="347" t="s">
        <v>1243</v>
      </c>
      <c r="I391" s="7">
        <v>44</v>
      </c>
      <c r="J391" s="158"/>
      <c r="K391" s="158"/>
      <c r="L391" s="214">
        <v>0</v>
      </c>
      <c r="M391" s="214">
        <v>0</v>
      </c>
      <c r="N391" s="50">
        <v>462302</v>
      </c>
      <c r="O391" s="10">
        <v>15722</v>
      </c>
      <c r="P391" s="105">
        <v>1</v>
      </c>
      <c r="Q391" s="102"/>
      <c r="R391" s="114">
        <v>11</v>
      </c>
      <c r="S391" s="58" t="s">
        <v>22</v>
      </c>
      <c r="T391" s="30" t="s">
        <v>1099</v>
      </c>
      <c r="U391" s="29"/>
      <c r="V391" s="29" t="s">
        <v>20</v>
      </c>
      <c r="W391" s="10" t="s">
        <v>2131</v>
      </c>
      <c r="X391" s="296">
        <v>0</v>
      </c>
      <c r="Y391" s="10">
        <f>SUM(Table3[[#This Row],[cca 
25%]:[cca 100%]])</f>
        <v>1</v>
      </c>
      <c r="Z391" s="351">
        <f>Table3[[#This Row],[Montažne ure]]*(1-Table3[[#This Row],[faktor %]])</f>
        <v>0</v>
      </c>
      <c r="AA391" s="84">
        <v>0.25</v>
      </c>
      <c r="AB391" s="84">
        <v>0.25</v>
      </c>
      <c r="AC391" s="84">
        <v>0.25</v>
      </c>
      <c r="AD391" s="84">
        <v>0.25</v>
      </c>
      <c r="AE391" s="3" t="s">
        <v>1251</v>
      </c>
      <c r="AF391" s="3"/>
      <c r="AG391" s="296">
        <v>0</v>
      </c>
      <c r="AH391" s="296" t="s">
        <v>20</v>
      </c>
      <c r="AI391" s="10"/>
      <c r="AJ391" s="10"/>
      <c r="AK391" s="296">
        <v>45273</v>
      </c>
      <c r="AL391" s="296" t="s">
        <v>20</v>
      </c>
      <c r="AM391" s="30" t="s">
        <v>357</v>
      </c>
      <c r="AN391" s="7"/>
    </row>
    <row r="392" spans="1:40" ht="18" hidden="1" x14ac:dyDescent="0.35">
      <c r="A392" s="117" t="s">
        <v>970</v>
      </c>
      <c r="B392" s="8" t="s">
        <v>793</v>
      </c>
      <c r="C392" s="57" t="s">
        <v>943</v>
      </c>
      <c r="D392" s="97" t="s">
        <v>944</v>
      </c>
      <c r="E392" s="50"/>
      <c r="F392" s="328" t="s">
        <v>1085</v>
      </c>
      <c r="G392" s="24" t="s">
        <v>357</v>
      </c>
      <c r="H392" s="29" t="s">
        <v>1247</v>
      </c>
      <c r="I392" s="7">
        <v>43</v>
      </c>
      <c r="J392" s="158"/>
      <c r="K392" s="158"/>
      <c r="L392" s="214">
        <v>0</v>
      </c>
      <c r="M392" s="214">
        <v>0</v>
      </c>
      <c r="N392" s="50">
        <v>462303</v>
      </c>
      <c r="O392" s="10">
        <v>15723</v>
      </c>
      <c r="P392" s="105">
        <v>1</v>
      </c>
      <c r="Q392" s="102"/>
      <c r="R392" s="114">
        <v>38</v>
      </c>
      <c r="S392" s="58" t="s">
        <v>22</v>
      </c>
      <c r="T392" s="30" t="s">
        <v>1099</v>
      </c>
      <c r="U392" s="29"/>
      <c r="V392" s="29" t="s">
        <v>20</v>
      </c>
      <c r="W392" s="10" t="s">
        <v>2131</v>
      </c>
      <c r="X392" s="296">
        <v>0</v>
      </c>
      <c r="Y392" s="10">
        <f>SUM(Table3[[#This Row],[cca 
25%]:[cca 100%]])</f>
        <v>1</v>
      </c>
      <c r="Z392" s="351">
        <f>Table3[[#This Row],[Montažne ure]]*(1-Table3[[#This Row],[faktor %]])</f>
        <v>0</v>
      </c>
      <c r="AA392" s="84">
        <v>0.25</v>
      </c>
      <c r="AB392" s="84">
        <v>0.25</v>
      </c>
      <c r="AC392" s="84">
        <v>0.25</v>
      </c>
      <c r="AD392" s="84">
        <v>0.25</v>
      </c>
      <c r="AE392" s="3" t="s">
        <v>802</v>
      </c>
      <c r="AF392" s="3"/>
      <c r="AG392" s="296">
        <v>0</v>
      </c>
      <c r="AH392" s="296" t="s">
        <v>20</v>
      </c>
      <c r="AI392" s="10"/>
      <c r="AJ392" s="10"/>
      <c r="AK392" s="296">
        <v>45274</v>
      </c>
      <c r="AL392" s="296" t="s">
        <v>20</v>
      </c>
      <c r="AM392" s="30" t="s">
        <v>357</v>
      </c>
      <c r="AN392" s="7"/>
    </row>
    <row r="393" spans="1:40" ht="18" hidden="1" x14ac:dyDescent="0.35">
      <c r="A393" s="76" t="s">
        <v>970</v>
      </c>
      <c r="B393" s="92" t="s">
        <v>793</v>
      </c>
      <c r="C393" s="95" t="s">
        <v>945</v>
      </c>
      <c r="D393" s="50" t="s">
        <v>946</v>
      </c>
      <c r="E393" s="50"/>
      <c r="F393" s="328" t="s">
        <v>1085</v>
      </c>
      <c r="G393" s="24" t="s">
        <v>357</v>
      </c>
      <c r="H393" s="29" t="s">
        <v>1247</v>
      </c>
      <c r="I393" s="200">
        <v>44</v>
      </c>
      <c r="J393" s="341"/>
      <c r="K393" s="341"/>
      <c r="L393" s="214">
        <v>0</v>
      </c>
      <c r="M393" s="214">
        <v>0</v>
      </c>
      <c r="N393" s="25">
        <v>462304</v>
      </c>
      <c r="O393" s="91">
        <v>15724</v>
      </c>
      <c r="P393" s="24">
        <v>1</v>
      </c>
      <c r="Q393" s="102"/>
      <c r="R393" s="114">
        <v>48</v>
      </c>
      <c r="S393" s="58" t="s">
        <v>22</v>
      </c>
      <c r="T393" s="30" t="s">
        <v>1099</v>
      </c>
      <c r="U393" s="29"/>
      <c r="V393" s="29" t="s">
        <v>20</v>
      </c>
      <c r="W393" s="10" t="s">
        <v>2131</v>
      </c>
      <c r="X393" s="296">
        <v>0</v>
      </c>
      <c r="Y393" s="10">
        <f>SUM(Table3[[#This Row],[cca 
25%]:[cca 100%]])</f>
        <v>1</v>
      </c>
      <c r="Z393" s="351">
        <f>Table3[[#This Row],[Montažne ure]]*(1-Table3[[#This Row],[faktor %]])</f>
        <v>0</v>
      </c>
      <c r="AA393" s="84">
        <v>0.25</v>
      </c>
      <c r="AB393" s="84">
        <v>0.25</v>
      </c>
      <c r="AC393" s="84">
        <v>0.25</v>
      </c>
      <c r="AD393" s="84">
        <v>0.25</v>
      </c>
      <c r="AE393" s="3" t="s">
        <v>802</v>
      </c>
      <c r="AF393" s="3"/>
      <c r="AG393" s="296">
        <v>0</v>
      </c>
      <c r="AH393" s="296" t="s">
        <v>20</v>
      </c>
      <c r="AI393" s="10"/>
      <c r="AJ393" s="10"/>
      <c r="AK393" s="296">
        <v>45278</v>
      </c>
      <c r="AL393" s="296" t="s">
        <v>20</v>
      </c>
      <c r="AM393" s="30" t="s">
        <v>357</v>
      </c>
      <c r="AN393" s="7"/>
    </row>
    <row r="394" spans="1:40" ht="18" hidden="1" x14ac:dyDescent="0.35">
      <c r="A394" s="76" t="s">
        <v>970</v>
      </c>
      <c r="B394" s="92" t="s">
        <v>793</v>
      </c>
      <c r="C394" s="95" t="s">
        <v>947</v>
      </c>
      <c r="D394" s="25" t="s">
        <v>948</v>
      </c>
      <c r="E394" s="50"/>
      <c r="F394" s="328"/>
      <c r="G394" s="70"/>
      <c r="H394" s="29" t="s">
        <v>1244</v>
      </c>
      <c r="I394" s="349">
        <v>45</v>
      </c>
      <c r="J394" s="341"/>
      <c r="K394" s="341"/>
      <c r="L394" s="214">
        <v>0</v>
      </c>
      <c r="M394" s="214">
        <v>0</v>
      </c>
      <c r="N394" s="25">
        <v>462305</v>
      </c>
      <c r="O394" s="91">
        <v>15725</v>
      </c>
      <c r="P394" s="24">
        <v>1</v>
      </c>
      <c r="Q394" s="102"/>
      <c r="R394" s="114">
        <v>17</v>
      </c>
      <c r="S394" s="62" t="s">
        <v>19</v>
      </c>
      <c r="T394" s="30" t="s">
        <v>1090</v>
      </c>
      <c r="U394" s="29"/>
      <c r="V394" s="29" t="s">
        <v>20</v>
      </c>
      <c r="W394" s="10" t="s">
        <v>2130</v>
      </c>
      <c r="X394" s="296">
        <v>0</v>
      </c>
      <c r="Y394" s="10">
        <f>SUM(Table3[[#This Row],[cca 
25%]:[cca 100%]])</f>
        <v>1</v>
      </c>
      <c r="Z394" s="351">
        <f>Table3[[#This Row],[Montažne ure]]*(1-Table3[[#This Row],[faktor %]])</f>
        <v>0</v>
      </c>
      <c r="AA394" s="84">
        <v>0.25</v>
      </c>
      <c r="AB394" s="84">
        <v>0.25</v>
      </c>
      <c r="AC394" s="84">
        <v>0.25</v>
      </c>
      <c r="AD394" s="84">
        <v>0.25</v>
      </c>
      <c r="AE394" s="3" t="s">
        <v>1257</v>
      </c>
      <c r="AF394" s="3"/>
      <c r="AG394" s="296">
        <v>0</v>
      </c>
      <c r="AH394" s="296" t="s">
        <v>20</v>
      </c>
      <c r="AI394" s="10"/>
      <c r="AJ394" s="10"/>
      <c r="AK394" s="296">
        <v>45252</v>
      </c>
      <c r="AL394" s="296" t="s">
        <v>20</v>
      </c>
      <c r="AM394" s="30" t="s">
        <v>357</v>
      </c>
      <c r="AN394" s="7"/>
    </row>
    <row r="395" spans="1:40" ht="18" hidden="1" x14ac:dyDescent="0.35">
      <c r="A395" s="76" t="s">
        <v>970</v>
      </c>
      <c r="B395" s="92" t="s">
        <v>793</v>
      </c>
      <c r="C395" s="95" t="s">
        <v>949</v>
      </c>
      <c r="D395" s="25" t="s">
        <v>950</v>
      </c>
      <c r="E395" s="50"/>
      <c r="F395" s="328"/>
      <c r="G395" s="70"/>
      <c r="H395" s="29" t="s">
        <v>1244</v>
      </c>
      <c r="I395" s="349">
        <v>45</v>
      </c>
      <c r="J395" s="341"/>
      <c r="K395" s="341"/>
      <c r="L395" s="214">
        <v>0</v>
      </c>
      <c r="M395" s="214">
        <v>0</v>
      </c>
      <c r="N395" s="25">
        <v>462306</v>
      </c>
      <c r="O395" s="91">
        <v>15726</v>
      </c>
      <c r="P395" s="24">
        <v>1</v>
      </c>
      <c r="Q395" s="102"/>
      <c r="R395" s="114">
        <v>14</v>
      </c>
      <c r="S395" s="62" t="s">
        <v>19</v>
      </c>
      <c r="T395" s="30" t="s">
        <v>1090</v>
      </c>
      <c r="U395" s="29"/>
      <c r="V395" s="29" t="s">
        <v>20</v>
      </c>
      <c r="W395" s="10" t="s">
        <v>2130</v>
      </c>
      <c r="X395" s="296">
        <v>0</v>
      </c>
      <c r="Y395" s="10">
        <f>SUM(Table3[[#This Row],[cca 
25%]:[cca 100%]])</f>
        <v>1</v>
      </c>
      <c r="Z395" s="351">
        <f>Table3[[#This Row],[Montažne ure]]*(1-Table3[[#This Row],[faktor %]])</f>
        <v>0</v>
      </c>
      <c r="AA395" s="84">
        <v>0.25</v>
      </c>
      <c r="AB395" s="84">
        <v>0.25</v>
      </c>
      <c r="AC395" s="84">
        <v>0.25</v>
      </c>
      <c r="AD395" s="84">
        <v>0.25</v>
      </c>
      <c r="AE395" s="3" t="s">
        <v>1095</v>
      </c>
      <c r="AF395" s="3"/>
      <c r="AG395" s="296">
        <v>0</v>
      </c>
      <c r="AH395" s="296" t="s">
        <v>20</v>
      </c>
      <c r="AI395" s="10"/>
      <c r="AJ395" s="10"/>
      <c r="AK395" s="296">
        <v>45250</v>
      </c>
      <c r="AL395" s="296" t="s">
        <v>20</v>
      </c>
      <c r="AM395" s="30" t="s">
        <v>357</v>
      </c>
      <c r="AN395" s="7"/>
    </row>
    <row r="396" spans="1:40" ht="18" hidden="1" x14ac:dyDescent="0.35">
      <c r="A396" s="76" t="s">
        <v>970</v>
      </c>
      <c r="B396" s="92" t="s">
        <v>793</v>
      </c>
      <c r="C396" s="95" t="s">
        <v>951</v>
      </c>
      <c r="D396" s="25" t="s">
        <v>952</v>
      </c>
      <c r="E396" s="50"/>
      <c r="F396" s="328"/>
      <c r="G396" s="70"/>
      <c r="H396" s="29" t="s">
        <v>1244</v>
      </c>
      <c r="I396" s="349">
        <v>45</v>
      </c>
      <c r="J396" s="341"/>
      <c r="K396" s="341"/>
      <c r="L396" s="214">
        <v>0</v>
      </c>
      <c r="M396" s="214">
        <v>0</v>
      </c>
      <c r="N396" s="25">
        <v>462307</v>
      </c>
      <c r="O396" s="91">
        <v>15727</v>
      </c>
      <c r="P396" s="24">
        <v>1</v>
      </c>
      <c r="Q396" s="102"/>
      <c r="R396" s="114">
        <v>27</v>
      </c>
      <c r="S396" s="62" t="s">
        <v>19</v>
      </c>
      <c r="T396" s="30" t="s">
        <v>1090</v>
      </c>
      <c r="U396" s="29"/>
      <c r="V396" s="29" t="s">
        <v>20</v>
      </c>
      <c r="W396" s="10" t="s">
        <v>2130</v>
      </c>
      <c r="X396" s="296">
        <v>0</v>
      </c>
      <c r="Y396" s="10">
        <f>SUM(Table3[[#This Row],[cca 
25%]:[cca 100%]])</f>
        <v>1</v>
      </c>
      <c r="Z396" s="351">
        <f>Table3[[#This Row],[Montažne ure]]*(1-Table3[[#This Row],[faktor %]])</f>
        <v>0</v>
      </c>
      <c r="AA396" s="84">
        <v>0.25</v>
      </c>
      <c r="AB396" s="84">
        <v>0.25</v>
      </c>
      <c r="AC396" s="84">
        <v>0.25</v>
      </c>
      <c r="AD396" s="84">
        <v>0.25</v>
      </c>
      <c r="AE396" s="3" t="s">
        <v>1090</v>
      </c>
      <c r="AF396" s="3"/>
      <c r="AG396" s="296">
        <v>45258</v>
      </c>
      <c r="AH396" s="296" t="s">
        <v>20</v>
      </c>
      <c r="AI396" s="10"/>
      <c r="AJ396" s="10"/>
      <c r="AK396" s="296">
        <v>45258</v>
      </c>
      <c r="AL396" s="296" t="s">
        <v>20</v>
      </c>
      <c r="AM396" s="30" t="s">
        <v>357</v>
      </c>
      <c r="AN396" s="7"/>
    </row>
    <row r="397" spans="1:40" ht="18" hidden="1" x14ac:dyDescent="0.35">
      <c r="A397" s="117" t="s">
        <v>970</v>
      </c>
      <c r="B397" s="8" t="s">
        <v>793</v>
      </c>
      <c r="C397" s="57" t="s">
        <v>953</v>
      </c>
      <c r="D397" s="97" t="s">
        <v>954</v>
      </c>
      <c r="E397" s="50"/>
      <c r="F397" s="328" t="s">
        <v>1085</v>
      </c>
      <c r="G397" s="24" t="s">
        <v>357</v>
      </c>
      <c r="H397" s="29" t="s">
        <v>1093</v>
      </c>
      <c r="I397" s="7">
        <v>43</v>
      </c>
      <c r="J397" s="158"/>
      <c r="K397" s="158"/>
      <c r="L397" s="214">
        <v>0</v>
      </c>
      <c r="M397" s="214">
        <v>0</v>
      </c>
      <c r="N397" s="50">
        <v>462309</v>
      </c>
      <c r="O397" s="10">
        <v>15729</v>
      </c>
      <c r="P397" s="105">
        <v>1</v>
      </c>
      <c r="Q397" s="102"/>
      <c r="R397" s="114">
        <v>43</v>
      </c>
      <c r="S397" s="61" t="s">
        <v>29</v>
      </c>
      <c r="T397" s="30" t="s">
        <v>1099</v>
      </c>
      <c r="U397" s="29"/>
      <c r="V397" s="29" t="s">
        <v>20</v>
      </c>
      <c r="W397" s="10" t="s">
        <v>2130</v>
      </c>
      <c r="X397" s="296">
        <v>0</v>
      </c>
      <c r="Y397" s="10">
        <f>SUM(Table3[[#This Row],[cca 
25%]:[cca 100%]])</f>
        <v>1</v>
      </c>
      <c r="Z397" s="351">
        <f>Table3[[#This Row],[Montažne ure]]*(1-Table3[[#This Row],[faktor %]])</f>
        <v>0</v>
      </c>
      <c r="AA397" s="84">
        <v>0.25</v>
      </c>
      <c r="AB397" s="84">
        <v>0.25</v>
      </c>
      <c r="AC397" s="84">
        <v>0.25</v>
      </c>
      <c r="AD397" s="84">
        <v>0.25</v>
      </c>
      <c r="AE397" s="3" t="s">
        <v>802</v>
      </c>
      <c r="AF397" s="3"/>
      <c r="AG397" s="296">
        <v>0</v>
      </c>
      <c r="AH397" s="296" t="s">
        <v>20</v>
      </c>
      <c r="AI397" s="10"/>
      <c r="AJ397" s="10"/>
      <c r="AK397" s="296">
        <v>45274</v>
      </c>
      <c r="AL397" s="296" t="s">
        <v>20</v>
      </c>
      <c r="AM397" s="30" t="s">
        <v>357</v>
      </c>
      <c r="AN397" s="7"/>
    </row>
    <row r="398" spans="1:40" ht="18" hidden="1" x14ac:dyDescent="0.35">
      <c r="A398" s="117" t="s">
        <v>970</v>
      </c>
      <c r="B398" s="8" t="s">
        <v>793</v>
      </c>
      <c r="C398" s="57" t="s">
        <v>955</v>
      </c>
      <c r="D398" s="50" t="s">
        <v>956</v>
      </c>
      <c r="E398" s="50"/>
      <c r="F398" s="328"/>
      <c r="G398" s="24" t="s">
        <v>357</v>
      </c>
      <c r="H398" s="29"/>
      <c r="I398" s="10"/>
      <c r="J398" s="321" t="s">
        <v>1076</v>
      </c>
      <c r="K398" s="103"/>
      <c r="L398" s="105"/>
      <c r="M398" s="105"/>
      <c r="N398" s="50">
        <v>436729</v>
      </c>
      <c r="O398" s="10">
        <v>15730</v>
      </c>
      <c r="P398" s="105">
        <v>0</v>
      </c>
      <c r="Q398" s="102"/>
      <c r="R398" s="114"/>
      <c r="S398" s="272"/>
      <c r="T398" s="30"/>
      <c r="U398" s="29"/>
      <c r="V398" s="29" t="s">
        <v>2128</v>
      </c>
      <c r="W398" s="10" t="s">
        <v>2128</v>
      </c>
      <c r="X398" s="296" t="s">
        <v>2128</v>
      </c>
      <c r="Y398" s="10">
        <f>SUM(Table3[[#This Row],[cca 
25%]:[cca 100%]])</f>
        <v>0</v>
      </c>
      <c r="Z398" s="351">
        <f>Table3[[#This Row],[Montažne ure]]*(1-Table3[[#This Row],[faktor %]])</f>
        <v>0</v>
      </c>
      <c r="AA398" s="85"/>
      <c r="AB398" s="85"/>
      <c r="AC398" s="85"/>
      <c r="AD398" s="85"/>
      <c r="AE398" s="3"/>
      <c r="AF398" s="3"/>
      <c r="AG398" s="296">
        <v>0</v>
      </c>
      <c r="AH398" s="296">
        <v>0</v>
      </c>
      <c r="AI398" s="10"/>
      <c r="AJ398" s="10"/>
      <c r="AK398" s="296">
        <v>0</v>
      </c>
      <c r="AL398" s="296">
        <v>0</v>
      </c>
      <c r="AM398" s="30" t="s">
        <v>357</v>
      </c>
      <c r="AN398" s="7"/>
    </row>
    <row r="399" spans="1:40" ht="18" hidden="1" x14ac:dyDescent="0.35">
      <c r="A399" s="117" t="s">
        <v>970</v>
      </c>
      <c r="B399" s="8" t="s">
        <v>793</v>
      </c>
      <c r="C399" s="57" t="s">
        <v>957</v>
      </c>
      <c r="D399" s="50" t="s">
        <v>958</v>
      </c>
      <c r="E399" s="50"/>
      <c r="F399" s="328"/>
      <c r="G399" s="24" t="s">
        <v>357</v>
      </c>
      <c r="H399" s="29"/>
      <c r="I399" s="10"/>
      <c r="J399" s="321" t="s">
        <v>1076</v>
      </c>
      <c r="K399" s="103"/>
      <c r="L399" s="105"/>
      <c r="M399" s="105"/>
      <c r="N399" s="50">
        <v>436730</v>
      </c>
      <c r="O399" s="10"/>
      <c r="P399" s="105">
        <v>0</v>
      </c>
      <c r="Q399" s="102"/>
      <c r="R399" s="114"/>
      <c r="S399" s="272"/>
      <c r="T399" s="30"/>
      <c r="U399" s="29"/>
      <c r="V399" s="29" t="s">
        <v>2128</v>
      </c>
      <c r="W399" s="10" t="s">
        <v>2128</v>
      </c>
      <c r="X399" s="296" t="s">
        <v>2128</v>
      </c>
      <c r="Y399" s="10">
        <f>SUM(Table3[[#This Row],[cca 
25%]:[cca 100%]])</f>
        <v>0</v>
      </c>
      <c r="Z399" s="351">
        <f>Table3[[#This Row],[Montažne ure]]*(1-Table3[[#This Row],[faktor %]])</f>
        <v>0</v>
      </c>
      <c r="AA399" s="85"/>
      <c r="AB399" s="85"/>
      <c r="AC399" s="85"/>
      <c r="AD399" s="85"/>
      <c r="AE399" s="3"/>
      <c r="AF399" s="3"/>
      <c r="AG399" s="296">
        <v>0</v>
      </c>
      <c r="AH399" s="296">
        <v>0</v>
      </c>
      <c r="AI399" s="10"/>
      <c r="AJ399" s="10"/>
      <c r="AK399" s="296">
        <v>0</v>
      </c>
      <c r="AL399" s="296">
        <v>0</v>
      </c>
      <c r="AM399" s="30" t="s">
        <v>357</v>
      </c>
      <c r="AN399" s="7"/>
    </row>
    <row r="400" spans="1:40" ht="18" hidden="1" x14ac:dyDescent="0.35">
      <c r="A400" s="117" t="s">
        <v>970</v>
      </c>
      <c r="B400" s="8" t="s">
        <v>793</v>
      </c>
      <c r="C400" s="57" t="s">
        <v>959</v>
      </c>
      <c r="D400" s="97" t="s">
        <v>960</v>
      </c>
      <c r="E400" s="50"/>
      <c r="F400" s="328" t="s">
        <v>1085</v>
      </c>
      <c r="G400" s="24" t="s">
        <v>357</v>
      </c>
      <c r="H400" s="347" t="s">
        <v>1243</v>
      </c>
      <c r="I400" s="7">
        <v>44</v>
      </c>
      <c r="J400" s="158"/>
      <c r="K400" s="158"/>
      <c r="L400" s="214">
        <v>0</v>
      </c>
      <c r="M400" s="214">
        <v>0</v>
      </c>
      <c r="N400" s="50">
        <v>462310</v>
      </c>
      <c r="O400" s="10">
        <v>15731</v>
      </c>
      <c r="P400" s="105">
        <v>1</v>
      </c>
      <c r="Q400" s="102"/>
      <c r="R400" s="114">
        <v>23</v>
      </c>
      <c r="S400" s="58" t="s">
        <v>22</v>
      </c>
      <c r="T400" s="30" t="s">
        <v>1097</v>
      </c>
      <c r="U400" s="29"/>
      <c r="V400" s="29" t="s">
        <v>20</v>
      </c>
      <c r="W400" s="10" t="s">
        <v>2130</v>
      </c>
      <c r="X400" s="296">
        <v>0</v>
      </c>
      <c r="Y400" s="10">
        <f>SUM(Table3[[#This Row],[cca 
25%]:[cca 100%]])</f>
        <v>1</v>
      </c>
      <c r="Z400" s="351">
        <f>Table3[[#This Row],[Montažne ure]]*(1-Table3[[#This Row],[faktor %]])</f>
        <v>0</v>
      </c>
      <c r="AA400" s="84">
        <v>0.25</v>
      </c>
      <c r="AB400" s="84">
        <v>0.25</v>
      </c>
      <c r="AC400" s="84">
        <v>0.25</v>
      </c>
      <c r="AD400" s="84">
        <v>0.25</v>
      </c>
      <c r="AE400" s="3" t="s">
        <v>802</v>
      </c>
      <c r="AF400" s="3"/>
      <c r="AG400" s="296">
        <v>0</v>
      </c>
      <c r="AH400" s="296" t="s">
        <v>20</v>
      </c>
      <c r="AI400" s="10"/>
      <c r="AJ400" s="10"/>
      <c r="AK400" s="296">
        <v>45274</v>
      </c>
      <c r="AL400" s="296" t="s">
        <v>20</v>
      </c>
      <c r="AM400" s="30" t="s">
        <v>357</v>
      </c>
      <c r="AN400" s="7"/>
    </row>
    <row r="401" spans="1:40" ht="18" hidden="1" x14ac:dyDescent="0.35">
      <c r="A401" s="117" t="s">
        <v>970</v>
      </c>
      <c r="B401" s="8" t="s">
        <v>793</v>
      </c>
      <c r="C401" s="57" t="s">
        <v>961</v>
      </c>
      <c r="D401" s="50" t="s">
        <v>962</v>
      </c>
      <c r="E401" s="50"/>
      <c r="F401" s="10"/>
      <c r="G401" s="10"/>
      <c r="H401" s="29" t="s">
        <v>893</v>
      </c>
      <c r="I401" s="7">
        <v>44</v>
      </c>
      <c r="J401" s="103" t="s">
        <v>1099</v>
      </c>
      <c r="K401" s="158"/>
      <c r="L401" s="214">
        <v>0</v>
      </c>
      <c r="M401" s="214">
        <v>0</v>
      </c>
      <c r="N401" s="50">
        <v>462311</v>
      </c>
      <c r="O401" s="10">
        <v>15732</v>
      </c>
      <c r="P401" s="105">
        <v>1</v>
      </c>
      <c r="Q401" s="102"/>
      <c r="R401" s="114">
        <v>11</v>
      </c>
      <c r="S401" s="62" t="s">
        <v>19</v>
      </c>
      <c r="T401" s="30" t="s">
        <v>1249</v>
      </c>
      <c r="U401" s="29"/>
      <c r="V401" s="29" t="s">
        <v>20</v>
      </c>
      <c r="W401" s="10" t="s">
        <v>2130</v>
      </c>
      <c r="X401" s="296">
        <v>0</v>
      </c>
      <c r="Y401" s="10">
        <f>SUM(Table3[[#This Row],[cca 
25%]:[cca 100%]])</f>
        <v>1</v>
      </c>
      <c r="Z401" s="351">
        <f>Table3[[#This Row],[Montažne ure]]*(1-Table3[[#This Row],[faktor %]])</f>
        <v>0</v>
      </c>
      <c r="AA401" s="84">
        <v>0.25</v>
      </c>
      <c r="AB401" s="84">
        <v>0.25</v>
      </c>
      <c r="AC401" s="84">
        <v>0.25</v>
      </c>
      <c r="AD401" s="84">
        <v>0.25</v>
      </c>
      <c r="AE401" s="3" t="s">
        <v>1090</v>
      </c>
      <c r="AF401" s="3"/>
      <c r="AG401" s="296">
        <v>0</v>
      </c>
      <c r="AH401" s="296" t="s">
        <v>20</v>
      </c>
      <c r="AI401" s="10"/>
      <c r="AJ401" s="10"/>
      <c r="AK401" s="296">
        <v>45251</v>
      </c>
      <c r="AL401" s="296" t="s">
        <v>20</v>
      </c>
      <c r="AM401" s="30" t="s">
        <v>357</v>
      </c>
      <c r="AN401" s="7"/>
    </row>
    <row r="402" spans="1:40" ht="18" hidden="1" x14ac:dyDescent="0.35">
      <c r="A402" s="117" t="s">
        <v>970</v>
      </c>
      <c r="B402" s="8" t="s">
        <v>793</v>
      </c>
      <c r="C402" s="57" t="s">
        <v>961</v>
      </c>
      <c r="D402" s="50" t="s">
        <v>963</v>
      </c>
      <c r="E402" s="50"/>
      <c r="F402" s="10"/>
      <c r="G402" s="10"/>
      <c r="H402" s="29" t="s">
        <v>893</v>
      </c>
      <c r="I402" s="7">
        <v>44</v>
      </c>
      <c r="J402" s="103" t="s">
        <v>1099</v>
      </c>
      <c r="K402" s="158"/>
      <c r="L402" s="214">
        <v>0</v>
      </c>
      <c r="M402" s="214">
        <v>0</v>
      </c>
      <c r="N402" s="50">
        <v>462312</v>
      </c>
      <c r="O402" s="10">
        <v>15733</v>
      </c>
      <c r="P402" s="105">
        <v>1</v>
      </c>
      <c r="Q402" s="102"/>
      <c r="R402" s="114">
        <v>10</v>
      </c>
      <c r="S402" s="62" t="s">
        <v>19</v>
      </c>
      <c r="T402" s="30" t="s">
        <v>1249</v>
      </c>
      <c r="U402" s="29"/>
      <c r="V402" s="29" t="s">
        <v>20</v>
      </c>
      <c r="W402" s="10" t="s">
        <v>2130</v>
      </c>
      <c r="X402" s="296">
        <v>0</v>
      </c>
      <c r="Y402" s="10">
        <f>SUM(Table3[[#This Row],[cca 
25%]:[cca 100%]])</f>
        <v>1</v>
      </c>
      <c r="Z402" s="351">
        <f>Table3[[#This Row],[Montažne ure]]*(1-Table3[[#This Row],[faktor %]])</f>
        <v>0</v>
      </c>
      <c r="AA402" s="84">
        <v>0.25</v>
      </c>
      <c r="AB402" s="84">
        <v>0.25</v>
      </c>
      <c r="AC402" s="84">
        <v>0.25</v>
      </c>
      <c r="AD402" s="84">
        <v>0.25</v>
      </c>
      <c r="AE402" s="3" t="s">
        <v>1090</v>
      </c>
      <c r="AF402" s="3"/>
      <c r="AG402" s="296">
        <v>0</v>
      </c>
      <c r="AH402" s="296" t="s">
        <v>20</v>
      </c>
      <c r="AI402" s="10"/>
      <c r="AJ402" s="10"/>
      <c r="AK402" s="296">
        <v>45250</v>
      </c>
      <c r="AL402" s="296" t="s">
        <v>20</v>
      </c>
      <c r="AM402" s="30" t="s">
        <v>357</v>
      </c>
      <c r="AN402" s="7"/>
    </row>
    <row r="403" spans="1:40" ht="18" hidden="1" x14ac:dyDescent="0.35">
      <c r="A403" s="117" t="s">
        <v>970</v>
      </c>
      <c r="B403" s="8" t="s">
        <v>793</v>
      </c>
      <c r="C403" s="57" t="s">
        <v>964</v>
      </c>
      <c r="D403" s="50" t="s">
        <v>965</v>
      </c>
      <c r="E403" s="50"/>
      <c r="F403" s="10"/>
      <c r="G403" s="10"/>
      <c r="H403" s="29" t="s">
        <v>893</v>
      </c>
      <c r="I403" s="7">
        <v>44</v>
      </c>
      <c r="J403" s="158"/>
      <c r="K403" s="158"/>
      <c r="L403" s="214">
        <v>0</v>
      </c>
      <c r="M403" s="214">
        <v>0</v>
      </c>
      <c r="N403" s="50">
        <v>462313</v>
      </c>
      <c r="O403" s="10">
        <v>15734</v>
      </c>
      <c r="P403" s="105">
        <v>1</v>
      </c>
      <c r="Q403" s="102"/>
      <c r="R403" s="114">
        <v>7</v>
      </c>
      <c r="S403" s="62" t="s">
        <v>19</v>
      </c>
      <c r="T403" s="30" t="s">
        <v>1097</v>
      </c>
      <c r="U403" s="29"/>
      <c r="V403" s="29" t="s">
        <v>20</v>
      </c>
      <c r="W403" s="10" t="s">
        <v>2130</v>
      </c>
      <c r="X403" s="296">
        <v>0</v>
      </c>
      <c r="Y403" s="10">
        <f>SUM(Table3[[#This Row],[cca 
25%]:[cca 100%]])</f>
        <v>1</v>
      </c>
      <c r="Z403" s="351">
        <f>Table3[[#This Row],[Montažne ure]]*(1-Table3[[#This Row],[faktor %]])</f>
        <v>0</v>
      </c>
      <c r="AA403" s="84">
        <v>0.25</v>
      </c>
      <c r="AB403" s="84">
        <v>0.25</v>
      </c>
      <c r="AC403" s="84">
        <v>0.25</v>
      </c>
      <c r="AD403" s="84">
        <v>0.25</v>
      </c>
      <c r="AE403" s="3"/>
      <c r="AF403" s="3"/>
      <c r="AG403" s="296">
        <v>0</v>
      </c>
      <c r="AH403" s="296" t="s">
        <v>20</v>
      </c>
      <c r="AI403" s="10"/>
      <c r="AJ403" s="10"/>
      <c r="AK403" s="296">
        <v>45258</v>
      </c>
      <c r="AL403" s="296" t="s">
        <v>20</v>
      </c>
      <c r="AM403" s="30" t="s">
        <v>357</v>
      </c>
      <c r="AN403" s="7"/>
    </row>
    <row r="404" spans="1:40" ht="18" hidden="1" x14ac:dyDescent="0.35">
      <c r="A404" s="117" t="s">
        <v>970</v>
      </c>
      <c r="B404" s="8" t="s">
        <v>793</v>
      </c>
      <c r="C404" s="57" t="s">
        <v>966</v>
      </c>
      <c r="D404" s="50" t="s">
        <v>967</v>
      </c>
      <c r="E404" s="50"/>
      <c r="F404" s="10"/>
      <c r="G404" s="10"/>
      <c r="H404" s="29" t="s">
        <v>893</v>
      </c>
      <c r="I404" s="7">
        <v>44</v>
      </c>
      <c r="J404" s="158"/>
      <c r="K404" s="158"/>
      <c r="L404" s="214">
        <v>0</v>
      </c>
      <c r="M404" s="214">
        <v>0</v>
      </c>
      <c r="N404" s="50">
        <v>462314</v>
      </c>
      <c r="O404" s="10">
        <v>15735</v>
      </c>
      <c r="P404" s="105">
        <v>1</v>
      </c>
      <c r="Q404" s="102"/>
      <c r="R404" s="114">
        <v>16</v>
      </c>
      <c r="S404" s="62" t="s">
        <v>19</v>
      </c>
      <c r="T404" s="30" t="s">
        <v>1097</v>
      </c>
      <c r="U404" s="29"/>
      <c r="V404" s="29" t="s">
        <v>20</v>
      </c>
      <c r="W404" s="10" t="s">
        <v>2130</v>
      </c>
      <c r="X404" s="296">
        <v>0</v>
      </c>
      <c r="Y404" s="10">
        <f>SUM(Table3[[#This Row],[cca 
25%]:[cca 100%]])</f>
        <v>1</v>
      </c>
      <c r="Z404" s="351">
        <f>Table3[[#This Row],[Montažne ure]]*(1-Table3[[#This Row],[faktor %]])</f>
        <v>0</v>
      </c>
      <c r="AA404" s="84">
        <v>0.25</v>
      </c>
      <c r="AB404" s="84">
        <v>0.25</v>
      </c>
      <c r="AC404" s="84">
        <v>0.25</v>
      </c>
      <c r="AD404" s="84">
        <v>0.25</v>
      </c>
      <c r="AE404" s="3" t="s">
        <v>1099</v>
      </c>
      <c r="AF404" s="3"/>
      <c r="AG404" s="296">
        <v>45258</v>
      </c>
      <c r="AH404" s="296" t="s">
        <v>20</v>
      </c>
      <c r="AI404" s="10"/>
      <c r="AJ404" s="10"/>
      <c r="AK404" s="296">
        <v>45259</v>
      </c>
      <c r="AL404" s="296" t="s">
        <v>20</v>
      </c>
      <c r="AM404" s="30" t="s">
        <v>357</v>
      </c>
      <c r="AN404" s="7"/>
    </row>
    <row r="405" spans="1:40" ht="18" hidden="1" x14ac:dyDescent="0.35">
      <c r="A405" s="117" t="s">
        <v>970</v>
      </c>
      <c r="B405" s="8" t="s">
        <v>793</v>
      </c>
      <c r="C405" s="57" t="s">
        <v>968</v>
      </c>
      <c r="D405" s="50" t="s">
        <v>969</v>
      </c>
      <c r="E405" s="50"/>
      <c r="F405" s="328"/>
      <c r="G405" s="24" t="s">
        <v>357</v>
      </c>
      <c r="H405" s="29"/>
      <c r="I405" s="350">
        <v>45</v>
      </c>
      <c r="J405" s="158"/>
      <c r="K405" s="158"/>
      <c r="L405" s="214">
        <v>0</v>
      </c>
      <c r="M405" s="214">
        <v>0</v>
      </c>
      <c r="N405" s="50">
        <v>462315</v>
      </c>
      <c r="O405" s="10"/>
      <c r="P405" s="105">
        <v>1</v>
      </c>
      <c r="Q405" s="102"/>
      <c r="R405" s="114"/>
      <c r="S405" s="272"/>
      <c r="T405" s="30" t="s">
        <v>1099</v>
      </c>
      <c r="U405" s="29"/>
      <c r="V405" s="29" t="s">
        <v>2128</v>
      </c>
      <c r="W405" s="10" t="s">
        <v>2128</v>
      </c>
      <c r="X405" s="296" t="s">
        <v>2128</v>
      </c>
      <c r="Y405" s="10">
        <f>SUM(Table3[[#This Row],[cca 
25%]:[cca 100%]])</f>
        <v>0</v>
      </c>
      <c r="Z405" s="351">
        <f>Table3[[#This Row],[Montažne ure]]*(1-Table3[[#This Row],[faktor %]])</f>
        <v>0</v>
      </c>
      <c r="AA405" s="85"/>
      <c r="AB405" s="85"/>
      <c r="AC405" s="85"/>
      <c r="AD405" s="85"/>
      <c r="AE405" s="3"/>
      <c r="AF405" s="3"/>
      <c r="AG405" s="296" t="s">
        <v>2128</v>
      </c>
      <c r="AH405" s="296" t="s">
        <v>2128</v>
      </c>
      <c r="AI405" s="10"/>
      <c r="AJ405" s="10"/>
      <c r="AK405" s="296" t="s">
        <v>2128</v>
      </c>
      <c r="AL405" s="296" t="s">
        <v>2128</v>
      </c>
      <c r="AM405" s="30" t="s">
        <v>357</v>
      </c>
      <c r="AN405" s="7"/>
    </row>
    <row r="406" spans="1:40" ht="18" hidden="1" x14ac:dyDescent="0.35">
      <c r="A406" s="117"/>
      <c r="B406" s="8"/>
      <c r="C406" s="57"/>
      <c r="D406" s="50"/>
      <c r="E406" s="50" t="str">
        <f>RIGHT(D406,5)</f>
        <v/>
      </c>
      <c r="F406" s="10"/>
      <c r="G406" s="24" t="s">
        <v>357</v>
      </c>
      <c r="H406" s="29"/>
      <c r="I406" s="10"/>
      <c r="J406" s="103"/>
      <c r="K406" s="103"/>
      <c r="L406" s="105"/>
      <c r="M406" s="105"/>
      <c r="N406" s="201"/>
      <c r="O406" s="201"/>
      <c r="P406" s="105"/>
      <c r="Q406" s="102"/>
      <c r="R406" s="114"/>
      <c r="S406" s="272"/>
      <c r="T406" s="30"/>
      <c r="U406" s="29"/>
      <c r="V406" s="29" t="s">
        <v>2128</v>
      </c>
      <c r="W406" s="10" t="s">
        <v>2128</v>
      </c>
      <c r="X406" s="296" t="s">
        <v>2128</v>
      </c>
      <c r="Y406" s="10">
        <f>SUM(Table3[[#This Row],[cca 
25%]:[cca 100%]])</f>
        <v>0</v>
      </c>
      <c r="Z406" s="351">
        <f>Table3[[#This Row],[Montažne ure]]*(1-Table3[[#This Row],[faktor %]])</f>
        <v>0</v>
      </c>
      <c r="AA406" s="85"/>
      <c r="AB406" s="85"/>
      <c r="AC406" s="85"/>
      <c r="AD406" s="85"/>
      <c r="AE406" s="3"/>
      <c r="AF406" s="3"/>
      <c r="AG406" s="296" t="s">
        <v>2128</v>
      </c>
      <c r="AH406" s="296" t="s">
        <v>2128</v>
      </c>
      <c r="AI406" s="10"/>
      <c r="AJ406" s="10"/>
      <c r="AK406" s="296" t="s">
        <v>2128</v>
      </c>
      <c r="AL406" s="296" t="s">
        <v>2128</v>
      </c>
      <c r="AM406" s="10" t="s">
        <v>2665</v>
      </c>
      <c r="AN406" s="7"/>
    </row>
    <row r="407" spans="1:40" ht="18" hidden="1" x14ac:dyDescent="0.35">
      <c r="A407" s="117" t="s">
        <v>1075</v>
      </c>
      <c r="B407" s="8" t="s">
        <v>971</v>
      </c>
      <c r="C407" s="57" t="s">
        <v>972</v>
      </c>
      <c r="D407" s="50" t="s">
        <v>973</v>
      </c>
      <c r="E407" s="50"/>
      <c r="F407" s="10"/>
      <c r="G407" s="24" t="s">
        <v>357</v>
      </c>
      <c r="H407" s="29" t="s">
        <v>1248</v>
      </c>
      <c r="I407" s="7">
        <v>45</v>
      </c>
      <c r="J407" s="158"/>
      <c r="K407" s="158"/>
      <c r="L407" s="214">
        <v>0</v>
      </c>
      <c r="M407" s="214">
        <v>0</v>
      </c>
      <c r="N407" s="50">
        <v>462350</v>
      </c>
      <c r="O407" s="10">
        <v>15660</v>
      </c>
      <c r="P407" s="105">
        <v>1</v>
      </c>
      <c r="Q407" s="102"/>
      <c r="R407" s="114">
        <v>5</v>
      </c>
      <c r="S407" s="62" t="s">
        <v>19</v>
      </c>
      <c r="T407" s="30" t="s">
        <v>1244</v>
      </c>
      <c r="U407" s="29"/>
      <c r="V407" s="29" t="s">
        <v>20</v>
      </c>
      <c r="W407" s="10" t="s">
        <v>2130</v>
      </c>
      <c r="X407" s="296">
        <v>45254</v>
      </c>
      <c r="Y407" s="10">
        <f>SUM(Table3[[#This Row],[cca 
25%]:[cca 100%]])</f>
        <v>1</v>
      </c>
      <c r="Z407" s="351">
        <f>Table3[[#This Row],[Montažne ure]]*(1-Table3[[#This Row],[faktor %]])</f>
        <v>0</v>
      </c>
      <c r="AA407" s="84">
        <v>0.25</v>
      </c>
      <c r="AB407" s="84">
        <v>0.25</v>
      </c>
      <c r="AC407" s="84">
        <v>0.25</v>
      </c>
      <c r="AD407" s="84">
        <v>0.25</v>
      </c>
      <c r="AE407" s="3"/>
      <c r="AF407" s="3"/>
      <c r="AG407" s="296">
        <v>0</v>
      </c>
      <c r="AH407" s="296" t="s">
        <v>20</v>
      </c>
      <c r="AI407" s="10"/>
      <c r="AJ407" s="10"/>
      <c r="AK407" s="296">
        <v>0</v>
      </c>
      <c r="AL407" s="296">
        <v>0</v>
      </c>
      <c r="AM407" s="30" t="s">
        <v>357</v>
      </c>
      <c r="AN407" s="7"/>
    </row>
    <row r="408" spans="1:40" ht="18" hidden="1" x14ac:dyDescent="0.35">
      <c r="A408" s="117" t="s">
        <v>1075</v>
      </c>
      <c r="B408" s="86" t="s">
        <v>971</v>
      </c>
      <c r="C408" s="57" t="s">
        <v>52</v>
      </c>
      <c r="D408" s="50" t="s">
        <v>974</v>
      </c>
      <c r="E408" s="50"/>
      <c r="F408" s="94">
        <v>2</v>
      </c>
      <c r="G408" s="24" t="s">
        <v>357</v>
      </c>
      <c r="H408" s="28" t="s">
        <v>1262</v>
      </c>
      <c r="I408" s="250">
        <v>49</v>
      </c>
      <c r="J408" s="354"/>
      <c r="K408" s="354"/>
      <c r="L408" s="214">
        <v>0</v>
      </c>
      <c r="M408" s="214">
        <v>0</v>
      </c>
      <c r="N408" s="50">
        <v>462351</v>
      </c>
      <c r="O408" s="94">
        <v>15661</v>
      </c>
      <c r="P408" s="80">
        <v>1</v>
      </c>
      <c r="Q408" s="102"/>
      <c r="R408" s="114">
        <v>6</v>
      </c>
      <c r="S408" s="58" t="s">
        <v>22</v>
      </c>
      <c r="T408" s="30" t="s">
        <v>892</v>
      </c>
      <c r="U408" s="29"/>
      <c r="V408" s="29" t="s">
        <v>20</v>
      </c>
      <c r="W408" s="10" t="s">
        <v>2130</v>
      </c>
      <c r="X408" s="296">
        <v>45268</v>
      </c>
      <c r="Y408" s="10">
        <f>SUM(Table3[[#This Row],[cca 
25%]:[cca 100%]])</f>
        <v>1</v>
      </c>
      <c r="Z408" s="351">
        <f>Table3[[#This Row],[Montažne ure]]*(1-Table3[[#This Row],[faktor %]])</f>
        <v>0</v>
      </c>
      <c r="AA408" s="84">
        <v>0.25</v>
      </c>
      <c r="AB408" s="84">
        <v>0.25</v>
      </c>
      <c r="AC408" s="84">
        <v>0.25</v>
      </c>
      <c r="AD408" s="84">
        <v>0.25</v>
      </c>
      <c r="AE408" s="3"/>
      <c r="AF408" s="3"/>
      <c r="AG408" s="296">
        <v>0</v>
      </c>
      <c r="AH408" s="296">
        <v>0</v>
      </c>
      <c r="AI408" s="10"/>
      <c r="AJ408" s="10"/>
      <c r="AK408" s="296">
        <v>0</v>
      </c>
      <c r="AL408" s="296">
        <v>0</v>
      </c>
      <c r="AM408" s="30" t="s">
        <v>357</v>
      </c>
      <c r="AN408" s="7"/>
    </row>
    <row r="409" spans="1:40" ht="18" hidden="1" x14ac:dyDescent="0.35">
      <c r="A409" s="117" t="s">
        <v>1075</v>
      </c>
      <c r="B409" s="8" t="s">
        <v>971</v>
      </c>
      <c r="C409" s="57" t="s">
        <v>975</v>
      </c>
      <c r="D409" s="50" t="s">
        <v>976</v>
      </c>
      <c r="E409" s="50"/>
      <c r="F409" s="10">
        <v>2</v>
      </c>
      <c r="G409" s="24" t="s">
        <v>357</v>
      </c>
      <c r="H409" s="28" t="s">
        <v>1262</v>
      </c>
      <c r="I409" s="250">
        <v>49</v>
      </c>
      <c r="J409" s="158"/>
      <c r="K409" s="158"/>
      <c r="L409" s="214">
        <v>0</v>
      </c>
      <c r="M409" s="214">
        <v>0</v>
      </c>
      <c r="N409" s="50">
        <v>462352</v>
      </c>
      <c r="O409" s="10">
        <v>15662</v>
      </c>
      <c r="P409" s="105">
        <v>1</v>
      </c>
      <c r="Q409" s="102"/>
      <c r="R409" s="114">
        <v>24</v>
      </c>
      <c r="S409" s="58" t="s">
        <v>22</v>
      </c>
      <c r="T409" s="30" t="s">
        <v>892</v>
      </c>
      <c r="U409" s="29"/>
      <c r="V409" s="29" t="s">
        <v>20</v>
      </c>
      <c r="W409" s="10" t="s">
        <v>2130</v>
      </c>
      <c r="X409" s="296">
        <v>0</v>
      </c>
      <c r="Y409" s="10">
        <f>SUM(Table3[[#This Row],[cca 
25%]:[cca 100%]])</f>
        <v>1</v>
      </c>
      <c r="Z409" s="351">
        <f>Table3[[#This Row],[Montažne ure]]*(1-Table3[[#This Row],[faktor %]])</f>
        <v>0</v>
      </c>
      <c r="AA409" s="84">
        <v>0.25</v>
      </c>
      <c r="AB409" s="84">
        <v>0.25</v>
      </c>
      <c r="AC409" s="84">
        <v>0.25</v>
      </c>
      <c r="AD409" s="84">
        <v>0.25</v>
      </c>
      <c r="AE409" s="3"/>
      <c r="AF409" s="3"/>
      <c r="AG409" s="296">
        <v>45273</v>
      </c>
      <c r="AH409" s="296" t="s">
        <v>20</v>
      </c>
      <c r="AI409" s="10"/>
      <c r="AJ409" s="10"/>
      <c r="AK409" s="296">
        <v>45274</v>
      </c>
      <c r="AL409" s="296" t="s">
        <v>20</v>
      </c>
      <c r="AM409" s="30" t="s">
        <v>357</v>
      </c>
      <c r="AN409" s="7"/>
    </row>
    <row r="410" spans="1:40" ht="18" hidden="1" x14ac:dyDescent="0.35">
      <c r="A410" s="117" t="s">
        <v>1075</v>
      </c>
      <c r="B410" s="8" t="s">
        <v>971</v>
      </c>
      <c r="C410" s="57" t="s">
        <v>977</v>
      </c>
      <c r="D410" s="50" t="s">
        <v>978</v>
      </c>
      <c r="E410" s="50"/>
      <c r="F410" s="10"/>
      <c r="G410" s="24" t="s">
        <v>357</v>
      </c>
      <c r="H410" s="29" t="s">
        <v>1087</v>
      </c>
      <c r="I410" s="250">
        <v>48</v>
      </c>
      <c r="J410" s="158"/>
      <c r="K410" s="158"/>
      <c r="L410" s="214">
        <v>0</v>
      </c>
      <c r="M410" s="214">
        <v>0</v>
      </c>
      <c r="N410" s="50">
        <v>422880</v>
      </c>
      <c r="O410" s="10">
        <v>15663</v>
      </c>
      <c r="P410" s="105">
        <v>1</v>
      </c>
      <c r="Q410" s="102"/>
      <c r="R410" s="114">
        <v>170</v>
      </c>
      <c r="S410" s="59" t="s">
        <v>28</v>
      </c>
      <c r="T410" s="281" t="s">
        <v>845</v>
      </c>
      <c r="U410" s="29"/>
      <c r="V410" s="29" t="s">
        <v>20</v>
      </c>
      <c r="W410" s="10" t="s">
        <v>2130</v>
      </c>
      <c r="X410" s="296">
        <v>0</v>
      </c>
      <c r="Y410" s="10">
        <f>SUM(Table3[[#This Row],[cca 
25%]:[cca 100%]])</f>
        <v>0.75</v>
      </c>
      <c r="Z410" s="351">
        <f>Table3[[#This Row],[Montažne ure]]*(1-Table3[[#This Row],[faktor %]])</f>
        <v>42.5</v>
      </c>
      <c r="AA410" s="84">
        <v>0.25</v>
      </c>
      <c r="AB410" s="84">
        <v>0.25</v>
      </c>
      <c r="AC410" s="84">
        <v>0.25</v>
      </c>
      <c r="AD410" s="85"/>
      <c r="AE410" s="3" t="s">
        <v>1263</v>
      </c>
      <c r="AF410" s="3"/>
      <c r="AG410" s="296">
        <v>45282</v>
      </c>
      <c r="AH410" s="296" t="s">
        <v>20</v>
      </c>
      <c r="AI410" s="10"/>
      <c r="AJ410" s="10"/>
      <c r="AK410" s="296">
        <v>45302</v>
      </c>
      <c r="AL410" s="296" t="s">
        <v>20</v>
      </c>
      <c r="AM410" s="30" t="s">
        <v>357</v>
      </c>
      <c r="AN410" s="7"/>
    </row>
    <row r="411" spans="1:40" ht="18" hidden="1" x14ac:dyDescent="0.35">
      <c r="A411" s="117" t="s">
        <v>1075</v>
      </c>
      <c r="B411" s="8" t="s">
        <v>971</v>
      </c>
      <c r="C411" s="57" t="s">
        <v>979</v>
      </c>
      <c r="D411" s="50" t="s">
        <v>980</v>
      </c>
      <c r="E411" s="50"/>
      <c r="F411" s="10"/>
      <c r="G411" s="24" t="s">
        <v>357</v>
      </c>
      <c r="H411" s="29" t="s">
        <v>1098</v>
      </c>
      <c r="I411" s="7">
        <v>46</v>
      </c>
      <c r="J411" s="158"/>
      <c r="K411" s="158"/>
      <c r="L411" s="214">
        <v>0</v>
      </c>
      <c r="M411" s="214">
        <v>0</v>
      </c>
      <c r="N411" s="50">
        <v>462325</v>
      </c>
      <c r="O411" s="10">
        <v>15664</v>
      </c>
      <c r="P411" s="105">
        <v>1</v>
      </c>
      <c r="Q411" s="102"/>
      <c r="R411" s="114">
        <v>19</v>
      </c>
      <c r="S411" s="29" t="s">
        <v>23</v>
      </c>
      <c r="T411" s="355" t="s">
        <v>1092</v>
      </c>
      <c r="U411" s="29" t="s">
        <v>1098</v>
      </c>
      <c r="V411" s="29" t="s">
        <v>20</v>
      </c>
      <c r="W411" s="10" t="s">
        <v>2130</v>
      </c>
      <c r="X411" s="296">
        <v>0</v>
      </c>
      <c r="Y411" s="10">
        <f>SUM(Table3[[#This Row],[cca 
25%]:[cca 100%]])</f>
        <v>1</v>
      </c>
      <c r="Z411" s="351">
        <f>Table3[[#This Row],[Montažne ure]]*(1-Table3[[#This Row],[faktor %]])</f>
        <v>0</v>
      </c>
      <c r="AA411" s="84">
        <v>0.25</v>
      </c>
      <c r="AB411" s="84">
        <v>0.25</v>
      </c>
      <c r="AC411" s="84">
        <v>0.25</v>
      </c>
      <c r="AD411" s="84">
        <v>0.25</v>
      </c>
      <c r="AE411" s="3" t="s">
        <v>1367</v>
      </c>
      <c r="AF411" s="3"/>
      <c r="AG411" s="296">
        <v>45268</v>
      </c>
      <c r="AH411" s="296" t="s">
        <v>20</v>
      </c>
      <c r="AI411" s="108" t="s">
        <v>1092</v>
      </c>
      <c r="AJ411" s="10"/>
      <c r="AK411" s="296">
        <v>45271</v>
      </c>
      <c r="AL411" s="296" t="s">
        <v>20</v>
      </c>
      <c r="AM411" s="30" t="s">
        <v>357</v>
      </c>
      <c r="AN411" s="7"/>
    </row>
    <row r="412" spans="1:40" ht="18" hidden="1" x14ac:dyDescent="0.35">
      <c r="A412" s="117" t="s">
        <v>1075</v>
      </c>
      <c r="B412" s="8" t="s">
        <v>971</v>
      </c>
      <c r="C412" s="57" t="s">
        <v>981</v>
      </c>
      <c r="D412" s="50" t="s">
        <v>982</v>
      </c>
      <c r="E412" s="50"/>
      <c r="F412" s="10">
        <v>3</v>
      </c>
      <c r="G412" s="24" t="s">
        <v>357</v>
      </c>
      <c r="H412" s="29" t="s">
        <v>1261</v>
      </c>
      <c r="I412" s="7">
        <v>47</v>
      </c>
      <c r="J412" s="158"/>
      <c r="K412" s="158"/>
      <c r="L412" s="214">
        <v>0</v>
      </c>
      <c r="M412" s="214">
        <v>0</v>
      </c>
      <c r="N412" s="50">
        <v>462353</v>
      </c>
      <c r="O412" s="10">
        <v>15665</v>
      </c>
      <c r="P412" s="105">
        <v>1</v>
      </c>
      <c r="Q412" s="102"/>
      <c r="R412" s="114">
        <v>11</v>
      </c>
      <c r="S412" s="58" t="s">
        <v>22</v>
      </c>
      <c r="T412" s="355" t="s">
        <v>1092</v>
      </c>
      <c r="U412" s="29"/>
      <c r="V412" s="29" t="s">
        <v>20</v>
      </c>
      <c r="W412" s="10" t="s">
        <v>2130</v>
      </c>
      <c r="X412" s="296">
        <v>0</v>
      </c>
      <c r="Y412" s="10">
        <f>SUM(Table3[[#This Row],[cca 
25%]:[cca 100%]])</f>
        <v>1</v>
      </c>
      <c r="Z412" s="351">
        <f>Table3[[#This Row],[Montažne ure]]*(1-Table3[[#This Row],[faktor %]])</f>
        <v>0</v>
      </c>
      <c r="AA412" s="84">
        <v>0.25</v>
      </c>
      <c r="AB412" s="84">
        <v>0.25</v>
      </c>
      <c r="AC412" s="84">
        <v>0.25</v>
      </c>
      <c r="AD412" s="84">
        <v>0.25</v>
      </c>
      <c r="AE412" s="3" t="s">
        <v>1367</v>
      </c>
      <c r="AF412" s="3"/>
      <c r="AG412" s="296">
        <v>45267</v>
      </c>
      <c r="AH412" s="296" t="s">
        <v>20</v>
      </c>
      <c r="AI412" s="108" t="s">
        <v>1092</v>
      </c>
      <c r="AJ412" s="10"/>
      <c r="AK412" s="296">
        <v>45271</v>
      </c>
      <c r="AL412" s="296" t="s">
        <v>20</v>
      </c>
      <c r="AM412" s="30" t="s">
        <v>357</v>
      </c>
      <c r="AN412" s="7"/>
    </row>
    <row r="413" spans="1:40" ht="18" hidden="1" x14ac:dyDescent="0.35">
      <c r="A413" s="117" t="s">
        <v>1075</v>
      </c>
      <c r="B413" s="8" t="s">
        <v>971</v>
      </c>
      <c r="C413" s="57" t="s">
        <v>983</v>
      </c>
      <c r="D413" s="50" t="s">
        <v>984</v>
      </c>
      <c r="E413" s="50"/>
      <c r="F413" s="10">
        <v>4</v>
      </c>
      <c r="G413" s="24" t="s">
        <v>357</v>
      </c>
      <c r="H413" s="29" t="s">
        <v>1261</v>
      </c>
      <c r="I413" s="7">
        <v>47</v>
      </c>
      <c r="J413" s="158"/>
      <c r="K413" s="158"/>
      <c r="L413" s="214">
        <v>0</v>
      </c>
      <c r="M413" s="214">
        <v>0</v>
      </c>
      <c r="N413" s="50">
        <v>462354</v>
      </c>
      <c r="O413" s="10">
        <v>15666</v>
      </c>
      <c r="P413" s="105">
        <v>1</v>
      </c>
      <c r="Q413" s="102"/>
      <c r="R413" s="114">
        <v>6</v>
      </c>
      <c r="S413" s="58" t="s">
        <v>22</v>
      </c>
      <c r="T413" s="355" t="s">
        <v>1092</v>
      </c>
      <c r="U413" s="29"/>
      <c r="V413" s="29" t="s">
        <v>20</v>
      </c>
      <c r="W413" s="10" t="s">
        <v>2130</v>
      </c>
      <c r="X413" s="296">
        <v>0</v>
      </c>
      <c r="Y413" s="10">
        <f>SUM(Table3[[#This Row],[cca 
25%]:[cca 100%]])</f>
        <v>1</v>
      </c>
      <c r="Z413" s="351">
        <f>Table3[[#This Row],[Montažne ure]]*(1-Table3[[#This Row],[faktor %]])</f>
        <v>0</v>
      </c>
      <c r="AA413" s="84">
        <v>0.25</v>
      </c>
      <c r="AB413" s="84">
        <v>0.25</v>
      </c>
      <c r="AC413" s="84">
        <v>0.25</v>
      </c>
      <c r="AD413" s="84">
        <v>0.25</v>
      </c>
      <c r="AE413" s="3" t="s">
        <v>1368</v>
      </c>
      <c r="AF413" s="3"/>
      <c r="AG413" s="296">
        <v>45264</v>
      </c>
      <c r="AH413" s="296" t="s">
        <v>20</v>
      </c>
      <c r="AI413" s="108" t="s">
        <v>1092</v>
      </c>
      <c r="AJ413" s="10"/>
      <c r="AK413" s="296">
        <v>45268</v>
      </c>
      <c r="AL413" s="296" t="s">
        <v>20</v>
      </c>
      <c r="AM413" s="30" t="s">
        <v>357</v>
      </c>
      <c r="AN413" s="7"/>
    </row>
    <row r="414" spans="1:40" ht="18" hidden="1" x14ac:dyDescent="0.35">
      <c r="A414" s="117" t="s">
        <v>1075</v>
      </c>
      <c r="B414" s="8" t="s">
        <v>971</v>
      </c>
      <c r="C414" s="57" t="s">
        <v>985</v>
      </c>
      <c r="D414" s="50" t="s">
        <v>986</v>
      </c>
      <c r="E414" s="50"/>
      <c r="F414" s="10">
        <v>5</v>
      </c>
      <c r="G414" s="24" t="s">
        <v>357</v>
      </c>
      <c r="H414" s="29" t="s">
        <v>1087</v>
      </c>
      <c r="I414" s="7">
        <v>47</v>
      </c>
      <c r="J414" s="158"/>
      <c r="K414" s="158"/>
      <c r="L414" s="214">
        <v>0</v>
      </c>
      <c r="M414" s="214">
        <v>0</v>
      </c>
      <c r="N414" s="50">
        <v>462355</v>
      </c>
      <c r="O414" s="10">
        <v>15667</v>
      </c>
      <c r="P414" s="105">
        <v>1</v>
      </c>
      <c r="Q414" s="102"/>
      <c r="R414" s="114">
        <v>8</v>
      </c>
      <c r="S414" s="58" t="s">
        <v>22</v>
      </c>
      <c r="T414" s="30" t="s">
        <v>892</v>
      </c>
      <c r="U414" s="29"/>
      <c r="V414" s="29" t="s">
        <v>20</v>
      </c>
      <c r="W414" s="10" t="s">
        <v>2130</v>
      </c>
      <c r="X414" s="296">
        <v>0</v>
      </c>
      <c r="Y414" s="10">
        <f>SUM(Table3[[#This Row],[cca 
25%]:[cca 100%]])</f>
        <v>1</v>
      </c>
      <c r="Z414" s="351">
        <f>Table3[[#This Row],[Montažne ure]]*(1-Table3[[#This Row],[faktor %]])</f>
        <v>0</v>
      </c>
      <c r="AA414" s="84">
        <v>0.25</v>
      </c>
      <c r="AB414" s="84">
        <v>0.25</v>
      </c>
      <c r="AC414" s="84">
        <v>0.25</v>
      </c>
      <c r="AD414" s="84">
        <v>0.25</v>
      </c>
      <c r="AE414" s="3" t="s">
        <v>1378</v>
      </c>
      <c r="AF414" s="3"/>
      <c r="AG414" s="296">
        <v>45274</v>
      </c>
      <c r="AH414" s="296" t="s">
        <v>20</v>
      </c>
      <c r="AI414" s="10"/>
      <c r="AJ414" s="10"/>
      <c r="AK414" s="296">
        <v>45279</v>
      </c>
      <c r="AL414" s="296" t="s">
        <v>20</v>
      </c>
      <c r="AM414" s="30" t="s">
        <v>357</v>
      </c>
      <c r="AN414" s="7"/>
    </row>
    <row r="415" spans="1:40" ht="18" hidden="1" x14ac:dyDescent="0.35">
      <c r="A415" s="117" t="s">
        <v>1075</v>
      </c>
      <c r="B415" s="8" t="s">
        <v>971</v>
      </c>
      <c r="C415" s="57" t="s">
        <v>987</v>
      </c>
      <c r="D415" s="50" t="s">
        <v>988</v>
      </c>
      <c r="E415" s="50"/>
      <c r="F415" s="10">
        <v>8</v>
      </c>
      <c r="G415" s="24" t="s">
        <v>357</v>
      </c>
      <c r="H415" s="29" t="s">
        <v>1261</v>
      </c>
      <c r="I415" s="7">
        <v>47</v>
      </c>
      <c r="J415" s="158"/>
      <c r="K415" s="158"/>
      <c r="L415" s="214">
        <v>0</v>
      </c>
      <c r="M415" s="214">
        <v>0</v>
      </c>
      <c r="N415" s="50">
        <v>462356</v>
      </c>
      <c r="O415" s="10">
        <v>15668</v>
      </c>
      <c r="P415" s="105">
        <v>1</v>
      </c>
      <c r="Q415" s="102"/>
      <c r="R415" s="114">
        <v>12</v>
      </c>
      <c r="S415" s="58" t="s">
        <v>22</v>
      </c>
      <c r="T415" s="355" t="s">
        <v>1092</v>
      </c>
      <c r="U415" s="29"/>
      <c r="V415" s="29" t="s">
        <v>20</v>
      </c>
      <c r="W415" s="10" t="s">
        <v>2130</v>
      </c>
      <c r="X415" s="296">
        <v>0</v>
      </c>
      <c r="Y415" s="10">
        <f>SUM(Table3[[#This Row],[cca 
25%]:[cca 100%]])</f>
        <v>1</v>
      </c>
      <c r="Z415" s="351">
        <f>Table3[[#This Row],[Montažne ure]]*(1-Table3[[#This Row],[faktor %]])</f>
        <v>0</v>
      </c>
      <c r="AA415" s="84">
        <v>0.25</v>
      </c>
      <c r="AB415" s="84">
        <v>0.25</v>
      </c>
      <c r="AC415" s="84">
        <v>0.25</v>
      </c>
      <c r="AD415" s="84">
        <v>0.25</v>
      </c>
      <c r="AE415" s="3" t="s">
        <v>1368</v>
      </c>
      <c r="AF415" s="3"/>
      <c r="AG415" s="296">
        <v>45267</v>
      </c>
      <c r="AH415" s="296" t="s">
        <v>20</v>
      </c>
      <c r="AI415" s="108" t="s">
        <v>1092</v>
      </c>
      <c r="AJ415" s="10"/>
      <c r="AK415" s="296">
        <v>45275</v>
      </c>
      <c r="AL415" s="296" t="s">
        <v>20</v>
      </c>
      <c r="AM415" s="30" t="s">
        <v>357</v>
      </c>
      <c r="AN415" s="7"/>
    </row>
    <row r="416" spans="1:40" ht="21" hidden="1" x14ac:dyDescent="0.4">
      <c r="A416" s="117" t="s">
        <v>1075</v>
      </c>
      <c r="B416" s="86" t="s">
        <v>971</v>
      </c>
      <c r="C416" s="57" t="s">
        <v>989</v>
      </c>
      <c r="D416" s="50" t="s">
        <v>990</v>
      </c>
      <c r="E416" s="50"/>
      <c r="F416" s="94"/>
      <c r="G416" s="24" t="s">
        <v>357</v>
      </c>
      <c r="H416" s="28" t="s">
        <v>1099</v>
      </c>
      <c r="I416" s="361">
        <v>46</v>
      </c>
      <c r="J416" s="370"/>
      <c r="K416" s="354"/>
      <c r="L416" s="214">
        <v>0</v>
      </c>
      <c r="M416" s="214">
        <v>0</v>
      </c>
      <c r="N416" s="50">
        <v>462357</v>
      </c>
      <c r="O416" s="94">
        <v>15669</v>
      </c>
      <c r="P416" s="80">
        <v>1</v>
      </c>
      <c r="Q416" s="282"/>
      <c r="R416" s="28">
        <v>180</v>
      </c>
      <c r="S416" s="58" t="s">
        <v>22</v>
      </c>
      <c r="T416" s="357" t="s">
        <v>1092</v>
      </c>
      <c r="U416" s="29" t="s">
        <v>1244</v>
      </c>
      <c r="V416" s="28" t="s">
        <v>20</v>
      </c>
      <c r="W416" s="94" t="s">
        <v>2130</v>
      </c>
      <c r="X416" s="329">
        <v>0</v>
      </c>
      <c r="Y416" s="94">
        <f>SUM(Table3[[#This Row],[cca 
25%]:[cca 100%]])</f>
        <v>1</v>
      </c>
      <c r="Z416" s="351">
        <f>Table3[[#This Row],[Montažne ure]]*(1-Table3[[#This Row],[faktor %]])</f>
        <v>0</v>
      </c>
      <c r="AA416" s="84">
        <v>0.25</v>
      </c>
      <c r="AB416" s="84">
        <v>0.25</v>
      </c>
      <c r="AC416" s="84">
        <v>0.25</v>
      </c>
      <c r="AD416" s="84">
        <v>0.25</v>
      </c>
      <c r="AE416" s="107" t="s">
        <v>1367</v>
      </c>
      <c r="AF416" s="107"/>
      <c r="AG416" s="296">
        <v>0</v>
      </c>
      <c r="AH416" s="329">
        <v>0</v>
      </c>
      <c r="AI416" s="289" t="s">
        <v>1092</v>
      </c>
      <c r="AJ416" s="94"/>
      <c r="AK416" s="329">
        <v>0</v>
      </c>
      <c r="AL416" s="296">
        <v>0</v>
      </c>
      <c r="AM416" s="281" t="s">
        <v>357</v>
      </c>
      <c r="AN416" s="7"/>
    </row>
    <row r="417" spans="1:41" ht="18" hidden="1" x14ac:dyDescent="0.35">
      <c r="A417" s="117" t="s">
        <v>1075</v>
      </c>
      <c r="B417" s="8" t="s">
        <v>971</v>
      </c>
      <c r="C417" s="57" t="s">
        <v>991</v>
      </c>
      <c r="D417" s="50" t="s">
        <v>992</v>
      </c>
      <c r="E417" s="50"/>
      <c r="F417" s="10">
        <v>4</v>
      </c>
      <c r="G417" s="24" t="s">
        <v>357</v>
      </c>
      <c r="H417" s="29" t="s">
        <v>1261</v>
      </c>
      <c r="I417" s="7">
        <v>47</v>
      </c>
      <c r="J417" s="158"/>
      <c r="K417" s="158"/>
      <c r="L417" s="214">
        <v>0</v>
      </c>
      <c r="M417" s="214">
        <v>0</v>
      </c>
      <c r="N417" s="50">
        <v>462358</v>
      </c>
      <c r="O417" s="10">
        <v>15670</v>
      </c>
      <c r="P417" s="105">
        <v>1</v>
      </c>
      <c r="Q417" s="102"/>
      <c r="R417" s="114">
        <v>9</v>
      </c>
      <c r="S417" s="58" t="s">
        <v>22</v>
      </c>
      <c r="T417" s="355" t="s">
        <v>1092</v>
      </c>
      <c r="U417" s="29"/>
      <c r="V417" s="29" t="s">
        <v>20</v>
      </c>
      <c r="W417" s="10" t="s">
        <v>2130</v>
      </c>
      <c r="X417" s="296">
        <v>0</v>
      </c>
      <c r="Y417" s="10">
        <f>SUM(Table3[[#This Row],[cca 
25%]:[cca 100%]])</f>
        <v>1</v>
      </c>
      <c r="Z417" s="351">
        <f>Table3[[#This Row],[Montažne ure]]*(1-Table3[[#This Row],[faktor %]])</f>
        <v>0</v>
      </c>
      <c r="AA417" s="84">
        <v>0.25</v>
      </c>
      <c r="AB417" s="84">
        <v>0.25</v>
      </c>
      <c r="AC417" s="84">
        <v>0.25</v>
      </c>
      <c r="AD417" s="84">
        <v>0.25</v>
      </c>
      <c r="AE417" s="3" t="s">
        <v>1368</v>
      </c>
      <c r="AF417" s="3"/>
      <c r="AG417" s="296">
        <v>45267</v>
      </c>
      <c r="AH417" s="296" t="s">
        <v>20</v>
      </c>
      <c r="AI417" s="108" t="s">
        <v>1092</v>
      </c>
      <c r="AJ417" s="10"/>
      <c r="AK417" s="296">
        <v>45272</v>
      </c>
      <c r="AL417" s="296" t="s">
        <v>20</v>
      </c>
      <c r="AM417" s="30" t="s">
        <v>357</v>
      </c>
      <c r="AN417" s="7"/>
    </row>
    <row r="418" spans="1:41" ht="18" hidden="1" x14ac:dyDescent="0.35">
      <c r="A418" s="117" t="s">
        <v>1075</v>
      </c>
      <c r="B418" s="8" t="s">
        <v>971</v>
      </c>
      <c r="C418" s="57" t="s">
        <v>993</v>
      </c>
      <c r="D418" s="50" t="s">
        <v>994</v>
      </c>
      <c r="E418" s="50"/>
      <c r="F418" s="10"/>
      <c r="G418" s="24" t="s">
        <v>357</v>
      </c>
      <c r="H418" s="29" t="s">
        <v>1249</v>
      </c>
      <c r="I418" s="7">
        <v>47</v>
      </c>
      <c r="J418" s="158"/>
      <c r="K418" s="158"/>
      <c r="L418" s="214">
        <v>0</v>
      </c>
      <c r="M418" s="214">
        <v>0</v>
      </c>
      <c r="N418" s="50">
        <v>462359</v>
      </c>
      <c r="O418" s="10">
        <v>15671</v>
      </c>
      <c r="P418" s="105">
        <v>1</v>
      </c>
      <c r="Q418" s="102"/>
      <c r="R418" s="114">
        <v>34</v>
      </c>
      <c r="S418" s="58" t="s">
        <v>22</v>
      </c>
      <c r="T418" s="30" t="s">
        <v>892</v>
      </c>
      <c r="U418" s="29"/>
      <c r="V418" s="29" t="s">
        <v>20</v>
      </c>
      <c r="W418" s="10" t="s">
        <v>2130</v>
      </c>
      <c r="X418" s="296">
        <v>0</v>
      </c>
      <c r="Y418" s="10">
        <f>SUM(Table3[[#This Row],[cca 
25%]:[cca 100%]])</f>
        <v>1</v>
      </c>
      <c r="Z418" s="351">
        <f>Table3[[#This Row],[Montažne ure]]*(1-Table3[[#This Row],[faktor %]])</f>
        <v>0</v>
      </c>
      <c r="AA418" s="84">
        <v>0.25</v>
      </c>
      <c r="AB418" s="84">
        <v>0.25</v>
      </c>
      <c r="AC418" s="84">
        <v>0.25</v>
      </c>
      <c r="AD418" s="84">
        <v>0.25</v>
      </c>
      <c r="AE418" s="3"/>
      <c r="AF418" s="3"/>
      <c r="AG418" s="296">
        <v>45272</v>
      </c>
      <c r="AH418" s="296" t="s">
        <v>20</v>
      </c>
      <c r="AI418" s="10"/>
      <c r="AJ418" s="10"/>
      <c r="AK418" s="296">
        <v>45280</v>
      </c>
      <c r="AL418" s="296" t="s">
        <v>20</v>
      </c>
      <c r="AM418" s="30" t="s">
        <v>357</v>
      </c>
      <c r="AN418" s="7"/>
    </row>
    <row r="419" spans="1:41" ht="18" hidden="1" x14ac:dyDescent="0.35">
      <c r="A419" s="117" t="s">
        <v>1075</v>
      </c>
      <c r="B419" s="8" t="s">
        <v>971</v>
      </c>
      <c r="C419" s="57" t="s">
        <v>995</v>
      </c>
      <c r="D419" s="50" t="s">
        <v>996</v>
      </c>
      <c r="E419" s="50"/>
      <c r="F419" s="10">
        <v>5</v>
      </c>
      <c r="G419" s="24" t="s">
        <v>357</v>
      </c>
      <c r="H419" s="29" t="s">
        <v>1249</v>
      </c>
      <c r="I419" s="7">
        <v>47</v>
      </c>
      <c r="J419" s="158"/>
      <c r="K419" s="158"/>
      <c r="L419" s="214">
        <v>0</v>
      </c>
      <c r="M419" s="214">
        <v>0</v>
      </c>
      <c r="N419" s="50">
        <v>462385</v>
      </c>
      <c r="O419" s="10">
        <v>15760</v>
      </c>
      <c r="P419" s="105">
        <v>1</v>
      </c>
      <c r="Q419" s="102"/>
      <c r="R419" s="114">
        <v>21</v>
      </c>
      <c r="S419" s="58" t="s">
        <v>22</v>
      </c>
      <c r="T419" s="30" t="s">
        <v>892</v>
      </c>
      <c r="U419" s="29"/>
      <c r="V419" s="29" t="s">
        <v>20</v>
      </c>
      <c r="W419" s="10" t="s">
        <v>2130</v>
      </c>
      <c r="X419" s="296">
        <v>0</v>
      </c>
      <c r="Y419" s="10">
        <f>SUM(Table3[[#This Row],[cca 
25%]:[cca 100%]])</f>
        <v>1</v>
      </c>
      <c r="Z419" s="351">
        <f>Table3[[#This Row],[Montažne ure]]*(1-Table3[[#This Row],[faktor %]])</f>
        <v>0</v>
      </c>
      <c r="AA419" s="84">
        <v>0.25</v>
      </c>
      <c r="AB419" s="84">
        <v>0.25</v>
      </c>
      <c r="AC419" s="84">
        <v>0.25</v>
      </c>
      <c r="AD419" s="84">
        <v>0.25</v>
      </c>
      <c r="AE419" s="3" t="s">
        <v>1378</v>
      </c>
      <c r="AF419" s="3"/>
      <c r="AG419" s="296">
        <v>0</v>
      </c>
      <c r="AH419" s="296" t="s">
        <v>20</v>
      </c>
      <c r="AI419" s="10"/>
      <c r="AJ419" s="10"/>
      <c r="AK419" s="296">
        <v>45279</v>
      </c>
      <c r="AL419" s="296" t="s">
        <v>20</v>
      </c>
      <c r="AM419" s="30" t="s">
        <v>357</v>
      </c>
      <c r="AN419" s="7"/>
    </row>
    <row r="420" spans="1:41" ht="18" hidden="1" x14ac:dyDescent="0.35">
      <c r="A420" s="117" t="s">
        <v>1075</v>
      </c>
      <c r="B420" s="8" t="s">
        <v>971</v>
      </c>
      <c r="C420" s="57" t="s">
        <v>997</v>
      </c>
      <c r="D420" s="50" t="s">
        <v>998</v>
      </c>
      <c r="E420" s="50"/>
      <c r="F420" s="10"/>
      <c r="G420" s="24" t="s">
        <v>357</v>
      </c>
      <c r="H420" s="29" t="s">
        <v>1259</v>
      </c>
      <c r="I420" s="7">
        <v>48</v>
      </c>
      <c r="J420" s="158"/>
      <c r="K420" s="158"/>
      <c r="L420" s="214">
        <v>0</v>
      </c>
      <c r="M420" s="214">
        <v>0</v>
      </c>
      <c r="N420" s="50">
        <v>462386</v>
      </c>
      <c r="O420" s="10">
        <v>15672</v>
      </c>
      <c r="P420" s="105">
        <v>1</v>
      </c>
      <c r="Q420" s="102"/>
      <c r="R420" s="114">
        <v>25</v>
      </c>
      <c r="S420" s="61" t="s">
        <v>29</v>
      </c>
      <c r="T420" s="30" t="s">
        <v>892</v>
      </c>
      <c r="U420" s="29"/>
      <c r="V420" s="29" t="s">
        <v>20</v>
      </c>
      <c r="W420" s="10" t="s">
        <v>2130</v>
      </c>
      <c r="X420" s="296">
        <v>0</v>
      </c>
      <c r="Y420" s="10">
        <f>SUM(Table3[[#This Row],[cca 
25%]:[cca 100%]])</f>
        <v>1</v>
      </c>
      <c r="Z420" s="351">
        <f>Table3[[#This Row],[Montažne ure]]*(1-Table3[[#This Row],[faktor %]])</f>
        <v>0</v>
      </c>
      <c r="AA420" s="84">
        <v>0.25</v>
      </c>
      <c r="AB420" s="84">
        <v>0.25</v>
      </c>
      <c r="AC420" s="84">
        <v>0.25</v>
      </c>
      <c r="AD420" s="84">
        <v>0.25</v>
      </c>
      <c r="AE420" s="3" t="s">
        <v>1258</v>
      </c>
      <c r="AF420" s="3"/>
      <c r="AG420" s="296">
        <v>45282</v>
      </c>
      <c r="AH420" s="296" t="s">
        <v>20</v>
      </c>
      <c r="AI420" s="10"/>
      <c r="AJ420" s="10"/>
      <c r="AK420" s="296">
        <v>45307</v>
      </c>
      <c r="AL420" s="296" t="s">
        <v>20</v>
      </c>
      <c r="AM420" s="30" t="s">
        <v>357</v>
      </c>
      <c r="AN420" s="7"/>
    </row>
    <row r="421" spans="1:41" ht="18" hidden="1" x14ac:dyDescent="0.35">
      <c r="A421" s="117" t="s">
        <v>1075</v>
      </c>
      <c r="B421" s="8" t="s">
        <v>971</v>
      </c>
      <c r="C421" s="57" t="s">
        <v>999</v>
      </c>
      <c r="D421" s="50" t="s">
        <v>1000</v>
      </c>
      <c r="E421" s="50"/>
      <c r="F421" s="10"/>
      <c r="G421" s="24" t="s">
        <v>357</v>
      </c>
      <c r="H421" s="29" t="s">
        <v>1249</v>
      </c>
      <c r="I421" s="7">
        <v>47</v>
      </c>
      <c r="J421" s="158"/>
      <c r="K421" s="158"/>
      <c r="L421" s="214">
        <v>0</v>
      </c>
      <c r="M421" s="214">
        <v>0</v>
      </c>
      <c r="N421" s="50">
        <v>462387</v>
      </c>
      <c r="O421" s="10">
        <v>15673</v>
      </c>
      <c r="P421" s="105">
        <v>1</v>
      </c>
      <c r="Q421" s="102"/>
      <c r="R421" s="114">
        <v>50</v>
      </c>
      <c r="S421" s="62" t="s">
        <v>19</v>
      </c>
      <c r="T421" s="30" t="s">
        <v>892</v>
      </c>
      <c r="U421" s="29"/>
      <c r="V421" s="29" t="s">
        <v>20</v>
      </c>
      <c r="W421" s="10" t="s">
        <v>2130</v>
      </c>
      <c r="X421" s="296">
        <v>0</v>
      </c>
      <c r="Y421" s="10">
        <f>SUM(Table3[[#This Row],[cca 
25%]:[cca 100%]])</f>
        <v>1</v>
      </c>
      <c r="Z421" s="351">
        <f>Table3[[#This Row],[Montažne ure]]*(1-Table3[[#This Row],[faktor %]])</f>
        <v>0</v>
      </c>
      <c r="AA421" s="84">
        <v>0.25</v>
      </c>
      <c r="AB421" s="84">
        <v>0.25</v>
      </c>
      <c r="AC421" s="84">
        <v>0.25</v>
      </c>
      <c r="AD421" s="84">
        <v>0.25</v>
      </c>
      <c r="AE421" s="3" t="s">
        <v>1373</v>
      </c>
      <c r="AF421" s="3"/>
      <c r="AG421" s="296">
        <v>0</v>
      </c>
      <c r="AH421" s="296" t="s">
        <v>20</v>
      </c>
      <c r="AI421" s="10"/>
      <c r="AJ421" s="10"/>
      <c r="AK421" s="296">
        <v>45272</v>
      </c>
      <c r="AL421" s="296" t="s">
        <v>20</v>
      </c>
      <c r="AM421" s="30" t="s">
        <v>357</v>
      </c>
      <c r="AN421" s="7"/>
    </row>
    <row r="422" spans="1:41" ht="18" hidden="1" x14ac:dyDescent="0.35">
      <c r="A422" s="117" t="s">
        <v>1075</v>
      </c>
      <c r="B422" s="8" t="s">
        <v>971</v>
      </c>
      <c r="C422" s="57" t="s">
        <v>457</v>
      </c>
      <c r="D422" s="50" t="s">
        <v>1001</v>
      </c>
      <c r="E422" s="50"/>
      <c r="F422" s="10"/>
      <c r="G422" s="24" t="s">
        <v>357</v>
      </c>
      <c r="H422" s="29" t="s">
        <v>1098</v>
      </c>
      <c r="I422" s="361">
        <v>46</v>
      </c>
      <c r="J422" s="158"/>
      <c r="K422" s="158"/>
      <c r="L422" s="214">
        <v>0</v>
      </c>
      <c r="M422" s="214">
        <v>0</v>
      </c>
      <c r="N422" s="50">
        <v>462388</v>
      </c>
      <c r="O422" s="10">
        <v>15674</v>
      </c>
      <c r="P422" s="105">
        <v>1</v>
      </c>
      <c r="Q422" s="102"/>
      <c r="R422" s="114">
        <v>62</v>
      </c>
      <c r="S422" s="58" t="s">
        <v>22</v>
      </c>
      <c r="T422" s="30" t="s">
        <v>892</v>
      </c>
      <c r="U422" s="29"/>
      <c r="V422" s="29" t="s">
        <v>20</v>
      </c>
      <c r="W422" s="10" t="s">
        <v>2130</v>
      </c>
      <c r="X422" s="296">
        <v>0</v>
      </c>
      <c r="Y422" s="10">
        <f>SUM(Table3[[#This Row],[cca 
25%]:[cca 100%]])</f>
        <v>0.75</v>
      </c>
      <c r="Z422" s="351">
        <f>Table3[[#This Row],[Montažne ure]]*(1-Table3[[#This Row],[faktor %]])</f>
        <v>15.5</v>
      </c>
      <c r="AA422" s="84">
        <v>0.25</v>
      </c>
      <c r="AB422" s="84">
        <v>0.25</v>
      </c>
      <c r="AC422" s="84">
        <v>0.25</v>
      </c>
      <c r="AD422" s="85"/>
      <c r="AE422" s="3" t="s">
        <v>1373</v>
      </c>
      <c r="AF422" s="3"/>
      <c r="AG422" s="296">
        <v>45282</v>
      </c>
      <c r="AH422" s="296" t="s">
        <v>20</v>
      </c>
      <c r="AI422" s="10"/>
      <c r="AJ422" s="10"/>
      <c r="AK422" s="296">
        <v>45302</v>
      </c>
      <c r="AL422" s="296" t="s">
        <v>20</v>
      </c>
      <c r="AM422" s="30" t="s">
        <v>357</v>
      </c>
      <c r="AN422" s="7"/>
    </row>
    <row r="423" spans="1:41" ht="18" hidden="1" x14ac:dyDescent="0.35">
      <c r="A423" s="117" t="s">
        <v>1075</v>
      </c>
      <c r="B423" s="8" t="s">
        <v>971</v>
      </c>
      <c r="C423" s="57" t="s">
        <v>1002</v>
      </c>
      <c r="D423" s="50" t="s">
        <v>1003</v>
      </c>
      <c r="E423" s="50"/>
      <c r="F423" s="10">
        <v>6</v>
      </c>
      <c r="G423" s="24" t="s">
        <v>357</v>
      </c>
      <c r="H423" s="29" t="s">
        <v>1249</v>
      </c>
      <c r="I423" s="7">
        <v>47</v>
      </c>
      <c r="J423" s="158"/>
      <c r="K423" s="158"/>
      <c r="L423" s="214">
        <v>0</v>
      </c>
      <c r="M423" s="214">
        <v>0</v>
      </c>
      <c r="N423" s="50">
        <v>462389</v>
      </c>
      <c r="O423" s="10"/>
      <c r="P423" s="105">
        <v>1</v>
      </c>
      <c r="Q423" s="102"/>
      <c r="R423" s="114">
        <v>12</v>
      </c>
      <c r="S423" s="58" t="s">
        <v>22</v>
      </c>
      <c r="T423" s="30" t="s">
        <v>1092</v>
      </c>
      <c r="U423" s="29"/>
      <c r="V423" s="29" t="s">
        <v>20</v>
      </c>
      <c r="W423" s="10" t="s">
        <v>2130</v>
      </c>
      <c r="X423" s="296">
        <v>0</v>
      </c>
      <c r="Y423" s="10">
        <f>SUM(Table3[[#This Row],[cca 
25%]:[cca 100%]])</f>
        <v>1</v>
      </c>
      <c r="Z423" s="351">
        <f>Table3[[#This Row],[Montažne ure]]*(1-Table3[[#This Row],[faktor %]])</f>
        <v>0</v>
      </c>
      <c r="AA423" s="84">
        <v>0.25</v>
      </c>
      <c r="AB423" s="84">
        <v>0.25</v>
      </c>
      <c r="AC423" s="84">
        <v>0.25</v>
      </c>
      <c r="AD423" s="84">
        <v>0.25</v>
      </c>
      <c r="AE423" s="3" t="s">
        <v>1372</v>
      </c>
      <c r="AF423" s="3"/>
      <c r="AG423" s="296">
        <v>45266</v>
      </c>
      <c r="AH423" s="296" t="s">
        <v>20</v>
      </c>
      <c r="AI423" s="108" t="s">
        <v>1092</v>
      </c>
      <c r="AJ423" s="10"/>
      <c r="AK423" s="296">
        <v>45274</v>
      </c>
      <c r="AL423" s="296" t="s">
        <v>20</v>
      </c>
      <c r="AM423" s="30" t="s">
        <v>357</v>
      </c>
      <c r="AN423" s="7"/>
    </row>
    <row r="424" spans="1:41" ht="18" hidden="1" x14ac:dyDescent="0.35">
      <c r="A424" s="117" t="s">
        <v>1075</v>
      </c>
      <c r="B424" s="8" t="s">
        <v>971</v>
      </c>
      <c r="C424" s="57" t="s">
        <v>1004</v>
      </c>
      <c r="D424" s="50" t="s">
        <v>1005</v>
      </c>
      <c r="E424" s="50"/>
      <c r="F424" s="10"/>
      <c r="G424" s="24" t="s">
        <v>357</v>
      </c>
      <c r="H424" s="29" t="s">
        <v>1367</v>
      </c>
      <c r="I424" s="7">
        <v>49</v>
      </c>
      <c r="J424" s="158"/>
      <c r="K424" s="103"/>
      <c r="L424" s="214">
        <v>0</v>
      </c>
      <c r="M424" s="214">
        <v>0</v>
      </c>
      <c r="N424" s="50">
        <v>462390</v>
      </c>
      <c r="O424" s="10">
        <v>15675</v>
      </c>
      <c r="P424" s="105">
        <v>1</v>
      </c>
      <c r="Q424" s="102"/>
      <c r="R424" s="114">
        <v>27</v>
      </c>
      <c r="S424" s="58" t="s">
        <v>22</v>
      </c>
      <c r="T424" s="30" t="s">
        <v>892</v>
      </c>
      <c r="U424" s="29"/>
      <c r="V424" s="29" t="s">
        <v>20</v>
      </c>
      <c r="W424" s="10" t="s">
        <v>2130</v>
      </c>
      <c r="X424" s="296">
        <v>0</v>
      </c>
      <c r="Y424" s="10">
        <f>SUM(Table3[[#This Row],[cca 
25%]:[cca 100%]])</f>
        <v>1</v>
      </c>
      <c r="Z424" s="351">
        <f>Table3[[#This Row],[Montažne ure]]*(1-Table3[[#This Row],[faktor %]])</f>
        <v>0</v>
      </c>
      <c r="AA424" s="84">
        <v>0.25</v>
      </c>
      <c r="AB424" s="84">
        <v>0.25</v>
      </c>
      <c r="AC424" s="84">
        <v>0.25</v>
      </c>
      <c r="AD424" s="84">
        <v>0.25</v>
      </c>
      <c r="AE424" s="3" t="s">
        <v>1258</v>
      </c>
      <c r="AF424" s="3"/>
      <c r="AG424" s="296">
        <v>45281</v>
      </c>
      <c r="AH424" s="296" t="s">
        <v>20</v>
      </c>
      <c r="AI424" s="10"/>
      <c r="AJ424" s="10"/>
      <c r="AK424" s="296">
        <v>45308</v>
      </c>
      <c r="AL424" s="296" t="s">
        <v>20</v>
      </c>
      <c r="AM424" s="30" t="s">
        <v>357</v>
      </c>
      <c r="AN424" s="7"/>
    </row>
    <row r="425" spans="1:41" ht="18" hidden="1" x14ac:dyDescent="0.35">
      <c r="A425" s="117" t="s">
        <v>1075</v>
      </c>
      <c r="B425" s="8" t="s">
        <v>971</v>
      </c>
      <c r="C425" s="57" t="s">
        <v>1006</v>
      </c>
      <c r="D425" s="50" t="s">
        <v>1007</v>
      </c>
      <c r="E425" s="50"/>
      <c r="F425" s="10"/>
      <c r="G425" s="24" t="s">
        <v>357</v>
      </c>
      <c r="H425" s="29" t="s">
        <v>1259</v>
      </c>
      <c r="I425" s="7">
        <v>48</v>
      </c>
      <c r="J425" s="158"/>
      <c r="K425" s="158"/>
      <c r="L425" s="214">
        <v>0</v>
      </c>
      <c r="M425" s="214">
        <v>0</v>
      </c>
      <c r="N425" s="50">
        <v>462391</v>
      </c>
      <c r="O425" s="10">
        <v>15762</v>
      </c>
      <c r="P425" s="105">
        <v>1</v>
      </c>
      <c r="Q425" s="102"/>
      <c r="R425" s="114">
        <v>21</v>
      </c>
      <c r="S425" s="61" t="s">
        <v>29</v>
      </c>
      <c r="T425" s="30" t="s">
        <v>892</v>
      </c>
      <c r="U425" s="29"/>
      <c r="V425" s="29" t="s">
        <v>20</v>
      </c>
      <c r="W425" s="10" t="s">
        <v>2130</v>
      </c>
      <c r="X425" s="296">
        <v>0</v>
      </c>
      <c r="Y425" s="10">
        <f>SUM(Table3[[#This Row],[cca 
25%]:[cca 100%]])</f>
        <v>1</v>
      </c>
      <c r="Z425" s="351">
        <f>Table3[[#This Row],[Montažne ure]]*(1-Table3[[#This Row],[faktor %]])</f>
        <v>0</v>
      </c>
      <c r="AA425" s="84">
        <v>0.25</v>
      </c>
      <c r="AB425" s="84">
        <v>0.25</v>
      </c>
      <c r="AC425" s="84">
        <v>0.25</v>
      </c>
      <c r="AD425" s="84">
        <v>0.25</v>
      </c>
      <c r="AE425" s="3" t="s">
        <v>1258</v>
      </c>
      <c r="AF425" s="3"/>
      <c r="AG425" s="296">
        <v>45274</v>
      </c>
      <c r="AH425" s="296" t="s">
        <v>20</v>
      </c>
      <c r="AI425" s="10"/>
      <c r="AJ425" s="10"/>
      <c r="AK425" s="296">
        <v>45281</v>
      </c>
      <c r="AL425" s="296" t="s">
        <v>20</v>
      </c>
      <c r="AM425" s="30" t="s">
        <v>357</v>
      </c>
      <c r="AN425" s="7"/>
    </row>
    <row r="426" spans="1:41" ht="18" hidden="1" x14ac:dyDescent="0.35">
      <c r="A426" s="117" t="s">
        <v>1075</v>
      </c>
      <c r="B426" s="86" t="s">
        <v>971</v>
      </c>
      <c r="C426" s="57" t="s">
        <v>1008</v>
      </c>
      <c r="D426" s="50" t="s">
        <v>1009</v>
      </c>
      <c r="E426" s="50"/>
      <c r="F426" s="94">
        <v>7</v>
      </c>
      <c r="G426" s="24" t="s">
        <v>357</v>
      </c>
      <c r="H426" s="28" t="s">
        <v>1262</v>
      </c>
      <c r="I426" s="7">
        <v>50</v>
      </c>
      <c r="J426" s="354"/>
      <c r="K426" s="354"/>
      <c r="L426" s="79">
        <v>0</v>
      </c>
      <c r="M426" s="214">
        <v>0</v>
      </c>
      <c r="N426" s="80">
        <v>462360</v>
      </c>
      <c r="O426" s="94">
        <v>15676</v>
      </c>
      <c r="P426" s="80">
        <v>1</v>
      </c>
      <c r="Q426" s="282"/>
      <c r="R426" s="28">
        <v>26</v>
      </c>
      <c r="S426" s="58" t="s">
        <v>22</v>
      </c>
      <c r="T426" s="281" t="s">
        <v>845</v>
      </c>
      <c r="U426" s="28"/>
      <c r="V426" s="28" t="s">
        <v>20</v>
      </c>
      <c r="W426" s="94" t="s">
        <v>2130</v>
      </c>
      <c r="X426" s="329">
        <v>45268</v>
      </c>
      <c r="Y426" s="94">
        <f>SUM(Table3[[#This Row],[cca 
25%]:[cca 100%]])</f>
        <v>1</v>
      </c>
      <c r="Z426" s="351">
        <f>Table3[[#This Row],[Montažne ure]]*(1-Table3[[#This Row],[faktor %]])</f>
        <v>0</v>
      </c>
      <c r="AA426" s="84">
        <v>0.25</v>
      </c>
      <c r="AB426" s="84">
        <v>0.25</v>
      </c>
      <c r="AC426" s="84">
        <v>0.25</v>
      </c>
      <c r="AD426" s="84">
        <v>0.25</v>
      </c>
      <c r="AE426" s="107" t="s">
        <v>1379</v>
      </c>
      <c r="AF426" s="107"/>
      <c r="AG426" s="296">
        <v>0</v>
      </c>
      <c r="AH426" s="329" t="s">
        <v>20</v>
      </c>
      <c r="AI426" s="94"/>
      <c r="AJ426" s="94"/>
      <c r="AK426" s="329">
        <v>45303</v>
      </c>
      <c r="AL426" s="296" t="s">
        <v>20</v>
      </c>
      <c r="AM426" s="281" t="s">
        <v>357</v>
      </c>
      <c r="AN426" s="7"/>
    </row>
    <row r="427" spans="1:41" ht="18" hidden="1" x14ac:dyDescent="0.35">
      <c r="A427" s="117" t="s">
        <v>1075</v>
      </c>
      <c r="B427" s="8" t="s">
        <v>971</v>
      </c>
      <c r="C427" s="57" t="s">
        <v>1010</v>
      </c>
      <c r="D427" s="50" t="s">
        <v>1011</v>
      </c>
      <c r="E427" s="50"/>
      <c r="F427" s="10"/>
      <c r="G427" s="24" t="s">
        <v>357</v>
      </c>
      <c r="H427" s="29" t="s">
        <v>1373</v>
      </c>
      <c r="I427" s="7">
        <v>49</v>
      </c>
      <c r="J427" s="158"/>
      <c r="K427" s="158"/>
      <c r="L427" s="79">
        <v>0</v>
      </c>
      <c r="M427" s="214">
        <v>0</v>
      </c>
      <c r="N427" s="50">
        <v>462361</v>
      </c>
      <c r="O427" s="10">
        <v>15677</v>
      </c>
      <c r="P427" s="105">
        <v>1</v>
      </c>
      <c r="Q427" s="102"/>
      <c r="R427" s="114">
        <v>45</v>
      </c>
      <c r="S427" s="62" t="s">
        <v>19</v>
      </c>
      <c r="T427" s="281" t="s">
        <v>845</v>
      </c>
      <c r="U427" s="29"/>
      <c r="V427" s="29" t="s">
        <v>20</v>
      </c>
      <c r="W427" s="10" t="s">
        <v>2130</v>
      </c>
      <c r="X427" s="296">
        <v>0</v>
      </c>
      <c r="Y427" s="10">
        <f>SUM(Table3[[#This Row],[cca 
25%]:[cca 100%]])</f>
        <v>1</v>
      </c>
      <c r="Z427" s="351">
        <f>Table3[[#This Row],[Montažne ure]]*(1-Table3[[#This Row],[faktor %]])</f>
        <v>0</v>
      </c>
      <c r="AA427" s="84">
        <v>0.25</v>
      </c>
      <c r="AB427" s="84">
        <v>0.25</v>
      </c>
      <c r="AC427" s="84">
        <v>0.25</v>
      </c>
      <c r="AD427" s="84">
        <v>0.25</v>
      </c>
      <c r="AE427" s="3" t="s">
        <v>1374</v>
      </c>
      <c r="AF427" s="3"/>
      <c r="AG427" s="296">
        <v>0</v>
      </c>
      <c r="AH427" s="296" t="s">
        <v>20</v>
      </c>
      <c r="AI427" s="10"/>
      <c r="AJ427" s="10"/>
      <c r="AK427" s="296">
        <v>45275</v>
      </c>
      <c r="AL427" s="296" t="s">
        <v>20</v>
      </c>
      <c r="AM427" s="30" t="s">
        <v>357</v>
      </c>
      <c r="AN427" s="7"/>
    </row>
    <row r="428" spans="1:41" s="331" customFormat="1" ht="18" hidden="1" x14ac:dyDescent="0.35">
      <c r="A428" s="117" t="s">
        <v>1075</v>
      </c>
      <c r="B428" s="86" t="s">
        <v>971</v>
      </c>
      <c r="C428" s="57" t="s">
        <v>1008</v>
      </c>
      <c r="D428" s="50" t="s">
        <v>1012</v>
      </c>
      <c r="E428" s="50"/>
      <c r="F428" s="94">
        <v>7</v>
      </c>
      <c r="G428" s="24" t="s">
        <v>357</v>
      </c>
      <c r="H428" s="28" t="s">
        <v>1262</v>
      </c>
      <c r="I428" s="7">
        <v>50</v>
      </c>
      <c r="J428" s="354"/>
      <c r="K428" s="354"/>
      <c r="L428" s="79">
        <v>0</v>
      </c>
      <c r="M428" s="214">
        <v>0</v>
      </c>
      <c r="N428" s="80">
        <v>462360</v>
      </c>
      <c r="O428" s="94">
        <v>15678</v>
      </c>
      <c r="P428" s="80">
        <v>1</v>
      </c>
      <c r="Q428" s="282"/>
      <c r="R428" s="28">
        <v>26</v>
      </c>
      <c r="S428" s="58" t="s">
        <v>22</v>
      </c>
      <c r="T428" s="281" t="s">
        <v>845</v>
      </c>
      <c r="U428" s="28"/>
      <c r="V428" s="28" t="s">
        <v>20</v>
      </c>
      <c r="W428" s="94" t="s">
        <v>2130</v>
      </c>
      <c r="X428" s="329">
        <v>0</v>
      </c>
      <c r="Y428" s="94">
        <f>SUM(Table3[[#This Row],[cca 
25%]:[cca 100%]])</f>
        <v>1</v>
      </c>
      <c r="Z428" s="351">
        <f>Table3[[#This Row],[Montažne ure]]*(1-Table3[[#This Row],[faktor %]])</f>
        <v>0</v>
      </c>
      <c r="AA428" s="84">
        <v>0.25</v>
      </c>
      <c r="AB428" s="84">
        <v>0.25</v>
      </c>
      <c r="AC428" s="84">
        <v>0.25</v>
      </c>
      <c r="AD428" s="84">
        <v>0.25</v>
      </c>
      <c r="AE428" s="107" t="s">
        <v>1378</v>
      </c>
      <c r="AF428" s="107"/>
      <c r="AG428" s="296">
        <v>0</v>
      </c>
      <c r="AH428" s="329" t="s">
        <v>20</v>
      </c>
      <c r="AI428" s="94"/>
      <c r="AJ428" s="94"/>
      <c r="AK428" s="329">
        <v>45303</v>
      </c>
      <c r="AL428" s="296" t="s">
        <v>20</v>
      </c>
      <c r="AM428" s="281" t="s">
        <v>357</v>
      </c>
      <c r="AN428" s="7"/>
      <c r="AO428"/>
    </row>
    <row r="429" spans="1:41" ht="18" hidden="1" x14ac:dyDescent="0.35">
      <c r="A429" s="117" t="s">
        <v>1075</v>
      </c>
      <c r="B429" s="8" t="s">
        <v>971</v>
      </c>
      <c r="C429" s="57" t="s">
        <v>1013</v>
      </c>
      <c r="D429" s="50" t="s">
        <v>1014</v>
      </c>
      <c r="E429" s="50"/>
      <c r="F429" s="10"/>
      <c r="G429" s="24" t="s">
        <v>357</v>
      </c>
      <c r="H429" s="29" t="s">
        <v>1373</v>
      </c>
      <c r="I429" s="7">
        <v>49</v>
      </c>
      <c r="J429" s="158"/>
      <c r="K429" s="158"/>
      <c r="L429" s="79">
        <v>0</v>
      </c>
      <c r="M429" s="214">
        <v>0</v>
      </c>
      <c r="N429" s="50">
        <v>462361</v>
      </c>
      <c r="O429" s="10">
        <v>15679</v>
      </c>
      <c r="P429" s="105">
        <v>1</v>
      </c>
      <c r="Q429" s="102"/>
      <c r="R429" s="114">
        <v>45</v>
      </c>
      <c r="S429" s="62" t="s">
        <v>19</v>
      </c>
      <c r="T429" s="281" t="s">
        <v>845</v>
      </c>
      <c r="U429" s="29"/>
      <c r="V429" s="29" t="s">
        <v>20</v>
      </c>
      <c r="W429" s="10" t="s">
        <v>2130</v>
      </c>
      <c r="X429" s="296">
        <v>0</v>
      </c>
      <c r="Y429" s="10">
        <f>SUM(Table3[[#This Row],[cca 
25%]:[cca 100%]])</f>
        <v>1</v>
      </c>
      <c r="Z429" s="351">
        <f>Table3[[#This Row],[Montažne ure]]*(1-Table3[[#This Row],[faktor %]])</f>
        <v>0</v>
      </c>
      <c r="AA429" s="84">
        <v>0.25</v>
      </c>
      <c r="AB429" s="84">
        <v>0.25</v>
      </c>
      <c r="AC429" s="84">
        <v>0.25</v>
      </c>
      <c r="AD429" s="84">
        <v>0.25</v>
      </c>
      <c r="AE429" s="3" t="s">
        <v>1374</v>
      </c>
      <c r="AF429" s="3"/>
      <c r="AG429" s="296">
        <v>0</v>
      </c>
      <c r="AH429" s="296" t="s">
        <v>20</v>
      </c>
      <c r="AI429" s="10"/>
      <c r="AJ429" s="10"/>
      <c r="AK429" s="296">
        <v>45275</v>
      </c>
      <c r="AL429" s="296" t="s">
        <v>20</v>
      </c>
      <c r="AM429" s="30" t="s">
        <v>357</v>
      </c>
      <c r="AN429" s="7"/>
    </row>
    <row r="430" spans="1:41" s="331" customFormat="1" ht="18" hidden="1" x14ac:dyDescent="0.35">
      <c r="A430" s="117" t="s">
        <v>1075</v>
      </c>
      <c r="B430" s="86" t="s">
        <v>971</v>
      </c>
      <c r="C430" s="57" t="s">
        <v>1015</v>
      </c>
      <c r="D430" s="50" t="s">
        <v>1016</v>
      </c>
      <c r="E430" s="50"/>
      <c r="F430" s="94"/>
      <c r="G430" s="24" t="s">
        <v>357</v>
      </c>
      <c r="H430" s="28" t="s">
        <v>1377</v>
      </c>
      <c r="I430" s="7">
        <v>49</v>
      </c>
      <c r="J430" s="354"/>
      <c r="K430" s="158"/>
      <c r="L430" s="214">
        <v>0</v>
      </c>
      <c r="M430" s="214">
        <v>0</v>
      </c>
      <c r="N430" s="50">
        <v>462364</v>
      </c>
      <c r="O430" s="94">
        <v>15680</v>
      </c>
      <c r="P430" s="80">
        <v>1</v>
      </c>
      <c r="Q430" s="282"/>
      <c r="R430" s="28">
        <v>35</v>
      </c>
      <c r="S430" s="62" t="s">
        <v>19</v>
      </c>
      <c r="T430" s="281" t="s">
        <v>845</v>
      </c>
      <c r="U430" s="28"/>
      <c r="V430" s="28" t="s">
        <v>20</v>
      </c>
      <c r="W430" s="94" t="s">
        <v>2130</v>
      </c>
      <c r="X430" s="329">
        <v>0</v>
      </c>
      <c r="Y430" s="94">
        <f>SUM(Table3[[#This Row],[cca 
25%]:[cca 100%]])</f>
        <v>1</v>
      </c>
      <c r="Z430" s="351">
        <f>Table3[[#This Row],[Montažne ure]]*(1-Table3[[#This Row],[faktor %]])</f>
        <v>0</v>
      </c>
      <c r="AA430" s="84">
        <v>0.25</v>
      </c>
      <c r="AB430" s="84">
        <v>0.25</v>
      </c>
      <c r="AC430" s="84">
        <v>0.25</v>
      </c>
      <c r="AD430" s="84">
        <v>0.25</v>
      </c>
      <c r="AE430" s="107"/>
      <c r="AF430" s="107"/>
      <c r="AG430" s="296">
        <v>0</v>
      </c>
      <c r="AH430" s="329" t="s">
        <v>20</v>
      </c>
      <c r="AI430" s="94"/>
      <c r="AJ430" s="94"/>
      <c r="AK430" s="329">
        <v>45275</v>
      </c>
      <c r="AL430" s="296" t="s">
        <v>20</v>
      </c>
      <c r="AM430" s="281" t="s">
        <v>357</v>
      </c>
      <c r="AN430" s="7"/>
      <c r="AO430"/>
    </row>
    <row r="431" spans="1:41" s="331" customFormat="1" ht="18" hidden="1" x14ac:dyDescent="0.35">
      <c r="A431" s="117" t="s">
        <v>1075</v>
      </c>
      <c r="B431" s="86" t="s">
        <v>971</v>
      </c>
      <c r="C431" s="57" t="s">
        <v>1017</v>
      </c>
      <c r="D431" s="50" t="s">
        <v>1018</v>
      </c>
      <c r="E431" s="50"/>
      <c r="F431" s="94">
        <v>10</v>
      </c>
      <c r="G431" s="24" t="s">
        <v>357</v>
      </c>
      <c r="H431" s="29" t="s">
        <v>1259</v>
      </c>
      <c r="I431" s="361">
        <v>48</v>
      </c>
      <c r="J431" s="354"/>
      <c r="K431" s="354"/>
      <c r="L431" s="214">
        <v>0</v>
      </c>
      <c r="M431" s="214">
        <v>0</v>
      </c>
      <c r="N431" s="50">
        <v>462365</v>
      </c>
      <c r="O431" s="94">
        <v>15681</v>
      </c>
      <c r="P431" s="80">
        <v>1</v>
      </c>
      <c r="Q431" s="282"/>
      <c r="R431" s="28">
        <v>9</v>
      </c>
      <c r="S431" s="61" t="s">
        <v>29</v>
      </c>
      <c r="T431" s="30" t="s">
        <v>892</v>
      </c>
      <c r="U431" s="28"/>
      <c r="V431" s="28" t="s">
        <v>20</v>
      </c>
      <c r="W431" s="94" t="s">
        <v>2130</v>
      </c>
      <c r="X431" s="329">
        <v>0</v>
      </c>
      <c r="Y431" s="94">
        <f>SUM(Table3[[#This Row],[cca 
25%]:[cca 100%]])</f>
        <v>1</v>
      </c>
      <c r="Z431" s="351">
        <f>Table3[[#This Row],[Montažne ure]]*(1-Table3[[#This Row],[faktor %]])</f>
        <v>0</v>
      </c>
      <c r="AA431" s="84">
        <v>0.25</v>
      </c>
      <c r="AB431" s="84">
        <v>0.25</v>
      </c>
      <c r="AC431" s="84">
        <v>0.25</v>
      </c>
      <c r="AD431" s="84">
        <v>0.25</v>
      </c>
      <c r="AE431" s="107"/>
      <c r="AF431" s="107"/>
      <c r="AG431" s="296">
        <v>0</v>
      </c>
      <c r="AH431" s="329" t="s">
        <v>20</v>
      </c>
      <c r="AI431" s="94"/>
      <c r="AJ431" s="94"/>
      <c r="AK431" s="329">
        <v>45302</v>
      </c>
      <c r="AL431" s="296" t="s">
        <v>20</v>
      </c>
      <c r="AM431" s="281" t="s">
        <v>357</v>
      </c>
      <c r="AN431" s="7"/>
      <c r="AO431"/>
    </row>
    <row r="432" spans="1:41" ht="18" hidden="1" x14ac:dyDescent="0.35">
      <c r="A432" s="117" t="s">
        <v>1075</v>
      </c>
      <c r="B432" s="8" t="s">
        <v>971</v>
      </c>
      <c r="C432" s="57" t="s">
        <v>1019</v>
      </c>
      <c r="D432" s="50" t="s">
        <v>1020</v>
      </c>
      <c r="E432" s="50"/>
      <c r="F432" s="10"/>
      <c r="G432" s="24" t="s">
        <v>357</v>
      </c>
      <c r="H432" s="29" t="s">
        <v>1259</v>
      </c>
      <c r="I432" s="361">
        <v>48</v>
      </c>
      <c r="J432" s="158"/>
      <c r="K432" s="158"/>
      <c r="L432" s="214">
        <v>0</v>
      </c>
      <c r="M432" s="214">
        <v>0</v>
      </c>
      <c r="N432" s="50">
        <v>462366</v>
      </c>
      <c r="O432" s="10">
        <v>15682</v>
      </c>
      <c r="P432" s="105">
        <v>1</v>
      </c>
      <c r="Q432" s="102"/>
      <c r="R432" s="114">
        <v>19</v>
      </c>
      <c r="S432" s="61" t="s">
        <v>29</v>
      </c>
      <c r="T432" s="30" t="s">
        <v>892</v>
      </c>
      <c r="U432" s="29"/>
      <c r="V432" s="29" t="s">
        <v>20</v>
      </c>
      <c r="W432" s="10" t="s">
        <v>2130</v>
      </c>
      <c r="X432" s="296">
        <v>0</v>
      </c>
      <c r="Y432" s="10">
        <f>SUM(Table3[[#This Row],[cca 
25%]:[cca 100%]])</f>
        <v>1</v>
      </c>
      <c r="Z432" s="351">
        <f>Table3[[#This Row],[Montažne ure]]*(1-Table3[[#This Row],[faktor %]])</f>
        <v>0</v>
      </c>
      <c r="AA432" s="84">
        <v>0.25</v>
      </c>
      <c r="AB432" s="84">
        <v>0.25</v>
      </c>
      <c r="AC432" s="84">
        <v>0.25</v>
      </c>
      <c r="AD432" s="84">
        <v>0.25</v>
      </c>
      <c r="AE432" s="3"/>
      <c r="AF432" s="3"/>
      <c r="AG432" s="296">
        <v>45274</v>
      </c>
      <c r="AH432" s="296" t="s">
        <v>20</v>
      </c>
      <c r="AI432" s="10"/>
      <c r="AJ432" s="10"/>
      <c r="AK432" s="296">
        <v>45281</v>
      </c>
      <c r="AL432" s="296" t="s">
        <v>20</v>
      </c>
      <c r="AM432" s="30" t="s">
        <v>357</v>
      </c>
      <c r="AN432" s="7"/>
    </row>
    <row r="433" spans="1:41" ht="18" hidden="1" x14ac:dyDescent="0.35">
      <c r="A433" s="117" t="s">
        <v>1075</v>
      </c>
      <c r="B433" s="8" t="s">
        <v>971</v>
      </c>
      <c r="C433" s="57" t="s">
        <v>1021</v>
      </c>
      <c r="D433" s="50" t="s">
        <v>1022</v>
      </c>
      <c r="E433" s="50"/>
      <c r="F433" s="10">
        <v>9</v>
      </c>
      <c r="G433" s="24" t="s">
        <v>357</v>
      </c>
      <c r="H433" s="28" t="s">
        <v>1262</v>
      </c>
      <c r="I433" s="361">
        <v>49</v>
      </c>
      <c r="J433" s="158"/>
      <c r="K433" s="158"/>
      <c r="L433" s="214">
        <v>0</v>
      </c>
      <c r="M433" s="214">
        <v>0</v>
      </c>
      <c r="N433" s="50">
        <v>462367</v>
      </c>
      <c r="O433" s="10">
        <v>15683</v>
      </c>
      <c r="P433" s="105">
        <v>1</v>
      </c>
      <c r="Q433" s="102"/>
      <c r="R433" s="114">
        <v>16</v>
      </c>
      <c r="S433" s="58" t="s">
        <v>22</v>
      </c>
      <c r="T433" s="30" t="s">
        <v>892</v>
      </c>
      <c r="U433" s="29"/>
      <c r="V433" s="29" t="s">
        <v>20</v>
      </c>
      <c r="W433" s="10" t="s">
        <v>2130</v>
      </c>
      <c r="X433" s="296">
        <v>45268</v>
      </c>
      <c r="Y433" s="10">
        <f>SUM(Table3[[#This Row],[cca 
25%]:[cca 100%]])</f>
        <v>1</v>
      </c>
      <c r="Z433" s="351">
        <f>Table3[[#This Row],[Montažne ure]]*(1-Table3[[#This Row],[faktor %]])</f>
        <v>0</v>
      </c>
      <c r="AA433" s="84">
        <v>0.25</v>
      </c>
      <c r="AB433" s="84">
        <v>0.25</v>
      </c>
      <c r="AC433" s="84">
        <v>0.25</v>
      </c>
      <c r="AD433" s="84">
        <v>0.25</v>
      </c>
      <c r="AE433" s="3"/>
      <c r="AF433" s="3"/>
      <c r="AG433" s="296">
        <v>45273</v>
      </c>
      <c r="AH433" s="296" t="s">
        <v>20</v>
      </c>
      <c r="AI433" s="10"/>
      <c r="AJ433" s="10"/>
      <c r="AK433" s="296">
        <v>45274</v>
      </c>
      <c r="AL433" s="296" t="s">
        <v>20</v>
      </c>
      <c r="AM433" s="30" t="s">
        <v>357</v>
      </c>
      <c r="AN433" s="7"/>
    </row>
    <row r="434" spans="1:41" ht="18" hidden="1" x14ac:dyDescent="0.35">
      <c r="A434" s="117" t="s">
        <v>1075</v>
      </c>
      <c r="B434" s="8" t="s">
        <v>971</v>
      </c>
      <c r="C434" s="57" t="s">
        <v>1023</v>
      </c>
      <c r="D434" s="50" t="s">
        <v>1024</v>
      </c>
      <c r="E434" s="50"/>
      <c r="F434" s="10">
        <v>1</v>
      </c>
      <c r="G434" s="24" t="s">
        <v>357</v>
      </c>
      <c r="H434" s="29" t="s">
        <v>1261</v>
      </c>
      <c r="I434" s="7">
        <v>47</v>
      </c>
      <c r="J434" s="158"/>
      <c r="K434" s="158"/>
      <c r="L434" s="214">
        <v>0</v>
      </c>
      <c r="M434" s="214">
        <v>0</v>
      </c>
      <c r="N434" s="50">
        <v>462368</v>
      </c>
      <c r="O434" s="10">
        <v>15684</v>
      </c>
      <c r="P434" s="105">
        <v>1</v>
      </c>
      <c r="Q434" s="102"/>
      <c r="R434" s="114">
        <v>44</v>
      </c>
      <c r="S434" s="29" t="s">
        <v>23</v>
      </c>
      <c r="T434" s="281" t="s">
        <v>845</v>
      </c>
      <c r="U434" s="29"/>
      <c r="V434" s="29" t="s">
        <v>20</v>
      </c>
      <c r="W434" s="10" t="s">
        <v>2130</v>
      </c>
      <c r="X434" s="296">
        <v>0</v>
      </c>
      <c r="Y434" s="10">
        <f>SUM(Table3[[#This Row],[cca 
25%]:[cca 100%]])</f>
        <v>1</v>
      </c>
      <c r="Z434" s="351">
        <f>Table3[[#This Row],[Montažne ure]]*(1-Table3[[#This Row],[faktor %]])</f>
        <v>0</v>
      </c>
      <c r="AA434" s="84">
        <v>0.25</v>
      </c>
      <c r="AB434" s="84">
        <v>0.25</v>
      </c>
      <c r="AC434" s="84">
        <v>0.25</v>
      </c>
      <c r="AD434" s="84">
        <v>0.25</v>
      </c>
      <c r="AE434" s="3" t="s">
        <v>1263</v>
      </c>
      <c r="AF434" s="3"/>
      <c r="AG434" s="296">
        <v>45282</v>
      </c>
      <c r="AH434" s="296" t="s">
        <v>20</v>
      </c>
      <c r="AI434" s="10"/>
      <c r="AJ434" s="10"/>
      <c r="AK434" s="296">
        <v>45309</v>
      </c>
      <c r="AL434" s="296" t="s">
        <v>20</v>
      </c>
      <c r="AM434" s="30" t="s">
        <v>357</v>
      </c>
      <c r="AN434" s="7"/>
    </row>
    <row r="435" spans="1:41" ht="18" hidden="1" x14ac:dyDescent="0.35">
      <c r="A435" s="117" t="s">
        <v>1075</v>
      </c>
      <c r="B435" s="8" t="s">
        <v>971</v>
      </c>
      <c r="C435" s="57" t="s">
        <v>1025</v>
      </c>
      <c r="D435" s="50" t="s">
        <v>1026</v>
      </c>
      <c r="E435" s="50"/>
      <c r="F435" s="10">
        <v>1</v>
      </c>
      <c r="G435" s="24" t="s">
        <v>357</v>
      </c>
      <c r="H435" s="29" t="s">
        <v>1087</v>
      </c>
      <c r="I435" s="7">
        <v>47</v>
      </c>
      <c r="J435" s="158"/>
      <c r="K435" s="158"/>
      <c r="L435" s="214">
        <v>0</v>
      </c>
      <c r="M435" s="214">
        <v>0</v>
      </c>
      <c r="N435" s="50">
        <v>462392</v>
      </c>
      <c r="O435" s="10">
        <v>15757</v>
      </c>
      <c r="P435" s="105">
        <v>1</v>
      </c>
      <c r="Q435" s="102"/>
      <c r="R435" s="114">
        <v>13</v>
      </c>
      <c r="S435" s="58" t="s">
        <v>22</v>
      </c>
      <c r="T435" s="281" t="s">
        <v>845</v>
      </c>
      <c r="U435" s="29"/>
      <c r="V435" s="29" t="s">
        <v>20</v>
      </c>
      <c r="W435" s="10" t="s">
        <v>2130</v>
      </c>
      <c r="X435" s="296">
        <v>0</v>
      </c>
      <c r="Y435" s="10">
        <f>SUM(Table3[[#This Row],[cca 
25%]:[cca 100%]])</f>
        <v>1</v>
      </c>
      <c r="Z435" s="351">
        <f>Table3[[#This Row],[Montažne ure]]*(1-Table3[[#This Row],[faktor %]])</f>
        <v>0</v>
      </c>
      <c r="AA435" s="84">
        <v>0.25</v>
      </c>
      <c r="AB435" s="84">
        <v>0.25</v>
      </c>
      <c r="AC435" s="84">
        <v>0.25</v>
      </c>
      <c r="AD435" s="84">
        <v>0.25</v>
      </c>
      <c r="AE435" s="3"/>
      <c r="AF435" s="3"/>
      <c r="AG435" s="296">
        <v>45281</v>
      </c>
      <c r="AH435" s="296" t="s">
        <v>20</v>
      </c>
      <c r="AI435" s="10"/>
      <c r="AJ435" s="10"/>
      <c r="AK435" s="296">
        <v>45313</v>
      </c>
      <c r="AL435" s="296" t="s">
        <v>20</v>
      </c>
      <c r="AM435" s="30" t="s">
        <v>357</v>
      </c>
      <c r="AN435" s="7"/>
    </row>
    <row r="436" spans="1:41" ht="18" hidden="1" x14ac:dyDescent="0.35">
      <c r="A436" s="117" t="s">
        <v>1075</v>
      </c>
      <c r="B436" s="8" t="s">
        <v>971</v>
      </c>
      <c r="C436" s="57" t="s">
        <v>1027</v>
      </c>
      <c r="D436" s="50" t="s">
        <v>1028</v>
      </c>
      <c r="E436" s="50"/>
      <c r="F436" s="10">
        <v>6</v>
      </c>
      <c r="G436" s="24" t="s">
        <v>357</v>
      </c>
      <c r="H436" s="29" t="s">
        <v>1249</v>
      </c>
      <c r="I436" s="7">
        <v>47</v>
      </c>
      <c r="J436" s="158"/>
      <c r="K436" s="158"/>
      <c r="L436" s="214">
        <v>0</v>
      </c>
      <c r="M436" s="214">
        <v>0</v>
      </c>
      <c r="N436" s="50">
        <v>462393</v>
      </c>
      <c r="O436" s="10"/>
      <c r="P436" s="105">
        <v>1</v>
      </c>
      <c r="Q436" s="102"/>
      <c r="R436" s="114">
        <v>6</v>
      </c>
      <c r="S436" s="58" t="s">
        <v>22</v>
      </c>
      <c r="T436" s="30" t="s">
        <v>1092</v>
      </c>
      <c r="U436" s="29"/>
      <c r="V436" s="29" t="s">
        <v>20</v>
      </c>
      <c r="W436" s="10" t="s">
        <v>2130</v>
      </c>
      <c r="X436" s="296">
        <v>0</v>
      </c>
      <c r="Y436" s="10">
        <f>SUM(Table3[[#This Row],[cca 
25%]:[cca 100%]])</f>
        <v>1</v>
      </c>
      <c r="Z436" s="351">
        <f>Table3[[#This Row],[Montažne ure]]*(1-Table3[[#This Row],[faktor %]])</f>
        <v>0</v>
      </c>
      <c r="AA436" s="84">
        <v>0.25</v>
      </c>
      <c r="AB436" s="84">
        <v>0.25</v>
      </c>
      <c r="AC436" s="84">
        <v>0.25</v>
      </c>
      <c r="AD436" s="84">
        <v>0.25</v>
      </c>
      <c r="AE436" s="3" t="s">
        <v>1368</v>
      </c>
      <c r="AF436" s="3"/>
      <c r="AG436" s="296">
        <v>45264</v>
      </c>
      <c r="AH436" s="296" t="s">
        <v>20</v>
      </c>
      <c r="AI436" s="108" t="s">
        <v>1092</v>
      </c>
      <c r="AJ436" s="10"/>
      <c r="AK436" s="296">
        <v>45268</v>
      </c>
      <c r="AL436" s="296" t="s">
        <v>20</v>
      </c>
      <c r="AM436" s="30" t="s">
        <v>357</v>
      </c>
      <c r="AN436" s="7"/>
    </row>
    <row r="437" spans="1:41" ht="18" hidden="1" x14ac:dyDescent="0.35">
      <c r="A437" s="117" t="s">
        <v>1075</v>
      </c>
      <c r="B437" s="8" t="s">
        <v>971</v>
      </c>
      <c r="C437" s="57" t="s">
        <v>1029</v>
      </c>
      <c r="D437" s="50" t="s">
        <v>1030</v>
      </c>
      <c r="E437" s="50"/>
      <c r="F437" s="10"/>
      <c r="G437" s="24" t="s">
        <v>357</v>
      </c>
      <c r="H437" s="29" t="s">
        <v>1259</v>
      </c>
      <c r="I437" s="361">
        <v>48</v>
      </c>
      <c r="J437" s="354"/>
      <c r="K437" s="158"/>
      <c r="L437" s="214">
        <v>0</v>
      </c>
      <c r="M437" s="214">
        <v>0</v>
      </c>
      <c r="N437" s="50">
        <v>462394</v>
      </c>
      <c r="O437" s="10">
        <v>15764</v>
      </c>
      <c r="P437" s="105">
        <v>1</v>
      </c>
      <c r="Q437" s="102"/>
      <c r="R437" s="114">
        <v>27</v>
      </c>
      <c r="S437" s="61" t="s">
        <v>29</v>
      </c>
      <c r="T437" s="30" t="s">
        <v>892</v>
      </c>
      <c r="U437" s="29"/>
      <c r="V437" s="29" t="s">
        <v>20</v>
      </c>
      <c r="W437" s="10" t="s">
        <v>2130</v>
      </c>
      <c r="X437" s="296">
        <v>0</v>
      </c>
      <c r="Y437" s="10">
        <f>SUM(Table3[[#This Row],[cca 
25%]:[cca 100%]])</f>
        <v>1</v>
      </c>
      <c r="Z437" s="351">
        <f>Table3[[#This Row],[Montažne ure]]*(1-Table3[[#This Row],[faktor %]])</f>
        <v>0</v>
      </c>
      <c r="AA437" s="84">
        <v>0.25</v>
      </c>
      <c r="AB437" s="84">
        <v>0.25</v>
      </c>
      <c r="AC437" s="84">
        <v>0.25</v>
      </c>
      <c r="AD437" s="84">
        <v>0.25</v>
      </c>
      <c r="AE437" s="3" t="s">
        <v>1258</v>
      </c>
      <c r="AF437" s="3"/>
      <c r="AG437" s="296">
        <v>45278</v>
      </c>
      <c r="AH437" s="296" t="s">
        <v>20</v>
      </c>
      <c r="AI437" s="10"/>
      <c r="AJ437" s="10"/>
      <c r="AK437" s="296">
        <v>45281</v>
      </c>
      <c r="AL437" s="296" t="s">
        <v>20</v>
      </c>
      <c r="AM437" s="30" t="s">
        <v>357</v>
      </c>
      <c r="AN437" s="7"/>
    </row>
    <row r="438" spans="1:41" s="331" customFormat="1" ht="18" hidden="1" x14ac:dyDescent="0.35">
      <c r="A438" s="117" t="s">
        <v>1075</v>
      </c>
      <c r="B438" s="86" t="s">
        <v>971</v>
      </c>
      <c r="C438" s="57" t="s">
        <v>1031</v>
      </c>
      <c r="D438" s="50" t="s">
        <v>1032</v>
      </c>
      <c r="E438" s="50"/>
      <c r="F438" s="94"/>
      <c r="G438" s="24" t="s">
        <v>357</v>
      </c>
      <c r="H438" s="28" t="s">
        <v>1087</v>
      </c>
      <c r="I438" s="361">
        <v>48</v>
      </c>
      <c r="J438" s="354"/>
      <c r="K438" s="354"/>
      <c r="L438" s="214">
        <v>0</v>
      </c>
      <c r="M438" s="214">
        <v>0</v>
      </c>
      <c r="N438" s="50">
        <v>463834</v>
      </c>
      <c r="O438" s="94">
        <v>15781</v>
      </c>
      <c r="P438" s="80">
        <v>1</v>
      </c>
      <c r="Q438" s="282"/>
      <c r="R438" s="28">
        <v>70</v>
      </c>
      <c r="S438" s="29" t="s">
        <v>23</v>
      </c>
      <c r="T438" s="281" t="s">
        <v>845</v>
      </c>
      <c r="U438" s="28"/>
      <c r="V438" s="28" t="s">
        <v>20</v>
      </c>
      <c r="W438" s="94" t="s">
        <v>2130</v>
      </c>
      <c r="X438" s="329">
        <v>0</v>
      </c>
      <c r="Y438" s="94">
        <f>SUM(Table3[[#This Row],[cca 
25%]:[cca 100%]])</f>
        <v>0.75</v>
      </c>
      <c r="Z438" s="351">
        <f>Table3[[#This Row],[Montažne ure]]*(1-Table3[[#This Row],[faktor %]])</f>
        <v>17.5</v>
      </c>
      <c r="AA438" s="84">
        <v>0.25</v>
      </c>
      <c r="AB438" s="84">
        <v>0.25</v>
      </c>
      <c r="AC438" s="84">
        <v>0.25</v>
      </c>
      <c r="AD438" s="330"/>
      <c r="AE438" s="107" t="s">
        <v>892</v>
      </c>
      <c r="AF438" s="107"/>
      <c r="AG438" s="296">
        <v>45282</v>
      </c>
      <c r="AH438" s="329" t="s">
        <v>20</v>
      </c>
      <c r="AI438" s="94"/>
      <c r="AJ438" s="94"/>
      <c r="AK438" s="329">
        <v>45299</v>
      </c>
      <c r="AL438" s="296" t="s">
        <v>20</v>
      </c>
      <c r="AM438" s="281" t="s">
        <v>357</v>
      </c>
      <c r="AN438" s="7"/>
      <c r="AO438"/>
    </row>
    <row r="439" spans="1:41" s="331" customFormat="1" ht="18" hidden="1" x14ac:dyDescent="0.35">
      <c r="A439" s="117" t="s">
        <v>1075</v>
      </c>
      <c r="B439" s="86" t="s">
        <v>971</v>
      </c>
      <c r="C439" s="57" t="s">
        <v>1033</v>
      </c>
      <c r="D439" s="50" t="s">
        <v>1034</v>
      </c>
      <c r="E439" s="50"/>
      <c r="F439" s="94">
        <v>4</v>
      </c>
      <c r="G439" s="24" t="s">
        <v>357</v>
      </c>
      <c r="H439" s="28" t="s">
        <v>1091</v>
      </c>
      <c r="I439" s="361">
        <v>48</v>
      </c>
      <c r="J439" s="354"/>
      <c r="K439" s="354"/>
      <c r="L439" s="214">
        <v>0</v>
      </c>
      <c r="M439" s="214">
        <v>0</v>
      </c>
      <c r="N439" s="50">
        <v>462369</v>
      </c>
      <c r="O439" s="94">
        <v>15685</v>
      </c>
      <c r="P439" s="80">
        <v>1</v>
      </c>
      <c r="Q439" s="282"/>
      <c r="R439" s="28">
        <v>5</v>
      </c>
      <c r="S439" s="58" t="s">
        <v>22</v>
      </c>
      <c r="T439" s="355" t="s">
        <v>1092</v>
      </c>
      <c r="U439" s="28"/>
      <c r="V439" s="28" t="s">
        <v>20</v>
      </c>
      <c r="W439" s="94" t="s">
        <v>2130</v>
      </c>
      <c r="X439" s="329">
        <v>0</v>
      </c>
      <c r="Y439" s="94">
        <f>SUM(Table3[[#This Row],[cca 
25%]:[cca 100%]])</f>
        <v>1</v>
      </c>
      <c r="Z439" s="351">
        <f>Table3[[#This Row],[Montažne ure]]*(1-Table3[[#This Row],[faktor %]])</f>
        <v>0</v>
      </c>
      <c r="AA439" s="84">
        <v>0.25</v>
      </c>
      <c r="AB439" s="84">
        <v>0.25</v>
      </c>
      <c r="AC439" s="84">
        <v>0.25</v>
      </c>
      <c r="AD439" s="84">
        <v>0.25</v>
      </c>
      <c r="AE439" s="107"/>
      <c r="AF439" s="107"/>
      <c r="AG439" s="296">
        <v>0</v>
      </c>
      <c r="AH439" s="329" t="s">
        <v>20</v>
      </c>
      <c r="AI439" s="108" t="s">
        <v>1092</v>
      </c>
      <c r="AJ439" s="94"/>
      <c r="AK439" s="329">
        <v>45271</v>
      </c>
      <c r="AL439" s="296" t="s">
        <v>20</v>
      </c>
      <c r="AM439" s="281" t="s">
        <v>357</v>
      </c>
      <c r="AN439" s="7"/>
      <c r="AO439"/>
    </row>
    <row r="440" spans="1:41" ht="18" hidden="1" x14ac:dyDescent="0.35">
      <c r="A440" s="117" t="s">
        <v>1075</v>
      </c>
      <c r="B440" s="8" t="s">
        <v>971</v>
      </c>
      <c r="C440" s="57" t="s">
        <v>1035</v>
      </c>
      <c r="D440" s="50" t="s">
        <v>1036</v>
      </c>
      <c r="E440" s="50"/>
      <c r="F440" s="10"/>
      <c r="G440" s="10"/>
      <c r="H440" s="29" t="s">
        <v>1098</v>
      </c>
      <c r="I440" s="7">
        <v>47</v>
      </c>
      <c r="J440" s="158"/>
      <c r="K440" s="158"/>
      <c r="L440" s="105">
        <v>1</v>
      </c>
      <c r="M440" s="214">
        <v>0</v>
      </c>
      <c r="N440" s="50">
        <v>462370</v>
      </c>
      <c r="O440" s="10">
        <v>15686</v>
      </c>
      <c r="P440" s="105">
        <v>1</v>
      </c>
      <c r="Q440" s="102"/>
      <c r="R440" s="114">
        <v>82</v>
      </c>
      <c r="S440" s="62" t="s">
        <v>19</v>
      </c>
      <c r="T440" s="30" t="s">
        <v>892</v>
      </c>
      <c r="U440" s="29"/>
      <c r="V440" s="29" t="s">
        <v>20</v>
      </c>
      <c r="W440" s="10" t="s">
        <v>2130</v>
      </c>
      <c r="X440" s="296">
        <v>0</v>
      </c>
      <c r="Y440" s="10">
        <f>SUM(Table3[[#This Row],[cca 
25%]:[cca 100%]])</f>
        <v>1</v>
      </c>
      <c r="Z440" s="351">
        <f>Table3[[#This Row],[Montažne ure]]*(1-Table3[[#This Row],[faktor %]])</f>
        <v>0</v>
      </c>
      <c r="AA440" s="84">
        <v>0.25</v>
      </c>
      <c r="AB440" s="84">
        <v>0.25</v>
      </c>
      <c r="AC440" s="84">
        <v>0.25</v>
      </c>
      <c r="AD440" s="84">
        <v>0.25</v>
      </c>
      <c r="AE440" s="3" t="s">
        <v>1091</v>
      </c>
      <c r="AF440" s="3"/>
      <c r="AG440" s="296">
        <v>0</v>
      </c>
      <c r="AH440" s="296" t="s">
        <v>20</v>
      </c>
      <c r="AI440" s="10"/>
      <c r="AJ440" s="10"/>
      <c r="AK440" s="296">
        <v>45260</v>
      </c>
      <c r="AL440" s="296" t="s">
        <v>20</v>
      </c>
      <c r="AM440" s="30" t="s">
        <v>357</v>
      </c>
      <c r="AN440" s="7"/>
    </row>
    <row r="441" spans="1:41" s="331" customFormat="1" ht="18" hidden="1" x14ac:dyDescent="0.35">
      <c r="A441" s="117" t="s">
        <v>1075</v>
      </c>
      <c r="B441" s="86" t="s">
        <v>971</v>
      </c>
      <c r="C441" s="57" t="s">
        <v>1037</v>
      </c>
      <c r="D441" s="50" t="s">
        <v>1038</v>
      </c>
      <c r="E441" s="50"/>
      <c r="F441" s="94"/>
      <c r="G441" s="24" t="s">
        <v>357</v>
      </c>
      <c r="H441" s="29" t="s">
        <v>1098</v>
      </c>
      <c r="I441" s="7">
        <v>47</v>
      </c>
      <c r="J441" s="354"/>
      <c r="K441" s="354"/>
      <c r="L441" s="214">
        <v>0</v>
      </c>
      <c r="M441" s="214">
        <v>0</v>
      </c>
      <c r="N441" s="50">
        <v>449259</v>
      </c>
      <c r="O441" s="94">
        <v>15687</v>
      </c>
      <c r="P441" s="80">
        <v>1</v>
      </c>
      <c r="Q441" s="282"/>
      <c r="R441" s="28">
        <v>10</v>
      </c>
      <c r="S441" s="62" t="s">
        <v>19</v>
      </c>
      <c r="T441" s="30" t="s">
        <v>892</v>
      </c>
      <c r="U441" s="28"/>
      <c r="V441" s="28" t="s">
        <v>20</v>
      </c>
      <c r="W441" s="94" t="s">
        <v>2130</v>
      </c>
      <c r="X441" s="329">
        <v>0</v>
      </c>
      <c r="Y441" s="94">
        <f>SUM(Table3[[#This Row],[cca 
25%]:[cca 100%]])</f>
        <v>1</v>
      </c>
      <c r="Z441" s="351">
        <f>Table3[[#This Row],[Montažne ure]]*(1-Table3[[#This Row],[faktor %]])</f>
        <v>0</v>
      </c>
      <c r="AA441" s="84">
        <v>0.25</v>
      </c>
      <c r="AB441" s="84">
        <v>0.25</v>
      </c>
      <c r="AC441" s="84">
        <v>0.25</v>
      </c>
      <c r="AD441" s="84">
        <v>0.25</v>
      </c>
      <c r="AE441" s="107"/>
      <c r="AF441" s="107"/>
      <c r="AG441" s="296">
        <v>0</v>
      </c>
      <c r="AH441" s="329">
        <v>0</v>
      </c>
      <c r="AI441" s="94"/>
      <c r="AJ441" s="94"/>
      <c r="AK441" s="329">
        <v>0</v>
      </c>
      <c r="AL441" s="296">
        <v>0</v>
      </c>
      <c r="AM441" s="281" t="s">
        <v>357</v>
      </c>
      <c r="AN441" s="7"/>
      <c r="AO441"/>
    </row>
    <row r="442" spans="1:41" ht="18" hidden="1" x14ac:dyDescent="0.35">
      <c r="A442" s="117" t="s">
        <v>1075</v>
      </c>
      <c r="B442" s="8" t="s">
        <v>971</v>
      </c>
      <c r="C442" s="57" t="s">
        <v>1039</v>
      </c>
      <c r="D442" s="50" t="s">
        <v>1040</v>
      </c>
      <c r="E442" s="50"/>
      <c r="F442" s="10"/>
      <c r="G442" s="24" t="s">
        <v>357</v>
      </c>
      <c r="H442" s="29" t="s">
        <v>1259</v>
      </c>
      <c r="I442" s="361">
        <v>48</v>
      </c>
      <c r="J442" s="158"/>
      <c r="K442" s="158"/>
      <c r="L442" s="214">
        <v>0</v>
      </c>
      <c r="M442" s="214">
        <v>0</v>
      </c>
      <c r="N442" s="50">
        <v>462371</v>
      </c>
      <c r="O442" s="10">
        <v>15688</v>
      </c>
      <c r="P442" s="105">
        <v>1</v>
      </c>
      <c r="Q442" s="102"/>
      <c r="R442" s="114">
        <v>25</v>
      </c>
      <c r="S442" s="61" t="s">
        <v>29</v>
      </c>
      <c r="T442" s="30" t="s">
        <v>892</v>
      </c>
      <c r="U442" s="29"/>
      <c r="V442" s="29" t="s">
        <v>20</v>
      </c>
      <c r="W442" s="10" t="s">
        <v>2130</v>
      </c>
      <c r="X442" s="296">
        <v>0</v>
      </c>
      <c r="Y442" s="10">
        <f>SUM(Table3[[#This Row],[cca 
25%]:[cca 100%]])</f>
        <v>1</v>
      </c>
      <c r="Z442" s="351">
        <f>Table3[[#This Row],[Montažne ure]]*(1-Table3[[#This Row],[faktor %]])</f>
        <v>0</v>
      </c>
      <c r="AA442" s="84">
        <v>0.25</v>
      </c>
      <c r="AB442" s="84">
        <v>0.25</v>
      </c>
      <c r="AC442" s="84">
        <v>0.25</v>
      </c>
      <c r="AD442" s="84">
        <v>0.25</v>
      </c>
      <c r="AE442" s="3" t="s">
        <v>1258</v>
      </c>
      <c r="AF442" s="3"/>
      <c r="AG442" s="296">
        <v>45278</v>
      </c>
      <c r="AH442" s="296" t="s">
        <v>20</v>
      </c>
      <c r="AI442" s="10"/>
      <c r="AJ442" s="10"/>
      <c r="AK442" s="296">
        <v>45282</v>
      </c>
      <c r="AL442" s="296" t="s">
        <v>20</v>
      </c>
      <c r="AM442" s="30" t="s">
        <v>357</v>
      </c>
      <c r="AN442" s="7"/>
    </row>
    <row r="443" spans="1:41" ht="18" hidden="1" x14ac:dyDescent="0.35">
      <c r="A443" s="117" t="s">
        <v>1075</v>
      </c>
      <c r="B443" s="8" t="s">
        <v>971</v>
      </c>
      <c r="C443" s="57" t="s">
        <v>1041</v>
      </c>
      <c r="D443" s="50" t="s">
        <v>1042</v>
      </c>
      <c r="E443" s="50"/>
      <c r="F443" s="10">
        <v>10</v>
      </c>
      <c r="G443" s="24" t="s">
        <v>357</v>
      </c>
      <c r="H443" s="29" t="s">
        <v>1259</v>
      </c>
      <c r="I443" s="361">
        <v>48</v>
      </c>
      <c r="J443" s="158"/>
      <c r="K443" s="7"/>
      <c r="L443" s="214">
        <v>0</v>
      </c>
      <c r="M443" s="214">
        <v>0</v>
      </c>
      <c r="N443" s="50">
        <v>462372</v>
      </c>
      <c r="O443" s="10">
        <v>15689</v>
      </c>
      <c r="P443" s="105">
        <v>1</v>
      </c>
      <c r="Q443" s="102"/>
      <c r="R443" s="114">
        <v>11</v>
      </c>
      <c r="S443" s="61" t="s">
        <v>29</v>
      </c>
      <c r="T443" s="30" t="s">
        <v>892</v>
      </c>
      <c r="U443" s="29"/>
      <c r="V443" s="29" t="s">
        <v>20</v>
      </c>
      <c r="W443" s="10" t="s">
        <v>2130</v>
      </c>
      <c r="X443" s="296">
        <v>0</v>
      </c>
      <c r="Y443" s="10">
        <f>SUM(Table3[[#This Row],[cca 
25%]:[cca 100%]])</f>
        <v>1</v>
      </c>
      <c r="Z443" s="351">
        <f>Table3[[#This Row],[Montažne ure]]*(1-Table3[[#This Row],[faktor %]])</f>
        <v>0</v>
      </c>
      <c r="AA443" s="84">
        <v>0.25</v>
      </c>
      <c r="AB443" s="84">
        <v>0.25</v>
      </c>
      <c r="AC443" s="84">
        <v>0.25</v>
      </c>
      <c r="AD443" s="84">
        <v>0.25</v>
      </c>
      <c r="AE443" s="3" t="s">
        <v>1258</v>
      </c>
      <c r="AF443" s="3"/>
      <c r="AG443" s="296">
        <v>0</v>
      </c>
      <c r="AH443" s="296" t="s">
        <v>20</v>
      </c>
      <c r="AI443" s="10"/>
      <c r="AJ443" s="10"/>
      <c r="AK443" s="296">
        <v>45279</v>
      </c>
      <c r="AL443" s="296" t="s">
        <v>20</v>
      </c>
      <c r="AM443" s="30" t="s">
        <v>357</v>
      </c>
      <c r="AN443" s="7"/>
    </row>
    <row r="444" spans="1:41" ht="18" hidden="1" x14ac:dyDescent="0.35">
      <c r="A444" s="117" t="s">
        <v>1075</v>
      </c>
      <c r="B444" s="8" t="s">
        <v>971</v>
      </c>
      <c r="C444" s="57" t="s">
        <v>1043</v>
      </c>
      <c r="D444" s="50" t="s">
        <v>1044</v>
      </c>
      <c r="E444" s="50"/>
      <c r="F444" s="10">
        <v>3</v>
      </c>
      <c r="G444" s="24" t="s">
        <v>357</v>
      </c>
      <c r="H444" s="29" t="s">
        <v>1261</v>
      </c>
      <c r="I444" s="361">
        <v>48</v>
      </c>
      <c r="J444" s="158"/>
      <c r="K444" s="158"/>
      <c r="L444" s="214">
        <v>0</v>
      </c>
      <c r="M444" s="214">
        <v>0</v>
      </c>
      <c r="N444" s="50">
        <v>462373</v>
      </c>
      <c r="O444" s="10">
        <v>15690</v>
      </c>
      <c r="P444" s="105">
        <v>1</v>
      </c>
      <c r="Q444" s="102"/>
      <c r="R444" s="114">
        <v>4</v>
      </c>
      <c r="S444" s="58" t="s">
        <v>22</v>
      </c>
      <c r="T444" s="355" t="s">
        <v>1092</v>
      </c>
      <c r="U444" s="29"/>
      <c r="V444" s="29" t="s">
        <v>20</v>
      </c>
      <c r="W444" s="10" t="s">
        <v>2130</v>
      </c>
      <c r="X444" s="296">
        <v>0</v>
      </c>
      <c r="Y444" s="10">
        <f>SUM(Table3[[#This Row],[cca 
25%]:[cca 100%]])</f>
        <v>1</v>
      </c>
      <c r="Z444" s="351">
        <f>Table3[[#This Row],[Montažne ure]]*(1-Table3[[#This Row],[faktor %]])</f>
        <v>0</v>
      </c>
      <c r="AA444" s="84">
        <v>0.25</v>
      </c>
      <c r="AB444" s="84">
        <v>0.25</v>
      </c>
      <c r="AC444" s="84">
        <v>0.25</v>
      </c>
      <c r="AD444" s="84">
        <v>0.25</v>
      </c>
      <c r="AE444" s="3" t="s">
        <v>1373</v>
      </c>
      <c r="AF444" s="3"/>
      <c r="AG444" s="296">
        <v>0</v>
      </c>
      <c r="AH444" s="296" t="s">
        <v>20</v>
      </c>
      <c r="AI444" s="108" t="s">
        <v>1092</v>
      </c>
      <c r="AJ444" s="10"/>
      <c r="AK444" s="296">
        <v>45271</v>
      </c>
      <c r="AL444" s="296" t="s">
        <v>20</v>
      </c>
      <c r="AM444" s="30" t="s">
        <v>357</v>
      </c>
      <c r="AN444" s="7"/>
    </row>
    <row r="445" spans="1:41" ht="18" hidden="1" x14ac:dyDescent="0.35">
      <c r="A445" s="117" t="s">
        <v>1075</v>
      </c>
      <c r="B445" s="8" t="s">
        <v>971</v>
      </c>
      <c r="C445" s="57" t="s">
        <v>1045</v>
      </c>
      <c r="D445" s="50" t="s">
        <v>1046</v>
      </c>
      <c r="E445" s="50"/>
      <c r="F445" s="10">
        <v>8</v>
      </c>
      <c r="G445" s="24" t="s">
        <v>357</v>
      </c>
      <c r="H445" s="29" t="s">
        <v>1261</v>
      </c>
      <c r="I445" s="7">
        <v>47</v>
      </c>
      <c r="J445" s="158"/>
      <c r="K445" s="158"/>
      <c r="L445" s="214">
        <v>0</v>
      </c>
      <c r="M445" s="214">
        <v>0</v>
      </c>
      <c r="N445" s="50">
        <v>462374</v>
      </c>
      <c r="O445" s="10">
        <v>15691</v>
      </c>
      <c r="P445" s="105">
        <v>1</v>
      </c>
      <c r="Q445" s="102"/>
      <c r="R445" s="114">
        <v>12</v>
      </c>
      <c r="S445" s="58" t="s">
        <v>22</v>
      </c>
      <c r="T445" s="355" t="s">
        <v>1092</v>
      </c>
      <c r="U445" s="29"/>
      <c r="V445" s="29" t="s">
        <v>20</v>
      </c>
      <c r="W445" s="10" t="s">
        <v>2130</v>
      </c>
      <c r="X445" s="296">
        <v>0</v>
      </c>
      <c r="Y445" s="10">
        <f>SUM(Table3[[#This Row],[cca 
25%]:[cca 100%]])</f>
        <v>1</v>
      </c>
      <c r="Z445" s="351">
        <f>Table3[[#This Row],[Montažne ure]]*(1-Table3[[#This Row],[faktor %]])</f>
        <v>0</v>
      </c>
      <c r="AA445" s="84">
        <v>0.25</v>
      </c>
      <c r="AB445" s="84">
        <v>0.25</v>
      </c>
      <c r="AC445" s="84">
        <v>0.25</v>
      </c>
      <c r="AD445" s="84">
        <v>0.25</v>
      </c>
      <c r="AE445" s="3" t="s">
        <v>1368</v>
      </c>
      <c r="AF445" s="3"/>
      <c r="AG445" s="296">
        <v>45266</v>
      </c>
      <c r="AH445" s="296" t="s">
        <v>20</v>
      </c>
      <c r="AI445" s="108" t="s">
        <v>1092</v>
      </c>
      <c r="AJ445" s="10"/>
      <c r="AK445" s="296">
        <v>45278</v>
      </c>
      <c r="AL445" s="296" t="s">
        <v>20</v>
      </c>
      <c r="AM445" s="30" t="s">
        <v>357</v>
      </c>
      <c r="AN445" s="7"/>
    </row>
    <row r="446" spans="1:41" ht="18" hidden="1" x14ac:dyDescent="0.35">
      <c r="A446" s="117" t="s">
        <v>1075</v>
      </c>
      <c r="B446" s="86" t="s">
        <v>971</v>
      </c>
      <c r="C446" s="57" t="s">
        <v>1047</v>
      </c>
      <c r="D446" s="50" t="s">
        <v>1048</v>
      </c>
      <c r="E446" s="50"/>
      <c r="F446" s="10"/>
      <c r="G446" s="24" t="s">
        <v>357</v>
      </c>
      <c r="H446" s="28" t="s">
        <v>1377</v>
      </c>
      <c r="I446" s="361">
        <v>50</v>
      </c>
      <c r="J446" s="356"/>
      <c r="K446" s="356"/>
      <c r="L446" s="214">
        <v>0</v>
      </c>
      <c r="M446" s="214">
        <v>0</v>
      </c>
      <c r="N446" s="50">
        <v>462375</v>
      </c>
      <c r="O446" s="94">
        <v>15692</v>
      </c>
      <c r="P446" s="80">
        <v>1</v>
      </c>
      <c r="Q446" s="102"/>
      <c r="R446" s="114">
        <v>5</v>
      </c>
      <c r="S446" s="58" t="s">
        <v>22</v>
      </c>
      <c r="T446" s="281" t="s">
        <v>845</v>
      </c>
      <c r="U446" s="29"/>
      <c r="V446" s="29" t="s">
        <v>20</v>
      </c>
      <c r="W446" s="10" t="s">
        <v>2130</v>
      </c>
      <c r="X446" s="296">
        <v>0</v>
      </c>
      <c r="Y446" s="10">
        <f>SUM(Table3[[#This Row],[cca 
25%]:[cca 100%]])</f>
        <v>1</v>
      </c>
      <c r="Z446" s="351">
        <f>Table3[[#This Row],[Montažne ure]]*(1-Table3[[#This Row],[faktor %]])</f>
        <v>0</v>
      </c>
      <c r="AA446" s="84">
        <v>0.25</v>
      </c>
      <c r="AB446" s="84">
        <v>0.25</v>
      </c>
      <c r="AC446" s="84">
        <v>0.25</v>
      </c>
      <c r="AD446" s="84">
        <v>0.25</v>
      </c>
      <c r="AE446" s="3" t="s">
        <v>1258</v>
      </c>
      <c r="AF446" s="3"/>
      <c r="AG446" s="296">
        <v>45295</v>
      </c>
      <c r="AH446" s="296" t="s">
        <v>20</v>
      </c>
      <c r="AI446" s="10"/>
      <c r="AJ446" s="10"/>
      <c r="AK446" s="296">
        <v>45302</v>
      </c>
      <c r="AL446" s="296" t="s">
        <v>20</v>
      </c>
      <c r="AM446" s="30" t="s">
        <v>357</v>
      </c>
      <c r="AN446" s="7"/>
    </row>
    <row r="447" spans="1:41" ht="18" hidden="1" x14ac:dyDescent="0.35">
      <c r="A447" s="117" t="s">
        <v>1075</v>
      </c>
      <c r="B447" s="86" t="s">
        <v>971</v>
      </c>
      <c r="C447" s="57" t="s">
        <v>1049</v>
      </c>
      <c r="D447" s="50" t="s">
        <v>1050</v>
      </c>
      <c r="E447" s="50"/>
      <c r="F447" s="10"/>
      <c r="G447" s="24" t="s">
        <v>357</v>
      </c>
      <c r="H447" s="29" t="s">
        <v>1373</v>
      </c>
      <c r="I447" s="361">
        <v>49</v>
      </c>
      <c r="J447" s="299"/>
      <c r="K447" s="356"/>
      <c r="L447" s="214">
        <v>0</v>
      </c>
      <c r="M447" s="214">
        <v>0</v>
      </c>
      <c r="N447" s="50">
        <v>462376</v>
      </c>
      <c r="O447" s="94">
        <v>15693</v>
      </c>
      <c r="P447" s="80">
        <v>1</v>
      </c>
      <c r="Q447" s="102"/>
      <c r="R447" s="114">
        <v>118</v>
      </c>
      <c r="S447" s="62" t="s">
        <v>19</v>
      </c>
      <c r="T447" s="281" t="s">
        <v>845</v>
      </c>
      <c r="U447" s="29"/>
      <c r="V447" s="29" t="s">
        <v>20</v>
      </c>
      <c r="W447" s="10" t="s">
        <v>2130</v>
      </c>
      <c r="X447" s="296">
        <v>0</v>
      </c>
      <c r="Y447" s="10">
        <f>SUM(Table3[[#This Row],[cca 
25%]:[cca 100%]])</f>
        <v>1</v>
      </c>
      <c r="Z447" s="351">
        <f>Table3[[#This Row],[Montažne ure]]*(1-Table3[[#This Row],[faktor %]])</f>
        <v>0</v>
      </c>
      <c r="AA447" s="84">
        <v>0.25</v>
      </c>
      <c r="AB447" s="84">
        <v>0.25</v>
      </c>
      <c r="AC447" s="84">
        <v>0.25</v>
      </c>
      <c r="AD447" s="84">
        <v>0.25</v>
      </c>
      <c r="AE447" s="3" t="s">
        <v>1374</v>
      </c>
      <c r="AF447" s="3"/>
      <c r="AG447" s="296">
        <v>0</v>
      </c>
      <c r="AH447" s="296" t="s">
        <v>20</v>
      </c>
      <c r="AI447" s="10"/>
      <c r="AJ447" s="10"/>
      <c r="AK447" s="296">
        <v>45275</v>
      </c>
      <c r="AL447" s="296" t="s">
        <v>20</v>
      </c>
      <c r="AM447" s="30" t="s">
        <v>357</v>
      </c>
      <c r="AN447" s="7"/>
    </row>
    <row r="448" spans="1:41" ht="18" hidden="1" x14ac:dyDescent="0.35">
      <c r="A448" s="117" t="s">
        <v>1075</v>
      </c>
      <c r="B448" s="86" t="s">
        <v>971</v>
      </c>
      <c r="C448" s="57" t="s">
        <v>1051</v>
      </c>
      <c r="D448" s="50" t="s">
        <v>1052</v>
      </c>
      <c r="E448" s="50"/>
      <c r="F448" s="10"/>
      <c r="G448" s="24" t="s">
        <v>357</v>
      </c>
      <c r="H448" s="28" t="s">
        <v>1377</v>
      </c>
      <c r="I448" s="361">
        <v>50</v>
      </c>
      <c r="J448" s="356"/>
      <c r="K448" s="356"/>
      <c r="L448" s="214">
        <v>0</v>
      </c>
      <c r="M448" s="214">
        <v>0</v>
      </c>
      <c r="N448" s="50">
        <v>462377</v>
      </c>
      <c r="O448" s="94">
        <v>15695</v>
      </c>
      <c r="P448" s="80">
        <v>2</v>
      </c>
      <c r="Q448" s="102"/>
      <c r="R448" s="114">
        <v>10</v>
      </c>
      <c r="S448" s="58" t="s">
        <v>22</v>
      </c>
      <c r="T448" s="281" t="s">
        <v>845</v>
      </c>
      <c r="U448" s="29"/>
      <c r="V448" s="29" t="s">
        <v>20</v>
      </c>
      <c r="W448" s="10" t="s">
        <v>2130</v>
      </c>
      <c r="X448" s="296">
        <v>0</v>
      </c>
      <c r="Y448" s="10">
        <f>SUM(Table3[[#This Row],[cca 
25%]:[cca 100%]])</f>
        <v>0.75</v>
      </c>
      <c r="Z448" s="351">
        <f>Table3[[#This Row],[Montažne ure]]*(1-Table3[[#This Row],[faktor %]])</f>
        <v>2.5</v>
      </c>
      <c r="AA448" s="84">
        <v>0.25</v>
      </c>
      <c r="AB448" s="84">
        <v>0.25</v>
      </c>
      <c r="AC448" s="84">
        <v>0.25</v>
      </c>
      <c r="AD448" s="85"/>
      <c r="AE448" s="3"/>
      <c r="AF448" s="3"/>
      <c r="AG448" s="296">
        <v>45296</v>
      </c>
      <c r="AH448" s="296" t="s">
        <v>20</v>
      </c>
      <c r="AI448" s="10"/>
      <c r="AJ448" s="10"/>
      <c r="AK448" s="296">
        <v>45301</v>
      </c>
      <c r="AL448" s="296" t="s">
        <v>20</v>
      </c>
      <c r="AM448" s="30" t="s">
        <v>357</v>
      </c>
      <c r="AN448" s="7"/>
    </row>
    <row r="449" spans="1:40" ht="18" hidden="1" x14ac:dyDescent="0.35">
      <c r="A449" s="117" t="s">
        <v>1075</v>
      </c>
      <c r="B449" s="86" t="s">
        <v>971</v>
      </c>
      <c r="C449" s="57" t="s">
        <v>1053</v>
      </c>
      <c r="D449" s="50" t="s">
        <v>1054</v>
      </c>
      <c r="E449" s="50"/>
      <c r="F449" s="10"/>
      <c r="G449" s="24" t="s">
        <v>357</v>
      </c>
      <c r="H449" s="29" t="s">
        <v>1373</v>
      </c>
      <c r="I449" s="361">
        <v>49</v>
      </c>
      <c r="J449" s="299"/>
      <c r="K449" s="356"/>
      <c r="L449" s="214">
        <v>0</v>
      </c>
      <c r="M449" s="214">
        <v>0</v>
      </c>
      <c r="N449" s="50">
        <v>462378</v>
      </c>
      <c r="O449" s="94">
        <v>15697</v>
      </c>
      <c r="P449" s="80">
        <v>2</v>
      </c>
      <c r="Q449" s="102"/>
      <c r="R449" s="114">
        <v>200</v>
      </c>
      <c r="S449" s="62" t="s">
        <v>19</v>
      </c>
      <c r="T449" s="281" t="s">
        <v>845</v>
      </c>
      <c r="U449" s="29"/>
      <c r="V449" s="29" t="s">
        <v>20</v>
      </c>
      <c r="W449" s="10" t="s">
        <v>2130</v>
      </c>
      <c r="X449" s="296">
        <v>0</v>
      </c>
      <c r="Y449" s="10">
        <f>SUM(Table3[[#This Row],[cca 
25%]:[cca 100%]])</f>
        <v>1</v>
      </c>
      <c r="Z449" s="351">
        <f>Table3[[#This Row],[Montažne ure]]*(1-Table3[[#This Row],[faktor %]])</f>
        <v>0</v>
      </c>
      <c r="AA449" s="84">
        <v>0.25</v>
      </c>
      <c r="AB449" s="84">
        <v>0.25</v>
      </c>
      <c r="AC449" s="84">
        <v>0.25</v>
      </c>
      <c r="AD449" s="84">
        <v>0.25</v>
      </c>
      <c r="AE449" s="3" t="s">
        <v>1374</v>
      </c>
      <c r="AF449" s="3"/>
      <c r="AG449" s="296">
        <v>0</v>
      </c>
      <c r="AH449" s="296" t="s">
        <v>20</v>
      </c>
      <c r="AI449" s="10"/>
      <c r="AJ449" s="10"/>
      <c r="AK449" s="296">
        <v>45275</v>
      </c>
      <c r="AL449" s="296" t="s">
        <v>20</v>
      </c>
      <c r="AM449" s="30" t="s">
        <v>357</v>
      </c>
      <c r="AN449" s="7"/>
    </row>
    <row r="450" spans="1:40" ht="18" hidden="1" x14ac:dyDescent="0.35">
      <c r="A450" s="117" t="s">
        <v>1075</v>
      </c>
      <c r="B450" s="86" t="s">
        <v>971</v>
      </c>
      <c r="C450" s="57" t="s">
        <v>1055</v>
      </c>
      <c r="D450" s="50" t="s">
        <v>1056</v>
      </c>
      <c r="E450" s="50"/>
      <c r="F450" s="10"/>
      <c r="G450" s="24" t="s">
        <v>357</v>
      </c>
      <c r="H450" s="28" t="s">
        <v>1377</v>
      </c>
      <c r="I450" s="199">
        <v>50</v>
      </c>
      <c r="J450" s="356"/>
      <c r="K450" s="356"/>
      <c r="L450" s="214">
        <v>0</v>
      </c>
      <c r="M450" s="214">
        <v>0</v>
      </c>
      <c r="N450" s="50">
        <v>462379</v>
      </c>
      <c r="O450" s="94">
        <v>15698</v>
      </c>
      <c r="P450" s="80">
        <v>1</v>
      </c>
      <c r="Q450" s="102"/>
      <c r="R450" s="114">
        <v>12</v>
      </c>
      <c r="S450" s="62" t="s">
        <v>19</v>
      </c>
      <c r="T450" s="281" t="s">
        <v>845</v>
      </c>
      <c r="U450" s="29"/>
      <c r="V450" s="29" t="s">
        <v>20</v>
      </c>
      <c r="W450" s="10" t="s">
        <v>2130</v>
      </c>
      <c r="X450" s="296">
        <v>0</v>
      </c>
      <c r="Y450" s="10">
        <f>SUM(Table3[[#This Row],[cca 
25%]:[cca 100%]])</f>
        <v>1</v>
      </c>
      <c r="Z450" s="351">
        <f>Table3[[#This Row],[Montažne ure]]*(1-Table3[[#This Row],[faktor %]])</f>
        <v>0</v>
      </c>
      <c r="AA450" s="84">
        <v>0.25</v>
      </c>
      <c r="AB450" s="84">
        <v>0.25</v>
      </c>
      <c r="AC450" s="84">
        <v>0.25</v>
      </c>
      <c r="AD450" s="84">
        <v>0.25</v>
      </c>
      <c r="AE450" s="3"/>
      <c r="AF450" s="3"/>
      <c r="AG450" s="296">
        <v>0</v>
      </c>
      <c r="AH450" s="296" t="s">
        <v>20</v>
      </c>
      <c r="AI450" s="10"/>
      <c r="AJ450" s="10"/>
      <c r="AK450" s="296">
        <v>45275</v>
      </c>
      <c r="AL450" s="296" t="s">
        <v>20</v>
      </c>
      <c r="AM450" s="30" t="s">
        <v>357</v>
      </c>
      <c r="AN450" s="7"/>
    </row>
    <row r="451" spans="1:40" ht="18" hidden="1" x14ac:dyDescent="0.35">
      <c r="A451" s="117" t="s">
        <v>1075</v>
      </c>
      <c r="B451" s="86" t="s">
        <v>971</v>
      </c>
      <c r="C451" s="57" t="s">
        <v>1057</v>
      </c>
      <c r="D451" s="50" t="s">
        <v>1058</v>
      </c>
      <c r="E451" s="50"/>
      <c r="F451" s="94"/>
      <c r="G451" s="24" t="s">
        <v>357</v>
      </c>
      <c r="H451" s="28" t="s">
        <v>1262</v>
      </c>
      <c r="I451" s="199">
        <v>49</v>
      </c>
      <c r="J451" s="356"/>
      <c r="K451" s="356"/>
      <c r="L451" s="80">
        <v>1</v>
      </c>
      <c r="M451" s="214">
        <v>0</v>
      </c>
      <c r="N451" s="50">
        <v>449260</v>
      </c>
      <c r="O451" s="94"/>
      <c r="P451" s="80">
        <v>1</v>
      </c>
      <c r="Q451" s="102"/>
      <c r="R451" s="114">
        <v>35</v>
      </c>
      <c r="S451" s="58" t="s">
        <v>22</v>
      </c>
      <c r="T451" s="281" t="s">
        <v>845</v>
      </c>
      <c r="U451" s="29"/>
      <c r="V451" s="29" t="s">
        <v>20</v>
      </c>
      <c r="W451" s="10" t="s">
        <v>2130</v>
      </c>
      <c r="X451" s="296">
        <v>0</v>
      </c>
      <c r="Y451" s="10">
        <f>SUM(Table3[[#This Row],[cca 
25%]:[cca 100%]])</f>
        <v>0.75</v>
      </c>
      <c r="Z451" s="351">
        <f>Table3[[#This Row],[Montažne ure]]*(1-Table3[[#This Row],[faktor %]])</f>
        <v>8.75</v>
      </c>
      <c r="AA451" s="84">
        <v>0.25</v>
      </c>
      <c r="AB451" s="84">
        <v>0.25</v>
      </c>
      <c r="AC451" s="84">
        <v>0.25</v>
      </c>
      <c r="AD451" s="85"/>
      <c r="AE451" s="3"/>
      <c r="AF451" s="3"/>
      <c r="AG451" s="296">
        <v>45301</v>
      </c>
      <c r="AH451" s="296" t="s">
        <v>20</v>
      </c>
      <c r="AI451" s="10"/>
      <c r="AJ451" s="10"/>
      <c r="AK451" s="296">
        <v>45303</v>
      </c>
      <c r="AL451" s="296" t="s">
        <v>20</v>
      </c>
      <c r="AM451" s="30" t="s">
        <v>357</v>
      </c>
      <c r="AN451" s="7"/>
    </row>
    <row r="452" spans="1:40" ht="18" hidden="1" x14ac:dyDescent="0.35">
      <c r="A452" s="117" t="s">
        <v>1075</v>
      </c>
      <c r="B452" s="8" t="s">
        <v>971</v>
      </c>
      <c r="C452" s="57" t="s">
        <v>1059</v>
      </c>
      <c r="D452" s="50" t="s">
        <v>1060</v>
      </c>
      <c r="E452" s="50"/>
      <c r="F452" s="10"/>
      <c r="G452" s="24" t="s">
        <v>357</v>
      </c>
      <c r="H452" s="29" t="s">
        <v>1249</v>
      </c>
      <c r="I452" s="250">
        <v>47</v>
      </c>
      <c r="J452" s="360"/>
      <c r="K452" s="158"/>
      <c r="L452" s="214">
        <v>0</v>
      </c>
      <c r="M452" s="214">
        <v>0</v>
      </c>
      <c r="N452" s="50">
        <v>462381</v>
      </c>
      <c r="O452" s="10"/>
      <c r="P452" s="105">
        <v>1</v>
      </c>
      <c r="Q452" s="102"/>
      <c r="R452" s="114">
        <v>115</v>
      </c>
      <c r="S452" s="62" t="s">
        <v>19</v>
      </c>
      <c r="T452" s="320" t="s">
        <v>1092</v>
      </c>
      <c r="U452" s="29" t="s">
        <v>1255</v>
      </c>
      <c r="V452" s="29" t="s">
        <v>20</v>
      </c>
      <c r="W452" s="10" t="s">
        <v>2130</v>
      </c>
      <c r="X452" s="296">
        <v>0</v>
      </c>
      <c r="Y452" s="10">
        <f>SUM(Table3[[#This Row],[cca 
25%]:[cca 100%]])</f>
        <v>1</v>
      </c>
      <c r="Z452" s="351">
        <f>Table3[[#This Row],[Montažne ure]]*(1-Table3[[#This Row],[faktor %]])</f>
        <v>0</v>
      </c>
      <c r="AA452" s="84">
        <v>0.25</v>
      </c>
      <c r="AB452" s="84">
        <v>0.25</v>
      </c>
      <c r="AC452" s="84">
        <v>0.25</v>
      </c>
      <c r="AD452" s="84">
        <v>0.25</v>
      </c>
      <c r="AE452" s="3"/>
      <c r="AF452" s="3"/>
      <c r="AG452" s="296">
        <v>45272</v>
      </c>
      <c r="AH452" s="296" t="s">
        <v>20</v>
      </c>
      <c r="AI452" s="108" t="s">
        <v>1092</v>
      </c>
      <c r="AJ452" s="10"/>
      <c r="AK452" s="296">
        <v>45276</v>
      </c>
      <c r="AL452" s="296" t="s">
        <v>20</v>
      </c>
      <c r="AM452" s="30" t="s">
        <v>357</v>
      </c>
      <c r="AN452" s="7"/>
    </row>
    <row r="453" spans="1:40" ht="18" hidden="1" x14ac:dyDescent="0.35">
      <c r="A453" s="117" t="s">
        <v>1075</v>
      </c>
      <c r="B453" s="86" t="s">
        <v>971</v>
      </c>
      <c r="C453" s="57" t="s">
        <v>1061</v>
      </c>
      <c r="D453" s="50" t="s">
        <v>1062</v>
      </c>
      <c r="E453" s="50"/>
      <c r="F453" s="10">
        <v>9</v>
      </c>
      <c r="G453" s="24" t="s">
        <v>357</v>
      </c>
      <c r="H453" s="28" t="s">
        <v>1262</v>
      </c>
      <c r="I453" s="361">
        <v>49</v>
      </c>
      <c r="J453" s="370"/>
      <c r="K453" s="356"/>
      <c r="L453" s="214">
        <v>0</v>
      </c>
      <c r="M453" s="214">
        <v>0</v>
      </c>
      <c r="N453" s="50">
        <v>449261</v>
      </c>
      <c r="O453" s="94"/>
      <c r="P453" s="80">
        <v>1</v>
      </c>
      <c r="Q453" s="102"/>
      <c r="R453" s="114">
        <v>22</v>
      </c>
      <c r="S453" s="58" t="s">
        <v>22</v>
      </c>
      <c r="T453" s="30" t="s">
        <v>892</v>
      </c>
      <c r="U453" s="29"/>
      <c r="V453" s="29" t="s">
        <v>20</v>
      </c>
      <c r="W453" s="10" t="s">
        <v>2130</v>
      </c>
      <c r="X453" s="296">
        <v>0</v>
      </c>
      <c r="Y453" s="10">
        <f>SUM(Table3[[#This Row],[cca 
25%]:[cca 100%]])</f>
        <v>1</v>
      </c>
      <c r="Z453" s="351">
        <f>Table3[[#This Row],[Montažne ure]]*(1-Table3[[#This Row],[faktor %]])</f>
        <v>0</v>
      </c>
      <c r="AA453" s="84">
        <v>0.25</v>
      </c>
      <c r="AB453" s="84">
        <v>0.25</v>
      </c>
      <c r="AC453" s="84">
        <v>0.25</v>
      </c>
      <c r="AD453" s="84">
        <v>0.25</v>
      </c>
      <c r="AE453" s="3" t="s">
        <v>1378</v>
      </c>
      <c r="AF453" s="3"/>
      <c r="AG453" s="296">
        <v>45306</v>
      </c>
      <c r="AH453" s="296" t="s">
        <v>20</v>
      </c>
      <c r="AI453" s="10"/>
      <c r="AJ453" s="10"/>
      <c r="AK453" s="296">
        <v>45309</v>
      </c>
      <c r="AL453" s="296" t="s">
        <v>20</v>
      </c>
      <c r="AM453" s="30" t="s">
        <v>357</v>
      </c>
      <c r="AN453" s="7"/>
    </row>
    <row r="454" spans="1:40" ht="18" hidden="1" x14ac:dyDescent="0.35">
      <c r="A454" s="117" t="s">
        <v>1075</v>
      </c>
      <c r="B454" s="86" t="s">
        <v>971</v>
      </c>
      <c r="C454" s="57" t="s">
        <v>1376</v>
      </c>
      <c r="D454" s="50" t="s">
        <v>1375</v>
      </c>
      <c r="E454" s="50" t="str">
        <f>RIGHT(D454,5)</f>
        <v>00471</v>
      </c>
      <c r="F454" s="10"/>
      <c r="G454" s="24" t="s">
        <v>357</v>
      </c>
      <c r="H454" s="28" t="s">
        <v>1377</v>
      </c>
      <c r="I454" s="361">
        <v>49</v>
      </c>
      <c r="J454" s="356"/>
      <c r="K454" s="356"/>
      <c r="L454" s="214"/>
      <c r="M454" s="214">
        <v>0</v>
      </c>
      <c r="N454" s="50">
        <v>449263</v>
      </c>
      <c r="O454" s="94"/>
      <c r="P454" s="369">
        <v>1</v>
      </c>
      <c r="Q454" s="10"/>
      <c r="R454" s="114">
        <v>12</v>
      </c>
      <c r="S454" s="58" t="s">
        <v>22</v>
      </c>
      <c r="T454" s="281" t="s">
        <v>845</v>
      </c>
      <c r="U454" s="29"/>
      <c r="V454" s="29" t="s">
        <v>20</v>
      </c>
      <c r="W454" s="119" t="s">
        <v>2130</v>
      </c>
      <c r="X454" s="325">
        <v>0</v>
      </c>
      <c r="Y454" s="101">
        <f>SUM(Table3[[#This Row],[cca 
25%]:[cca 100%]])</f>
        <v>1</v>
      </c>
      <c r="Z454" s="351">
        <f>Table3[[#This Row],[Montažne ure]]*(1-Table3[[#This Row],[faktor %]])</f>
        <v>0</v>
      </c>
      <c r="AA454" s="84">
        <v>0.25</v>
      </c>
      <c r="AB454" s="84">
        <v>0.25</v>
      </c>
      <c r="AC454" s="84">
        <v>0.25</v>
      </c>
      <c r="AD454" s="84">
        <v>0.25</v>
      </c>
      <c r="AE454" s="3"/>
      <c r="AF454" s="3"/>
      <c r="AG454" s="296" t="s">
        <v>2128</v>
      </c>
      <c r="AH454" s="296" t="s">
        <v>2128</v>
      </c>
      <c r="AI454" s="10"/>
      <c r="AJ454" s="10"/>
      <c r="AK454" s="296" t="s">
        <v>2128</v>
      </c>
      <c r="AL454" s="30" t="s">
        <v>2128</v>
      </c>
      <c r="AM454" s="30" t="s">
        <v>357</v>
      </c>
      <c r="AN454" s="7"/>
    </row>
    <row r="455" spans="1:40" ht="18" hidden="1" x14ac:dyDescent="0.35">
      <c r="A455" s="117" t="s">
        <v>1075</v>
      </c>
      <c r="B455" s="86" t="s">
        <v>971</v>
      </c>
      <c r="C455" s="57" t="s">
        <v>1063</v>
      </c>
      <c r="D455" s="50" t="s">
        <v>1064</v>
      </c>
      <c r="E455" s="50"/>
      <c r="F455" s="10"/>
      <c r="G455" s="24" t="s">
        <v>357</v>
      </c>
      <c r="H455" s="29" t="s">
        <v>1367</v>
      </c>
      <c r="I455" s="361">
        <v>49</v>
      </c>
      <c r="J455" s="356"/>
      <c r="K455" s="356"/>
      <c r="L455" s="214">
        <v>0</v>
      </c>
      <c r="M455" s="214">
        <v>0</v>
      </c>
      <c r="N455" s="50">
        <v>449262</v>
      </c>
      <c r="O455" s="94"/>
      <c r="P455" s="80">
        <v>1</v>
      </c>
      <c r="Q455" s="102"/>
      <c r="R455" s="114">
        <v>25</v>
      </c>
      <c r="S455" s="58" t="s">
        <v>22</v>
      </c>
      <c r="T455" s="281" t="s">
        <v>845</v>
      </c>
      <c r="U455" s="29"/>
      <c r="V455" s="29" t="s">
        <v>20</v>
      </c>
      <c r="W455" s="10" t="s">
        <v>2130</v>
      </c>
      <c r="X455" s="296">
        <v>0</v>
      </c>
      <c r="Y455" s="10">
        <f>SUM(Table3[[#This Row],[cca 
25%]:[cca 100%]])</f>
        <v>1</v>
      </c>
      <c r="Z455" s="351">
        <f>Table3[[#This Row],[Montažne ure]]*(1-Table3[[#This Row],[faktor %]])</f>
        <v>0</v>
      </c>
      <c r="AA455" s="84">
        <v>0.25</v>
      </c>
      <c r="AB455" s="84">
        <v>0.25</v>
      </c>
      <c r="AC455" s="84">
        <v>0.25</v>
      </c>
      <c r="AD455" s="84">
        <v>0.25</v>
      </c>
      <c r="AE455" s="3"/>
      <c r="AF455" s="3"/>
      <c r="AG455" s="296">
        <v>0</v>
      </c>
      <c r="AH455" s="296" t="s">
        <v>20</v>
      </c>
      <c r="AI455" s="10"/>
      <c r="AJ455" s="10"/>
      <c r="AK455" s="296">
        <v>45300</v>
      </c>
      <c r="AL455" s="296" t="s">
        <v>20</v>
      </c>
      <c r="AM455" s="30" t="s">
        <v>357</v>
      </c>
      <c r="AN455" s="7"/>
    </row>
    <row r="456" spans="1:40" ht="18" hidden="1" x14ac:dyDescent="0.35">
      <c r="A456" s="117" t="s">
        <v>1075</v>
      </c>
      <c r="B456" s="8" t="s">
        <v>971</v>
      </c>
      <c r="C456" s="57" t="s">
        <v>1065</v>
      </c>
      <c r="D456" s="50" t="s">
        <v>1066</v>
      </c>
      <c r="E456" s="50"/>
      <c r="F456" s="10"/>
      <c r="G456" s="24" t="s">
        <v>357</v>
      </c>
      <c r="H456" s="29"/>
      <c r="I456" s="10"/>
      <c r="J456" s="103"/>
      <c r="K456" s="103"/>
      <c r="L456" s="105"/>
      <c r="M456" s="105"/>
      <c r="N456" s="50">
        <v>436866</v>
      </c>
      <c r="O456" s="10"/>
      <c r="P456" s="105">
        <v>540</v>
      </c>
      <c r="Q456" s="102"/>
      <c r="R456" s="114"/>
      <c r="S456" s="272"/>
      <c r="T456" s="30"/>
      <c r="U456" s="29"/>
      <c r="V456" s="29" t="s">
        <v>2128</v>
      </c>
      <c r="W456" s="10" t="s">
        <v>2128</v>
      </c>
      <c r="X456" s="296" t="s">
        <v>2128</v>
      </c>
      <c r="Y456" s="10">
        <f>SUM(Table3[[#This Row],[cca 
25%]:[cca 100%]])</f>
        <v>0</v>
      </c>
      <c r="Z456" s="351">
        <f>Table3[[#This Row],[Montažne ure]]*(1-Table3[[#This Row],[faktor %]])</f>
        <v>0</v>
      </c>
      <c r="AA456" s="85"/>
      <c r="AB456" s="85"/>
      <c r="AC456" s="85"/>
      <c r="AD456" s="85"/>
      <c r="AE456" s="3"/>
      <c r="AF456" s="3"/>
      <c r="AG456" s="296" t="s">
        <v>2128</v>
      </c>
      <c r="AH456" s="296" t="s">
        <v>2128</v>
      </c>
      <c r="AI456" s="10"/>
      <c r="AJ456" s="10"/>
      <c r="AK456" s="296" t="s">
        <v>2128</v>
      </c>
      <c r="AL456" s="296" t="s">
        <v>2128</v>
      </c>
      <c r="AM456" s="30" t="s">
        <v>357</v>
      </c>
      <c r="AN456" s="7"/>
    </row>
    <row r="457" spans="1:40" ht="18" hidden="1" x14ac:dyDescent="0.35">
      <c r="A457" s="117" t="s">
        <v>1075</v>
      </c>
      <c r="B457" s="8" t="s">
        <v>971</v>
      </c>
      <c r="C457" s="57" t="s">
        <v>1067</v>
      </c>
      <c r="D457" s="50" t="s">
        <v>1068</v>
      </c>
      <c r="E457" s="50"/>
      <c r="F457" s="10"/>
      <c r="G457" s="24" t="s">
        <v>357</v>
      </c>
      <c r="H457" s="29"/>
      <c r="I457" s="10"/>
      <c r="J457" s="103"/>
      <c r="K457" s="103"/>
      <c r="L457" s="105"/>
      <c r="M457" s="105"/>
      <c r="N457" s="50">
        <v>436867</v>
      </c>
      <c r="O457" s="10"/>
      <c r="P457" s="105">
        <v>540</v>
      </c>
      <c r="Q457" s="102"/>
      <c r="R457" s="114"/>
      <c r="S457" s="272"/>
      <c r="T457" s="30"/>
      <c r="U457" s="29"/>
      <c r="V457" s="29" t="s">
        <v>2128</v>
      </c>
      <c r="W457" s="10" t="s">
        <v>2128</v>
      </c>
      <c r="X457" s="296" t="s">
        <v>2128</v>
      </c>
      <c r="Y457" s="10">
        <f>SUM(Table3[[#This Row],[cca 
25%]:[cca 100%]])</f>
        <v>0</v>
      </c>
      <c r="Z457" s="351">
        <f>Table3[[#This Row],[Montažne ure]]*(1-Table3[[#This Row],[faktor %]])</f>
        <v>0</v>
      </c>
      <c r="AA457" s="85"/>
      <c r="AB457" s="85"/>
      <c r="AC457" s="85"/>
      <c r="AD457" s="85"/>
      <c r="AE457" s="3"/>
      <c r="AF457" s="3"/>
      <c r="AG457" s="296" t="s">
        <v>2128</v>
      </c>
      <c r="AH457" s="296" t="s">
        <v>2128</v>
      </c>
      <c r="AI457" s="10"/>
      <c r="AJ457" s="10"/>
      <c r="AK457" s="296" t="s">
        <v>2128</v>
      </c>
      <c r="AL457" s="296" t="s">
        <v>2128</v>
      </c>
      <c r="AM457" s="30" t="s">
        <v>357</v>
      </c>
      <c r="AN457" s="7"/>
    </row>
    <row r="458" spans="1:40" ht="18" hidden="1" x14ac:dyDescent="0.35">
      <c r="A458" s="117" t="s">
        <v>1075</v>
      </c>
      <c r="B458" s="8" t="s">
        <v>971</v>
      </c>
      <c r="C458" s="57" t="s">
        <v>1069</v>
      </c>
      <c r="D458" s="50" t="s">
        <v>1070</v>
      </c>
      <c r="E458" s="50"/>
      <c r="F458" s="10"/>
      <c r="G458" s="24" t="s">
        <v>357</v>
      </c>
      <c r="H458" s="29"/>
      <c r="I458" s="10"/>
      <c r="J458" s="103"/>
      <c r="K458" s="103"/>
      <c r="L458" s="105"/>
      <c r="M458" s="105"/>
      <c r="N458" s="50">
        <v>436868</v>
      </c>
      <c r="O458" s="10"/>
      <c r="P458" s="105">
        <v>260</v>
      </c>
      <c r="Q458" s="102"/>
      <c r="R458" s="114"/>
      <c r="S458" s="272"/>
      <c r="T458" s="30"/>
      <c r="U458" s="29"/>
      <c r="V458" s="29" t="s">
        <v>2128</v>
      </c>
      <c r="W458" s="10" t="s">
        <v>2128</v>
      </c>
      <c r="X458" s="296" t="s">
        <v>2128</v>
      </c>
      <c r="Y458" s="10">
        <f>SUM(Table3[[#This Row],[cca 
25%]:[cca 100%]])</f>
        <v>0</v>
      </c>
      <c r="Z458" s="351">
        <f>Table3[[#This Row],[Montažne ure]]*(1-Table3[[#This Row],[faktor %]])</f>
        <v>0</v>
      </c>
      <c r="AA458" s="85"/>
      <c r="AB458" s="85"/>
      <c r="AC458" s="85"/>
      <c r="AD458" s="85"/>
      <c r="AE458" s="3"/>
      <c r="AF458" s="3"/>
      <c r="AG458" s="296" t="s">
        <v>2128</v>
      </c>
      <c r="AH458" s="296" t="s">
        <v>2128</v>
      </c>
      <c r="AI458" s="10"/>
      <c r="AJ458" s="10"/>
      <c r="AK458" s="296" t="s">
        <v>2128</v>
      </c>
      <c r="AL458" s="296" t="s">
        <v>2128</v>
      </c>
      <c r="AM458" s="30" t="s">
        <v>357</v>
      </c>
      <c r="AN458" s="7"/>
    </row>
    <row r="459" spans="1:40" ht="18" hidden="1" x14ac:dyDescent="0.35">
      <c r="A459" s="117" t="s">
        <v>1075</v>
      </c>
      <c r="B459" s="8" t="s">
        <v>971</v>
      </c>
      <c r="C459" s="57" t="s">
        <v>1071</v>
      </c>
      <c r="D459" s="50" t="s">
        <v>1072</v>
      </c>
      <c r="E459" s="50"/>
      <c r="F459" s="10"/>
      <c r="G459" s="24" t="s">
        <v>357</v>
      </c>
      <c r="H459" s="29"/>
      <c r="I459" s="10"/>
      <c r="J459" s="103"/>
      <c r="K459" s="103"/>
      <c r="L459" s="105"/>
      <c r="M459" s="105"/>
      <c r="N459" s="50">
        <v>436869</v>
      </c>
      <c r="O459" s="10"/>
      <c r="P459" s="105">
        <v>260</v>
      </c>
      <c r="Q459" s="102"/>
      <c r="R459" s="114"/>
      <c r="S459" s="272"/>
      <c r="T459" s="30"/>
      <c r="U459" s="29"/>
      <c r="V459" s="29" t="s">
        <v>2128</v>
      </c>
      <c r="W459" s="10" t="s">
        <v>2128</v>
      </c>
      <c r="X459" s="296" t="s">
        <v>2128</v>
      </c>
      <c r="Y459" s="10">
        <f>SUM(Table3[[#This Row],[cca 
25%]:[cca 100%]])</f>
        <v>0</v>
      </c>
      <c r="Z459" s="351">
        <f>Table3[[#This Row],[Montažne ure]]*(1-Table3[[#This Row],[faktor %]])</f>
        <v>0</v>
      </c>
      <c r="AA459" s="85"/>
      <c r="AB459" s="85"/>
      <c r="AC459" s="85"/>
      <c r="AD459" s="85"/>
      <c r="AE459" s="3"/>
      <c r="AF459" s="3"/>
      <c r="AG459" s="296" t="s">
        <v>2128</v>
      </c>
      <c r="AH459" s="296" t="s">
        <v>2128</v>
      </c>
      <c r="AI459" s="10"/>
      <c r="AJ459" s="10"/>
      <c r="AK459" s="296" t="s">
        <v>2128</v>
      </c>
      <c r="AL459" s="296" t="s">
        <v>2128</v>
      </c>
      <c r="AM459" s="30" t="s">
        <v>357</v>
      </c>
      <c r="AN459" s="7"/>
    </row>
    <row r="460" spans="1:40" ht="18" hidden="1" x14ac:dyDescent="0.35">
      <c r="A460" s="117" t="s">
        <v>1075</v>
      </c>
      <c r="B460" s="86" t="s">
        <v>971</v>
      </c>
      <c r="C460" s="57" t="s">
        <v>1073</v>
      </c>
      <c r="D460" s="50" t="s">
        <v>1074</v>
      </c>
      <c r="E460" s="50"/>
      <c r="F460" s="94"/>
      <c r="G460" s="24" t="s">
        <v>357</v>
      </c>
      <c r="H460" s="28"/>
      <c r="I460" s="94"/>
      <c r="J460" s="354"/>
      <c r="K460" s="354"/>
      <c r="L460" s="214">
        <v>0</v>
      </c>
      <c r="M460" s="214">
        <v>0</v>
      </c>
      <c r="N460" s="50">
        <v>462384</v>
      </c>
      <c r="O460" s="94"/>
      <c r="P460" s="80">
        <v>1</v>
      </c>
      <c r="Q460" s="102"/>
      <c r="R460" s="114"/>
      <c r="S460" s="272"/>
      <c r="T460" s="30"/>
      <c r="U460" s="29"/>
      <c r="V460" s="29" t="s">
        <v>2128</v>
      </c>
      <c r="W460" s="10" t="s">
        <v>2128</v>
      </c>
      <c r="X460" s="296" t="s">
        <v>2128</v>
      </c>
      <c r="Y460" s="10">
        <f>SUM(Table3[[#This Row],[cca 
25%]:[cca 100%]])</f>
        <v>0</v>
      </c>
      <c r="Z460" s="351">
        <f>Table3[[#This Row],[Montažne ure]]*(1-Table3[[#This Row],[faktor %]])</f>
        <v>0</v>
      </c>
      <c r="AA460" s="85"/>
      <c r="AB460" s="85"/>
      <c r="AC460" s="85"/>
      <c r="AD460" s="85"/>
      <c r="AE460" s="3"/>
      <c r="AF460" s="3"/>
      <c r="AG460" s="296" t="s">
        <v>2128</v>
      </c>
      <c r="AH460" s="296" t="s">
        <v>2128</v>
      </c>
      <c r="AI460" s="10"/>
      <c r="AJ460" s="10"/>
      <c r="AK460" s="296" t="s">
        <v>2128</v>
      </c>
      <c r="AL460" s="296" t="s">
        <v>2128</v>
      </c>
      <c r="AM460" s="30" t="s">
        <v>357</v>
      </c>
      <c r="AN460" s="7"/>
    </row>
    <row r="461" spans="1:40" ht="18" hidden="1" x14ac:dyDescent="0.35">
      <c r="A461" s="117"/>
      <c r="B461" s="8"/>
      <c r="C461" s="57"/>
      <c r="D461" s="50"/>
      <c r="E461" s="50" t="str">
        <f>RIGHT(D461,5)</f>
        <v/>
      </c>
      <c r="F461" s="10"/>
      <c r="G461" s="24" t="s">
        <v>357</v>
      </c>
      <c r="H461" s="29"/>
      <c r="I461" s="10"/>
      <c r="J461" s="103"/>
      <c r="K461" s="103"/>
      <c r="L461" s="105"/>
      <c r="M461" s="105"/>
      <c r="N461" s="201"/>
      <c r="O461" s="201"/>
      <c r="P461" s="105"/>
      <c r="Q461" s="102"/>
      <c r="R461" s="114"/>
      <c r="S461" s="272"/>
      <c r="T461" s="30"/>
      <c r="U461" s="29"/>
      <c r="V461" s="29" t="s">
        <v>2128</v>
      </c>
      <c r="W461" s="33" t="s">
        <v>2128</v>
      </c>
      <c r="X461" s="368" t="s">
        <v>2128</v>
      </c>
      <c r="Y461" s="10">
        <f>SUM(Table3[[#This Row],[cca 
25%]:[cca 100%]])</f>
        <v>0</v>
      </c>
      <c r="Z461" s="351">
        <f>Table3[[#This Row],[Montažne ure]]*(1-Table3[[#This Row],[faktor %]])</f>
        <v>0</v>
      </c>
      <c r="AA461" s="85"/>
      <c r="AB461" s="85"/>
      <c r="AC461" s="85"/>
      <c r="AD461" s="85"/>
      <c r="AE461" s="3"/>
      <c r="AF461" s="3"/>
      <c r="AG461" s="296" t="s">
        <v>2128</v>
      </c>
      <c r="AH461" s="296" t="s">
        <v>2128</v>
      </c>
      <c r="AI461" s="10"/>
      <c r="AJ461" s="10"/>
      <c r="AK461" s="296" t="s">
        <v>2128</v>
      </c>
      <c r="AL461" s="296" t="s">
        <v>2128</v>
      </c>
      <c r="AM461" s="10" t="s">
        <v>2665</v>
      </c>
      <c r="AN461" s="7"/>
    </row>
    <row r="462" spans="1:40" ht="18" hidden="1" x14ac:dyDescent="0.35">
      <c r="A462" s="117" t="s">
        <v>1102</v>
      </c>
      <c r="B462" s="8" t="s">
        <v>1100</v>
      </c>
      <c r="C462" s="57" t="s">
        <v>1101</v>
      </c>
      <c r="D462" s="50">
        <v>1</v>
      </c>
      <c r="E462" s="50" t="str">
        <f t="shared" ref="E462:E467" si="8">RIGHT(D462,5)</f>
        <v>1</v>
      </c>
      <c r="F462" s="10"/>
      <c r="G462" s="24" t="s">
        <v>357</v>
      </c>
      <c r="H462" s="29" t="s">
        <v>1728</v>
      </c>
      <c r="I462" s="7">
        <v>16</v>
      </c>
      <c r="J462" s="158"/>
      <c r="K462" s="158"/>
      <c r="L462" s="79">
        <v>0</v>
      </c>
      <c r="M462" s="79">
        <v>0</v>
      </c>
      <c r="N462" s="261">
        <v>395880036</v>
      </c>
      <c r="O462" s="201">
        <v>15789</v>
      </c>
      <c r="P462" s="105">
        <v>1</v>
      </c>
      <c r="Q462" s="102"/>
      <c r="R462" s="114">
        <v>160</v>
      </c>
      <c r="S462" s="59" t="s">
        <v>28</v>
      </c>
      <c r="T462" s="149" t="s">
        <v>1710</v>
      </c>
      <c r="U462" s="29"/>
      <c r="V462" s="29" t="str">
        <f>IFERROR(VLOOKUP(Table3[[#This Row],[Št. projektne naloge]],'[2]list 1'!$A$2:$I$2000,6,FALSE),"")</f>
        <v/>
      </c>
      <c r="W462" s="119" t="str">
        <f>IFERROR(VLOOKUP(Table3[[#This Row],[Št. projektne naloge]],'[2]list 1'!$A$2:$I$2000,9,FALSE),"")</f>
        <v/>
      </c>
      <c r="X462" s="296" t="str">
        <f>IFERROR(VLOOKUP(Table3[[#This Row],[Št. projektne naloge]],'[2]list 1'!$A$2:$I$2000,8,FALSE),"")</f>
        <v/>
      </c>
      <c r="Y462" s="10">
        <f>SUM(Table3[[#This Row],[cca 
25%]:[cca 100%]])</f>
        <v>1</v>
      </c>
      <c r="Z462" s="351">
        <f>Table3[[#This Row],[Montažne ure]]*(1-Table3[[#This Row],[faktor %]])</f>
        <v>0</v>
      </c>
      <c r="AA462" s="84">
        <v>0.25</v>
      </c>
      <c r="AB462" s="84">
        <v>0.25</v>
      </c>
      <c r="AC462" s="84">
        <v>0.25</v>
      </c>
      <c r="AD462" s="84">
        <v>0.25</v>
      </c>
      <c r="AE462" s="3" t="s">
        <v>25</v>
      </c>
      <c r="AF462" s="3"/>
      <c r="AG462" s="296">
        <f>IFERROR(VLOOKUP(Table3[[#This Row],[Št. projektne naloge]],'[1]PLAN KONTROLE KONČANIH STROJEV'!$C$8:$M$2000,5,FALSE),"")</f>
        <v>45545</v>
      </c>
      <c r="AH462" s="296" t="str">
        <f>IFERROR(VLOOKUP(Table3[[#This Row],[Št. projektne naloge]],'[1]PLAN KONTROLE KONČANIH STROJEV'!$C$8:$M$2000,4,FALSE),"")</f>
        <v>DA</v>
      </c>
      <c r="AI462" s="224" t="s">
        <v>552</v>
      </c>
      <c r="AJ462" s="10"/>
      <c r="AK462" s="296">
        <f>IFERROR(VLOOKUP(Table3[[#This Row],[Št. projektne naloge]],'[1]PLAN KONTROLE KONČANIH STROJEV'!$C$8:$M$2000,9,FALSE),"")</f>
        <v>45544</v>
      </c>
      <c r="AL46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462" s="30" t="s">
        <v>357</v>
      </c>
      <c r="AN462" s="7"/>
    </row>
    <row r="463" spans="1:40" ht="18" hidden="1" x14ac:dyDescent="0.35">
      <c r="A463" s="117" t="s">
        <v>1102</v>
      </c>
      <c r="B463" s="8" t="s">
        <v>1100</v>
      </c>
      <c r="C463" s="57" t="s">
        <v>1101</v>
      </c>
      <c r="D463" s="50">
        <v>1</v>
      </c>
      <c r="E463" s="50" t="str">
        <f t="shared" si="8"/>
        <v>1</v>
      </c>
      <c r="F463" s="10"/>
      <c r="G463" s="24" t="s">
        <v>357</v>
      </c>
      <c r="H463" s="29" t="s">
        <v>1728</v>
      </c>
      <c r="I463" s="7">
        <v>16</v>
      </c>
      <c r="J463" s="158"/>
      <c r="K463" s="158"/>
      <c r="L463" s="79">
        <v>0</v>
      </c>
      <c r="M463" s="79">
        <v>0</v>
      </c>
      <c r="N463" s="261">
        <v>395880036</v>
      </c>
      <c r="O463" s="201">
        <v>15790</v>
      </c>
      <c r="P463" s="105">
        <v>1</v>
      </c>
      <c r="Q463" s="102"/>
      <c r="R463" s="114">
        <v>160</v>
      </c>
      <c r="S463" s="59" t="s">
        <v>28</v>
      </c>
      <c r="T463" s="149" t="s">
        <v>1710</v>
      </c>
      <c r="U463" s="29"/>
      <c r="V463" s="29" t="str">
        <f>IFERROR(VLOOKUP(Table3[[#This Row],[Št. projektne naloge]],'[2]list 1'!$A$2:$I$2000,6,FALSE),"")</f>
        <v/>
      </c>
      <c r="W463" s="119" t="str">
        <f>IFERROR(VLOOKUP(Table3[[#This Row],[Št. projektne naloge]],'[2]list 1'!$A$2:$I$2000,9,FALSE),"")</f>
        <v/>
      </c>
      <c r="X463" s="296" t="str">
        <f>IFERROR(VLOOKUP(Table3[[#This Row],[Št. projektne naloge]],'[2]list 1'!$A$2:$I$2000,8,FALSE),"")</f>
        <v/>
      </c>
      <c r="Y463" s="10">
        <f>SUM(Table3[[#This Row],[cca 
25%]:[cca 100%]])</f>
        <v>1</v>
      </c>
      <c r="Z463" s="351">
        <f>Table3[[#This Row],[Montažne ure]]*(1-Table3[[#This Row],[faktor %]])</f>
        <v>0</v>
      </c>
      <c r="AA463" s="84">
        <v>0.25</v>
      </c>
      <c r="AB463" s="84">
        <v>0.25</v>
      </c>
      <c r="AC463" s="84">
        <v>0.25</v>
      </c>
      <c r="AD463" s="84">
        <v>0.25</v>
      </c>
      <c r="AE463" s="3" t="s">
        <v>2138</v>
      </c>
      <c r="AF463" s="3"/>
      <c r="AG463" s="296">
        <f>IFERROR(VLOOKUP(Table3[[#This Row],[Št. projektne naloge]],'[1]PLAN KONTROLE KONČANIH STROJEV'!$C$8:$M$2000,5,FALSE),"")</f>
        <v>45545</v>
      </c>
      <c r="AH463" s="296" t="str">
        <f>IFERROR(VLOOKUP(Table3[[#This Row],[Št. projektne naloge]],'[1]PLAN KONTROLE KONČANIH STROJEV'!$C$8:$M$2000,4,FALSE),"")</f>
        <v>DA</v>
      </c>
      <c r="AI463" s="224" t="s">
        <v>552</v>
      </c>
      <c r="AJ463" s="10"/>
      <c r="AK463" s="296">
        <f>IFERROR(VLOOKUP(Table3[[#This Row],[Št. projektne naloge]],'[1]PLAN KONTROLE KONČANIH STROJEV'!$C$8:$M$2000,9,FALSE),"")</f>
        <v>45544</v>
      </c>
      <c r="AL46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463" s="30" t="s">
        <v>357</v>
      </c>
      <c r="AN463" s="7"/>
    </row>
    <row r="464" spans="1:40" ht="18" hidden="1" x14ac:dyDescent="0.35">
      <c r="A464" s="117" t="s">
        <v>1102</v>
      </c>
      <c r="B464" s="8" t="s">
        <v>1100</v>
      </c>
      <c r="C464" s="57" t="s">
        <v>1101</v>
      </c>
      <c r="D464" s="50">
        <v>1</v>
      </c>
      <c r="E464" s="50" t="str">
        <f t="shared" si="8"/>
        <v>1</v>
      </c>
      <c r="F464" s="10"/>
      <c r="G464" s="24" t="s">
        <v>357</v>
      </c>
      <c r="H464" s="29"/>
      <c r="I464" s="10"/>
      <c r="J464" s="103"/>
      <c r="K464" s="103"/>
      <c r="L464" s="105"/>
      <c r="M464" s="105"/>
      <c r="N464" s="261">
        <v>395880036</v>
      </c>
      <c r="O464" s="201">
        <v>15791</v>
      </c>
      <c r="P464" s="105">
        <v>1</v>
      </c>
      <c r="Q464" s="102"/>
      <c r="R464" s="114">
        <v>40</v>
      </c>
      <c r="S464" s="59" t="s">
        <v>28</v>
      </c>
      <c r="T464" s="30" t="s">
        <v>697</v>
      </c>
      <c r="U464" s="29"/>
      <c r="V464" s="29" t="str">
        <f>IFERROR(VLOOKUP(Table3[[#This Row],[Št. projektne naloge]],'[2]list 1'!$A$2:$I$2000,6,FALSE),"")</f>
        <v/>
      </c>
      <c r="W464" s="119" t="str">
        <f>IFERROR(VLOOKUP(Table3[[#This Row],[Št. projektne naloge]],'[2]list 1'!$A$2:$I$2000,9,FALSE),"")</f>
        <v/>
      </c>
      <c r="X464" s="296" t="str">
        <f>IFERROR(VLOOKUP(Table3[[#This Row],[Št. projektne naloge]],'[2]list 1'!$A$2:$I$2000,8,FALSE),"")</f>
        <v/>
      </c>
      <c r="Y464" s="10">
        <f>SUM(Table3[[#This Row],[cca 
25%]:[cca 100%]])</f>
        <v>1</v>
      </c>
      <c r="Z464" s="351">
        <f>Table3[[#This Row],[Montažne ure]]*(1-Table3[[#This Row],[faktor %]])</f>
        <v>0</v>
      </c>
      <c r="AA464" s="84">
        <v>0.25</v>
      </c>
      <c r="AB464" s="84">
        <v>0.25</v>
      </c>
      <c r="AC464" s="84">
        <v>0.25</v>
      </c>
      <c r="AD464" s="84">
        <v>0.25</v>
      </c>
      <c r="AE464" s="3"/>
      <c r="AF464" s="3"/>
      <c r="AG464" s="296">
        <f>IFERROR(VLOOKUP(Table3[[#This Row],[Št. projektne naloge]],'[1]PLAN KONTROLE KONČANIH STROJEV'!$C$8:$M$2000,5,FALSE),"")</f>
        <v>45545</v>
      </c>
      <c r="AH464" s="296" t="str">
        <f>IFERROR(VLOOKUP(Table3[[#This Row],[Št. projektne naloge]],'[1]PLAN KONTROLE KONČANIH STROJEV'!$C$8:$M$2000,4,FALSE),"")</f>
        <v>DA</v>
      </c>
      <c r="AI464" s="332" t="s">
        <v>697</v>
      </c>
      <c r="AJ464" s="13"/>
      <c r="AK464" s="296">
        <f>IFERROR(VLOOKUP(Table3[[#This Row],[Št. projektne naloge]],'[1]PLAN KONTROLE KONČANIH STROJEV'!$C$8:$M$2000,9,FALSE),"")</f>
        <v>45544</v>
      </c>
      <c r="AL46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464" s="30" t="s">
        <v>357</v>
      </c>
      <c r="AN464" s="7"/>
    </row>
    <row r="465" spans="1:40" ht="18" hidden="1" x14ac:dyDescent="0.35">
      <c r="A465" s="117" t="s">
        <v>1102</v>
      </c>
      <c r="B465" s="8" t="s">
        <v>1100</v>
      </c>
      <c r="C465" s="57" t="s">
        <v>1101</v>
      </c>
      <c r="D465" s="50"/>
      <c r="E465" s="50" t="str">
        <f t="shared" si="8"/>
        <v/>
      </c>
      <c r="F465" s="10"/>
      <c r="G465" s="24" t="s">
        <v>357</v>
      </c>
      <c r="H465" s="29" t="s">
        <v>2223</v>
      </c>
      <c r="I465" s="7">
        <v>38</v>
      </c>
      <c r="J465" s="158"/>
      <c r="K465" s="158"/>
      <c r="L465" s="214">
        <v>0</v>
      </c>
      <c r="M465" s="214">
        <v>0</v>
      </c>
      <c r="N465" s="261">
        <v>395880036</v>
      </c>
      <c r="O465" s="201">
        <v>15792</v>
      </c>
      <c r="P465" s="105">
        <v>1</v>
      </c>
      <c r="Q465" s="102"/>
      <c r="R465" s="114">
        <v>170</v>
      </c>
      <c r="S465" s="59" t="s">
        <v>28</v>
      </c>
      <c r="T465" s="30" t="s">
        <v>697</v>
      </c>
      <c r="U465" s="29"/>
      <c r="V465" s="29" t="str">
        <f>IFERROR(VLOOKUP(Table3[[#This Row],[Št. projektne naloge]],'[2]list 1'!$A$2:$I$2000,6,FALSE),"")</f>
        <v/>
      </c>
      <c r="W465" s="119" t="str">
        <f>IFERROR(VLOOKUP(Table3[[#This Row],[Št. projektne naloge]],'[2]list 1'!$A$2:$I$2000,9,FALSE),"")</f>
        <v/>
      </c>
      <c r="X465" s="296" t="str">
        <f>IFERROR(VLOOKUP(Table3[[#This Row],[Št. projektne naloge]],'[2]list 1'!$A$2:$I$2000,8,FALSE),"")</f>
        <v/>
      </c>
      <c r="Y465" s="10">
        <f>SUM(Table3[[#This Row],[cca 
25%]:[cca 100%]])</f>
        <v>1</v>
      </c>
      <c r="Z465" s="351">
        <f>Table3[[#This Row],[Montažne ure]]*(1-Table3[[#This Row],[faktor %]])</f>
        <v>0</v>
      </c>
      <c r="AA465" s="84">
        <v>0.25</v>
      </c>
      <c r="AB465" s="84">
        <v>0.25</v>
      </c>
      <c r="AC465" s="84">
        <v>0.25</v>
      </c>
      <c r="AD465" s="84">
        <v>0.25</v>
      </c>
      <c r="AE465" s="474" t="s">
        <v>2297</v>
      </c>
      <c r="AF465" s="3"/>
      <c r="AG465" s="296" t="str">
        <f>IFERROR(VLOOKUP(Table3[[#This Row],[Št. projektne naloge]],'[1]PLAN KONTROLE KONČANIH STROJEV'!$C$8:$M$2000,5,FALSE),"")</f>
        <v/>
      </c>
      <c r="AH465" s="296" t="str">
        <f>IFERROR(VLOOKUP(Table3[[#This Row],[Št. projektne naloge]],'[1]PLAN KONTROLE KONČANIH STROJEV'!$C$8:$M$2000,4,FALSE),"")</f>
        <v/>
      </c>
      <c r="AI465" s="332" t="s">
        <v>697</v>
      </c>
      <c r="AJ465" s="10"/>
      <c r="AK465" s="296" t="str">
        <f>IFERROR(VLOOKUP(Table3[[#This Row],[Št. projektne naloge]],'[1]PLAN KONTROLE KONČANIH STROJEV'!$C$8:$M$2000,9,FALSE),"")</f>
        <v/>
      </c>
      <c r="AL46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465" s="30" t="s">
        <v>357</v>
      </c>
      <c r="AN465" s="7"/>
    </row>
    <row r="466" spans="1:40" ht="18" hidden="1" x14ac:dyDescent="0.35">
      <c r="A466" s="117" t="s">
        <v>1102</v>
      </c>
      <c r="B466" s="8" t="s">
        <v>1100</v>
      </c>
      <c r="C466" s="57" t="s">
        <v>1101</v>
      </c>
      <c r="D466" s="50"/>
      <c r="E466" s="50" t="str">
        <f t="shared" si="8"/>
        <v/>
      </c>
      <c r="F466" s="10"/>
      <c r="G466" s="24" t="s">
        <v>357</v>
      </c>
      <c r="H466" s="29" t="s">
        <v>2223</v>
      </c>
      <c r="I466" s="7">
        <v>38</v>
      </c>
      <c r="J466" s="158"/>
      <c r="K466" s="158"/>
      <c r="L466" s="214">
        <v>0</v>
      </c>
      <c r="M466" s="214">
        <v>0</v>
      </c>
      <c r="N466" s="261">
        <v>395880036</v>
      </c>
      <c r="O466" s="201">
        <v>15793</v>
      </c>
      <c r="P466" s="105">
        <v>1</v>
      </c>
      <c r="Q466" s="102"/>
      <c r="R466" s="114">
        <v>170</v>
      </c>
      <c r="S466" s="59" t="s">
        <v>28</v>
      </c>
      <c r="T466" s="30" t="s">
        <v>697</v>
      </c>
      <c r="U466" s="29"/>
      <c r="V466" s="29" t="str">
        <f>IFERROR(VLOOKUP(Table3[[#This Row],[Št. projektne naloge]],'[2]list 1'!$A$2:$I$2000,6,FALSE),"")</f>
        <v/>
      </c>
      <c r="W466" s="119" t="str">
        <f>IFERROR(VLOOKUP(Table3[[#This Row],[Št. projektne naloge]],'[2]list 1'!$A$2:$I$2000,9,FALSE),"")</f>
        <v/>
      </c>
      <c r="X466" s="296" t="str">
        <f>IFERROR(VLOOKUP(Table3[[#This Row],[Št. projektne naloge]],'[2]list 1'!$A$2:$I$2000,8,FALSE),"")</f>
        <v/>
      </c>
      <c r="Y466" s="10">
        <f>SUM(Table3[[#This Row],[cca 
25%]:[cca 100%]])</f>
        <v>1</v>
      </c>
      <c r="Z466" s="351">
        <f>Table3[[#This Row],[Montažne ure]]*(1-Table3[[#This Row],[faktor %]])</f>
        <v>0</v>
      </c>
      <c r="AA466" s="84">
        <v>0.25</v>
      </c>
      <c r="AB466" s="84">
        <v>0.25</v>
      </c>
      <c r="AC466" s="84">
        <v>0.25</v>
      </c>
      <c r="AD466" s="84">
        <v>0.25</v>
      </c>
      <c r="AE466" s="3"/>
      <c r="AF466" s="3"/>
      <c r="AG466" s="296" t="str">
        <f>IFERROR(VLOOKUP(Table3[[#This Row],[Št. projektne naloge]],'[1]PLAN KONTROLE KONČANIH STROJEV'!$C$8:$M$2000,5,FALSE),"")</f>
        <v/>
      </c>
      <c r="AH466" s="296" t="str">
        <f>IFERROR(VLOOKUP(Table3[[#This Row],[Št. projektne naloge]],'[1]PLAN KONTROLE KONČANIH STROJEV'!$C$8:$M$2000,4,FALSE),"")</f>
        <v/>
      </c>
      <c r="AI466" s="332" t="s">
        <v>697</v>
      </c>
      <c r="AJ466" s="10"/>
      <c r="AK466" s="296" t="str">
        <f>IFERROR(VLOOKUP(Table3[[#This Row],[Št. projektne naloge]],'[1]PLAN KONTROLE KONČANIH STROJEV'!$C$8:$M$2000,9,FALSE),"")</f>
        <v/>
      </c>
      <c r="AL46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466" s="30" t="s">
        <v>357</v>
      </c>
      <c r="AN466" s="7"/>
    </row>
    <row r="467" spans="1:40" ht="18" hidden="1" x14ac:dyDescent="0.35">
      <c r="A467" s="117"/>
      <c r="B467" s="8"/>
      <c r="C467" s="57"/>
      <c r="D467" s="50"/>
      <c r="E467" s="50" t="str">
        <f t="shared" si="8"/>
        <v/>
      </c>
      <c r="F467" s="10"/>
      <c r="G467" s="24" t="s">
        <v>357</v>
      </c>
      <c r="H467" s="29"/>
      <c r="I467" s="10"/>
      <c r="J467" s="103"/>
      <c r="K467" s="103"/>
      <c r="L467" s="105"/>
      <c r="M467" s="105"/>
      <c r="N467" s="201"/>
      <c r="O467" s="201"/>
      <c r="P467" s="105"/>
      <c r="Q467" s="102"/>
      <c r="R467" s="114"/>
      <c r="S467" s="272"/>
      <c r="T467" s="30"/>
      <c r="U467" s="29"/>
      <c r="V467" s="29" t="s">
        <v>2128</v>
      </c>
      <c r="W467" s="10" t="s">
        <v>2128</v>
      </c>
      <c r="X467" s="296" t="s">
        <v>2128</v>
      </c>
      <c r="Y467" s="10">
        <f>SUM(Table3[[#This Row],[cca 
25%]:[cca 100%]])</f>
        <v>0</v>
      </c>
      <c r="Z467" s="351">
        <f>Table3[[#This Row],[Montažne ure]]*(1-Table3[[#This Row],[faktor %]])</f>
        <v>0</v>
      </c>
      <c r="AA467" s="85"/>
      <c r="AB467" s="85"/>
      <c r="AC467" s="85"/>
      <c r="AD467" s="85"/>
      <c r="AE467" s="3"/>
      <c r="AF467" s="3"/>
      <c r="AG467" s="296" t="s">
        <v>2128</v>
      </c>
      <c r="AH467" s="296" t="s">
        <v>2128</v>
      </c>
      <c r="AI467" s="10"/>
      <c r="AJ467" s="10"/>
      <c r="AK467" s="296" t="s">
        <v>2128</v>
      </c>
      <c r="AL467" s="296" t="s">
        <v>2128</v>
      </c>
      <c r="AM467" s="10" t="s">
        <v>2665</v>
      </c>
      <c r="AN467" s="7"/>
    </row>
    <row r="468" spans="1:40" ht="18" hidden="1" x14ac:dyDescent="0.35">
      <c r="A468" s="117" t="s">
        <v>1132</v>
      </c>
      <c r="B468" s="400" t="s">
        <v>1103</v>
      </c>
      <c r="C468" s="57" t="s">
        <v>1104</v>
      </c>
      <c r="D468" s="50" t="s">
        <v>1105</v>
      </c>
      <c r="E468" s="50"/>
      <c r="F468" s="10"/>
      <c r="G468" s="10"/>
      <c r="H468" s="29" t="s">
        <v>1497</v>
      </c>
      <c r="I468" s="7">
        <v>8</v>
      </c>
      <c r="J468" s="103"/>
      <c r="K468" s="103"/>
      <c r="L468" s="105"/>
      <c r="M468" s="105"/>
      <c r="N468" s="50">
        <v>395880</v>
      </c>
      <c r="O468" s="10">
        <v>15783</v>
      </c>
      <c r="P468" s="105">
        <v>1</v>
      </c>
      <c r="Q468" s="102"/>
      <c r="R468" s="114">
        <v>160</v>
      </c>
      <c r="S468" s="59" t="s">
        <v>28</v>
      </c>
      <c r="T468" s="224" t="s">
        <v>1720</v>
      </c>
      <c r="U468" s="29"/>
      <c r="V468" s="29" t="s">
        <v>20</v>
      </c>
      <c r="W468" s="10" t="s">
        <v>2130</v>
      </c>
      <c r="X468" s="296">
        <v>45390</v>
      </c>
      <c r="Y468" s="10">
        <f>SUM(Table3[[#This Row],[cca 
25%]:[cca 100%]])</f>
        <v>1</v>
      </c>
      <c r="Z468" s="351">
        <f>Table3[[#This Row],[Montažne ure]]*(1-Table3[[#This Row],[faktor %]])</f>
        <v>0</v>
      </c>
      <c r="AA468" s="84">
        <v>0.25</v>
      </c>
      <c r="AB468" s="84">
        <v>0.25</v>
      </c>
      <c r="AC468" s="84">
        <v>0.25</v>
      </c>
      <c r="AD468" s="84">
        <v>0.25</v>
      </c>
      <c r="AE468" s="3" t="s">
        <v>1684</v>
      </c>
      <c r="AF468" s="3"/>
      <c r="AG468" s="296">
        <v>45380</v>
      </c>
      <c r="AH468" s="296" t="s">
        <v>20</v>
      </c>
      <c r="AI468" s="10"/>
      <c r="AJ468" s="10"/>
      <c r="AK468" s="296">
        <v>45392</v>
      </c>
      <c r="AL468" s="296" t="s">
        <v>20</v>
      </c>
      <c r="AM468" s="30" t="s">
        <v>357</v>
      </c>
      <c r="AN468" s="7"/>
    </row>
    <row r="469" spans="1:40" ht="18" hidden="1" x14ac:dyDescent="0.35">
      <c r="A469" s="117" t="s">
        <v>1132</v>
      </c>
      <c r="B469" s="400" t="s">
        <v>1103</v>
      </c>
      <c r="C469" s="57" t="s">
        <v>1106</v>
      </c>
      <c r="D469" s="50" t="s">
        <v>1107</v>
      </c>
      <c r="E469" s="50"/>
      <c r="F469" s="10"/>
      <c r="G469" s="10"/>
      <c r="H469" s="29" t="s">
        <v>1245</v>
      </c>
      <c r="I469" s="7">
        <v>9</v>
      </c>
      <c r="J469" s="158"/>
      <c r="K469" s="158"/>
      <c r="L469" s="214">
        <v>0</v>
      </c>
      <c r="M469" s="214">
        <v>0</v>
      </c>
      <c r="N469" s="50">
        <v>355888</v>
      </c>
      <c r="O469" s="10">
        <v>15784</v>
      </c>
      <c r="P469" s="105">
        <v>1</v>
      </c>
      <c r="Q469" s="102"/>
      <c r="R469" s="114">
        <v>110</v>
      </c>
      <c r="S469" s="59" t="s">
        <v>28</v>
      </c>
      <c r="T469" s="30"/>
      <c r="U469" s="29"/>
      <c r="V469" s="29" t="s">
        <v>20</v>
      </c>
      <c r="W469" s="10" t="s">
        <v>2131</v>
      </c>
      <c r="X469" s="296" t="s">
        <v>2128</v>
      </c>
      <c r="Y469" s="10">
        <f>SUM(Table3[[#This Row],[cca 
25%]:[cca 100%]])</f>
        <v>1</v>
      </c>
      <c r="Z469" s="351">
        <f>Table3[[#This Row],[Montažne ure]]*(1-Table3[[#This Row],[faktor %]])</f>
        <v>0</v>
      </c>
      <c r="AA469" s="84">
        <v>0.25</v>
      </c>
      <c r="AB469" s="84">
        <v>0.25</v>
      </c>
      <c r="AC469" s="84">
        <v>0.25</v>
      </c>
      <c r="AD469" s="84">
        <v>0.25</v>
      </c>
      <c r="AE469" s="3" t="s">
        <v>1712</v>
      </c>
      <c r="AF469" s="3"/>
      <c r="AG469" s="296">
        <v>45384</v>
      </c>
      <c r="AH469" s="296" t="s">
        <v>20</v>
      </c>
      <c r="AI469" s="10"/>
      <c r="AJ469" s="10"/>
      <c r="AK469" s="296">
        <v>45393</v>
      </c>
      <c r="AL469" s="296" t="s">
        <v>20</v>
      </c>
      <c r="AM469" s="30" t="s">
        <v>357</v>
      </c>
      <c r="AN469" s="7"/>
    </row>
    <row r="470" spans="1:40" ht="18" hidden="1" x14ac:dyDescent="0.35">
      <c r="A470" s="117" t="s">
        <v>1132</v>
      </c>
      <c r="B470" s="400" t="s">
        <v>1103</v>
      </c>
      <c r="C470" s="57" t="s">
        <v>1108</v>
      </c>
      <c r="D470" s="275" t="s">
        <v>1109</v>
      </c>
      <c r="E470" s="50"/>
      <c r="F470" s="10"/>
      <c r="G470" s="10"/>
      <c r="H470" s="29" t="s">
        <v>1502</v>
      </c>
      <c r="I470" s="7">
        <v>8</v>
      </c>
      <c r="J470" s="158"/>
      <c r="K470" s="158"/>
      <c r="L470" s="214">
        <v>0</v>
      </c>
      <c r="M470" s="214">
        <v>0</v>
      </c>
      <c r="N470" s="50">
        <v>466550</v>
      </c>
      <c r="O470" s="10">
        <v>15794</v>
      </c>
      <c r="P470" s="105">
        <v>1</v>
      </c>
      <c r="Q470" s="102"/>
      <c r="R470" s="114">
        <v>38</v>
      </c>
      <c r="S470" s="58" t="s">
        <v>1486</v>
      </c>
      <c r="T470" s="30" t="s">
        <v>1706</v>
      </c>
      <c r="U470" s="29"/>
      <c r="V470" s="29" t="s">
        <v>20</v>
      </c>
      <c r="W470" s="10" t="s">
        <v>2130</v>
      </c>
      <c r="X470" s="296">
        <v>45342</v>
      </c>
      <c r="Y470" s="10">
        <f>SUM(Table3[[#This Row],[cca 
25%]:[cca 100%]])</f>
        <v>1</v>
      </c>
      <c r="Z470" s="351">
        <f>Table3[[#This Row],[Montažne ure]]*(1-Table3[[#This Row],[faktor %]])</f>
        <v>0</v>
      </c>
      <c r="AA470" s="84">
        <v>0.25</v>
      </c>
      <c r="AB470" s="84">
        <v>0.25</v>
      </c>
      <c r="AC470" s="84">
        <v>0.25</v>
      </c>
      <c r="AD470" s="84">
        <v>0.25</v>
      </c>
      <c r="AE470" s="3"/>
      <c r="AF470" s="3"/>
      <c r="AG470" s="296">
        <v>0</v>
      </c>
      <c r="AH470" s="296" t="s">
        <v>20</v>
      </c>
      <c r="AI470" s="303" t="s">
        <v>1706</v>
      </c>
      <c r="AJ470" s="10"/>
      <c r="AK470" s="296">
        <v>45370</v>
      </c>
      <c r="AL470" s="296" t="s">
        <v>20</v>
      </c>
      <c r="AM470" s="30" t="s">
        <v>357</v>
      </c>
      <c r="AN470" s="7"/>
    </row>
    <row r="471" spans="1:40" ht="18" hidden="1" x14ac:dyDescent="0.35">
      <c r="A471" s="117" t="s">
        <v>1132</v>
      </c>
      <c r="B471" s="400" t="s">
        <v>1103</v>
      </c>
      <c r="C471" s="57" t="s">
        <v>263</v>
      </c>
      <c r="D471" s="275" t="s">
        <v>1110</v>
      </c>
      <c r="E471" s="50"/>
      <c r="F471" s="10"/>
      <c r="G471" s="10"/>
      <c r="H471" s="29" t="s">
        <v>1245</v>
      </c>
      <c r="I471" s="7">
        <v>9</v>
      </c>
      <c r="J471" s="158"/>
      <c r="K471" s="158"/>
      <c r="L471" s="214">
        <v>0</v>
      </c>
      <c r="M471" s="214">
        <v>0</v>
      </c>
      <c r="N471" s="50">
        <v>325400</v>
      </c>
      <c r="O471" s="10">
        <v>15785</v>
      </c>
      <c r="P471" s="105">
        <v>1</v>
      </c>
      <c r="Q471" s="102"/>
      <c r="R471" s="114">
        <v>6</v>
      </c>
      <c r="S471" s="62" t="s">
        <v>19</v>
      </c>
      <c r="T471" s="30" t="s">
        <v>1706</v>
      </c>
      <c r="U471" s="29"/>
      <c r="V471" s="29" t="s">
        <v>20</v>
      </c>
      <c r="W471" s="10" t="s">
        <v>2130</v>
      </c>
      <c r="X471" s="296">
        <v>45357</v>
      </c>
      <c r="Y471" s="10">
        <f>SUM(Table3[[#This Row],[cca 
25%]:[cca 100%]])</f>
        <v>1</v>
      </c>
      <c r="Z471" s="351">
        <f>Table3[[#This Row],[Montažne ure]]*(1-Table3[[#This Row],[faktor %]])</f>
        <v>0</v>
      </c>
      <c r="AA471" s="84">
        <v>0.25</v>
      </c>
      <c r="AB471" s="84">
        <v>0.25</v>
      </c>
      <c r="AC471" s="84">
        <v>0.25</v>
      </c>
      <c r="AD471" s="84">
        <v>0.25</v>
      </c>
      <c r="AE471" s="3"/>
      <c r="AF471" s="3"/>
      <c r="AG471" s="296">
        <v>0</v>
      </c>
      <c r="AH471" s="296" t="s">
        <v>20</v>
      </c>
      <c r="AI471" s="303" t="s">
        <v>1706</v>
      </c>
      <c r="AJ471" s="10"/>
      <c r="AK471" s="296">
        <v>45357</v>
      </c>
      <c r="AL471" s="296" t="s">
        <v>20</v>
      </c>
      <c r="AM471" s="30" t="s">
        <v>357</v>
      </c>
      <c r="AN471" s="7"/>
    </row>
    <row r="472" spans="1:40" ht="18" hidden="1" x14ac:dyDescent="0.35">
      <c r="A472" s="117" t="s">
        <v>1132</v>
      </c>
      <c r="B472" s="400" t="s">
        <v>1103</v>
      </c>
      <c r="C472" s="57" t="s">
        <v>1387</v>
      </c>
      <c r="D472" s="275" t="s">
        <v>1388</v>
      </c>
      <c r="E472" s="50" t="str">
        <f>RIGHT(D472,5)</f>
        <v>00050</v>
      </c>
      <c r="F472" s="10"/>
      <c r="G472" s="10"/>
      <c r="H472" s="29" t="s">
        <v>1245</v>
      </c>
      <c r="I472" s="7">
        <v>9</v>
      </c>
      <c r="J472" s="158"/>
      <c r="K472" s="158"/>
      <c r="L472" s="214">
        <v>0</v>
      </c>
      <c r="M472" s="214">
        <v>0</v>
      </c>
      <c r="N472" s="50">
        <v>466551</v>
      </c>
      <c r="O472" s="10">
        <v>15941</v>
      </c>
      <c r="P472" s="105">
        <v>1</v>
      </c>
      <c r="Q472" s="10"/>
      <c r="R472" s="114">
        <v>28</v>
      </c>
      <c r="S472" s="62" t="s">
        <v>19</v>
      </c>
      <c r="T472" s="30" t="s">
        <v>1706</v>
      </c>
      <c r="U472" s="29"/>
      <c r="V472" s="29" t="s">
        <v>20</v>
      </c>
      <c r="W472" s="10" t="s">
        <v>2130</v>
      </c>
      <c r="X472" s="296">
        <v>45357</v>
      </c>
      <c r="Y472" s="101">
        <f>SUM(Table3[[#This Row],[cca 
25%]:[cca 100%]])</f>
        <v>1</v>
      </c>
      <c r="Z472" s="351">
        <f>Table3[[#This Row],[Montažne ure]]*(1-Table3[[#This Row],[faktor %]])</f>
        <v>0</v>
      </c>
      <c r="AA472" s="84">
        <v>0.25</v>
      </c>
      <c r="AB472" s="84">
        <v>0.25</v>
      </c>
      <c r="AC472" s="84">
        <v>0.25</v>
      </c>
      <c r="AD472" s="84">
        <v>0.25</v>
      </c>
      <c r="AE472" s="3"/>
      <c r="AF472" s="3"/>
      <c r="AG472" s="296">
        <v>0</v>
      </c>
      <c r="AH472" s="296" t="s">
        <v>20</v>
      </c>
      <c r="AI472" s="303" t="s">
        <v>1706</v>
      </c>
      <c r="AJ472" s="10"/>
      <c r="AK472" s="296">
        <v>45357</v>
      </c>
      <c r="AL472" s="30" t="s">
        <v>20</v>
      </c>
      <c r="AM472" s="30" t="s">
        <v>357</v>
      </c>
      <c r="AN472" s="7"/>
    </row>
    <row r="473" spans="1:40" ht="18" hidden="1" x14ac:dyDescent="0.35">
      <c r="A473" s="117" t="s">
        <v>1132</v>
      </c>
      <c r="B473" s="400" t="s">
        <v>1103</v>
      </c>
      <c r="C473" s="57" t="s">
        <v>977</v>
      </c>
      <c r="D473" s="275" t="s">
        <v>1111</v>
      </c>
      <c r="E473" s="50"/>
      <c r="F473" s="10"/>
      <c r="G473" s="10"/>
      <c r="H473" s="29" t="s">
        <v>1374</v>
      </c>
      <c r="I473" s="20">
        <v>51</v>
      </c>
      <c r="J473" s="158"/>
      <c r="K473" s="158"/>
      <c r="L473" s="214">
        <v>0</v>
      </c>
      <c r="M473" s="214">
        <v>0</v>
      </c>
      <c r="N473" s="50">
        <v>422880</v>
      </c>
      <c r="O473" s="10">
        <v>15786</v>
      </c>
      <c r="P473" s="105">
        <v>1</v>
      </c>
      <c r="Q473" s="102"/>
      <c r="R473" s="114">
        <v>130</v>
      </c>
      <c r="S473" s="59" t="s">
        <v>28</v>
      </c>
      <c r="T473" s="30" t="s">
        <v>1706</v>
      </c>
      <c r="U473" s="29"/>
      <c r="V473" s="29" t="s">
        <v>20</v>
      </c>
      <c r="W473" s="10" t="s">
        <v>2130</v>
      </c>
      <c r="X473" s="296">
        <v>45344</v>
      </c>
      <c r="Y473" s="10">
        <f>SUM(Table3[[#This Row],[cca 
25%]:[cca 100%]])</f>
        <v>1</v>
      </c>
      <c r="Z473" s="351">
        <f>Table3[[#This Row],[Montažne ure]]*(1-Table3[[#This Row],[faktor %]])</f>
        <v>0</v>
      </c>
      <c r="AA473" s="84">
        <v>0.25</v>
      </c>
      <c r="AB473" s="84">
        <v>0.25</v>
      </c>
      <c r="AC473" s="84">
        <v>0.25</v>
      </c>
      <c r="AD473" s="84">
        <v>0.25</v>
      </c>
      <c r="AE473" s="3" t="s">
        <v>1383</v>
      </c>
      <c r="AF473" s="3"/>
      <c r="AG473" s="296">
        <v>45371</v>
      </c>
      <c r="AH473" s="296" t="s">
        <v>20</v>
      </c>
      <c r="AI473" s="303" t="s">
        <v>1706</v>
      </c>
      <c r="AJ473" s="10"/>
      <c r="AK473" s="296">
        <v>45380</v>
      </c>
      <c r="AL473" s="296" t="s">
        <v>20</v>
      </c>
      <c r="AM473" s="30" t="s">
        <v>357</v>
      </c>
      <c r="AN473" s="7"/>
    </row>
    <row r="474" spans="1:40" ht="18" hidden="1" x14ac:dyDescent="0.35">
      <c r="A474" s="117" t="s">
        <v>1132</v>
      </c>
      <c r="B474" s="400" t="s">
        <v>1103</v>
      </c>
      <c r="C474" s="55" t="s">
        <v>53</v>
      </c>
      <c r="D474" s="50" t="s">
        <v>1112</v>
      </c>
      <c r="E474" s="50"/>
      <c r="F474" s="10"/>
      <c r="G474" s="10"/>
      <c r="H474" s="29" t="s">
        <v>1502</v>
      </c>
      <c r="I474" s="7">
        <v>8</v>
      </c>
      <c r="J474" s="158"/>
      <c r="K474" s="158"/>
      <c r="L474" s="214">
        <v>0</v>
      </c>
      <c r="M474" s="214">
        <v>0</v>
      </c>
      <c r="N474" s="50">
        <v>426497</v>
      </c>
      <c r="O474" s="10">
        <v>15787</v>
      </c>
      <c r="P474" s="105">
        <v>1</v>
      </c>
      <c r="Q474" s="102"/>
      <c r="R474" s="114">
        <v>18</v>
      </c>
      <c r="S474" s="58" t="s">
        <v>1486</v>
      </c>
      <c r="T474" s="30"/>
      <c r="U474" s="29"/>
      <c r="V474" s="29" t="s">
        <v>20</v>
      </c>
      <c r="W474" s="10" t="s">
        <v>2130</v>
      </c>
      <c r="X474" s="296">
        <v>45373</v>
      </c>
      <c r="Y474" s="10">
        <f>SUM(Table3[[#This Row],[cca 
25%]:[cca 100%]])</f>
        <v>1</v>
      </c>
      <c r="Z474" s="351">
        <f>Table3[[#This Row],[Montažne ure]]*(1-Table3[[#This Row],[faktor %]])</f>
        <v>0</v>
      </c>
      <c r="AA474" s="84">
        <v>0.25</v>
      </c>
      <c r="AB474" s="84">
        <v>0.25</v>
      </c>
      <c r="AC474" s="84">
        <v>0.25</v>
      </c>
      <c r="AD474" s="84">
        <v>0.25</v>
      </c>
      <c r="AE474" s="3"/>
      <c r="AF474" s="3"/>
      <c r="AG474" s="296">
        <v>45377</v>
      </c>
      <c r="AH474" s="296" t="s">
        <v>20</v>
      </c>
      <c r="AI474" s="10"/>
      <c r="AJ474" s="10"/>
      <c r="AK474" s="296">
        <v>45377</v>
      </c>
      <c r="AL474" s="296" t="s">
        <v>20</v>
      </c>
      <c r="AM474" s="30" t="s">
        <v>357</v>
      </c>
      <c r="AN474" s="7"/>
    </row>
    <row r="475" spans="1:40" ht="18" hidden="1" x14ac:dyDescent="0.35">
      <c r="A475" s="117" t="s">
        <v>1132</v>
      </c>
      <c r="B475" s="400" t="s">
        <v>1103</v>
      </c>
      <c r="C475" s="55" t="s">
        <v>1474</v>
      </c>
      <c r="D475" s="50" t="s">
        <v>1473</v>
      </c>
      <c r="E475" s="50" t="str">
        <f>RIGHT(D475,5)</f>
        <v>00080</v>
      </c>
      <c r="F475" s="10"/>
      <c r="G475" s="10"/>
      <c r="H475" s="29" t="s">
        <v>1508</v>
      </c>
      <c r="I475" s="79">
        <v>10</v>
      </c>
      <c r="J475" s="158"/>
      <c r="K475" s="158"/>
      <c r="L475" s="214">
        <v>0</v>
      </c>
      <c r="M475" s="214">
        <v>0</v>
      </c>
      <c r="N475" s="50">
        <v>466552</v>
      </c>
      <c r="O475" s="10">
        <v>15947</v>
      </c>
      <c r="P475" s="142">
        <v>1</v>
      </c>
      <c r="Q475" s="10"/>
      <c r="R475" s="114">
        <v>19</v>
      </c>
      <c r="S475" s="62" t="s">
        <v>19</v>
      </c>
      <c r="T475" s="30"/>
      <c r="U475" s="29"/>
      <c r="V475" s="29" t="s">
        <v>20</v>
      </c>
      <c r="W475" s="119" t="s">
        <v>2130</v>
      </c>
      <c r="X475" s="325">
        <v>45360</v>
      </c>
      <c r="Y475" s="101">
        <f>SUM(Table3[[#This Row],[cca 
25%]:[cca 100%]])</f>
        <v>1</v>
      </c>
      <c r="Z475" s="351">
        <f>Table3[[#This Row],[Montažne ure]]*(1-Table3[[#This Row],[faktor %]])</f>
        <v>0</v>
      </c>
      <c r="AA475" s="84">
        <v>0.25</v>
      </c>
      <c r="AB475" s="84">
        <v>0.25</v>
      </c>
      <c r="AC475" s="84">
        <v>0.25</v>
      </c>
      <c r="AD475" s="84">
        <v>0.25</v>
      </c>
      <c r="AE475" s="3"/>
      <c r="AF475" s="3"/>
      <c r="AG475" s="296">
        <v>45371</v>
      </c>
      <c r="AH475" s="296" t="s">
        <v>20</v>
      </c>
      <c r="AI475" s="10"/>
      <c r="AJ475" s="10"/>
      <c r="AK475" s="296">
        <v>45376</v>
      </c>
      <c r="AL475" s="30" t="s">
        <v>20</v>
      </c>
      <c r="AM475" s="30" t="s">
        <v>357</v>
      </c>
      <c r="AN475" s="7"/>
    </row>
    <row r="476" spans="1:40" ht="18" hidden="1" x14ac:dyDescent="0.35">
      <c r="A476" s="117" t="s">
        <v>1132</v>
      </c>
      <c r="B476" s="400" t="s">
        <v>1103</v>
      </c>
      <c r="C476" s="57" t="s">
        <v>1113</v>
      </c>
      <c r="D476" s="50" t="s">
        <v>1114</v>
      </c>
      <c r="E476" s="50"/>
      <c r="F476" s="10"/>
      <c r="G476" s="10"/>
      <c r="H476" s="29" t="s">
        <v>1374</v>
      </c>
      <c r="I476" s="20">
        <v>50</v>
      </c>
      <c r="J476" s="158"/>
      <c r="K476" s="158"/>
      <c r="L476" s="214">
        <v>0</v>
      </c>
      <c r="M476" s="214">
        <v>0</v>
      </c>
      <c r="N476" s="50">
        <v>466553</v>
      </c>
      <c r="O476" s="10">
        <v>15796</v>
      </c>
      <c r="P476" s="105">
        <v>1</v>
      </c>
      <c r="Q476" s="102"/>
      <c r="R476" s="114">
        <v>450</v>
      </c>
      <c r="S476" s="58" t="s">
        <v>22</v>
      </c>
      <c r="T476" s="30"/>
      <c r="U476" s="29" t="s">
        <v>1263</v>
      </c>
      <c r="V476" s="29" t="s">
        <v>20</v>
      </c>
      <c r="W476" s="10" t="s">
        <v>2130</v>
      </c>
      <c r="X476" s="296">
        <v>45276</v>
      </c>
      <c r="Y476" s="10">
        <f>SUM(Table3[[#This Row],[cca 
25%]:[cca 100%]])</f>
        <v>1</v>
      </c>
      <c r="Z476" s="351">
        <f>Table3[[#This Row],[Montažne ure]]*(1-Table3[[#This Row],[faktor %]])</f>
        <v>0</v>
      </c>
      <c r="AA476" s="84">
        <v>0.25</v>
      </c>
      <c r="AB476" s="84">
        <v>0.25</v>
      </c>
      <c r="AC476" s="84">
        <v>0.25</v>
      </c>
      <c r="AD476" s="84">
        <v>0.25</v>
      </c>
      <c r="AE476" s="3" t="s">
        <v>1490</v>
      </c>
      <c r="AF476" s="3"/>
      <c r="AG476" s="296">
        <v>0</v>
      </c>
      <c r="AH476" s="296" t="s">
        <v>20</v>
      </c>
      <c r="AI476" s="303" t="s">
        <v>1488</v>
      </c>
      <c r="AJ476" s="10"/>
      <c r="AK476" s="296">
        <v>45329</v>
      </c>
      <c r="AL476" s="296" t="s">
        <v>20</v>
      </c>
      <c r="AM476" s="30" t="s">
        <v>357</v>
      </c>
      <c r="AN476" s="7"/>
    </row>
    <row r="477" spans="1:40" ht="18" hidden="1" x14ac:dyDescent="0.35">
      <c r="A477" s="117" t="s">
        <v>1132</v>
      </c>
      <c r="B477" s="400" t="s">
        <v>1103</v>
      </c>
      <c r="C477" s="55" t="s">
        <v>1412</v>
      </c>
      <c r="D477" s="50" t="s">
        <v>1414</v>
      </c>
      <c r="E477" s="50" t="str">
        <f>RIGHT(D477,5)</f>
        <v>00100</v>
      </c>
      <c r="F477" s="10"/>
      <c r="G477" s="10"/>
      <c r="H477" s="29" t="s">
        <v>1508</v>
      </c>
      <c r="I477" s="79">
        <v>10</v>
      </c>
      <c r="J477" s="158"/>
      <c r="K477" s="158"/>
      <c r="L477" s="214">
        <v>0</v>
      </c>
      <c r="M477" s="214">
        <v>0</v>
      </c>
      <c r="N477" s="50">
        <v>466554</v>
      </c>
      <c r="O477" s="10">
        <v>15948</v>
      </c>
      <c r="P477" s="105">
        <v>1</v>
      </c>
      <c r="Q477" s="10"/>
      <c r="R477" s="114">
        <v>11</v>
      </c>
      <c r="S477" s="62" t="s">
        <v>19</v>
      </c>
      <c r="T477" s="30"/>
      <c r="U477" s="29"/>
      <c r="V477" s="29" t="s">
        <v>20</v>
      </c>
      <c r="W477" s="10" t="s">
        <v>2130</v>
      </c>
      <c r="X477" s="296">
        <v>45360</v>
      </c>
      <c r="Y477" s="101">
        <f>SUM(Table3[[#This Row],[cca 
25%]:[cca 100%]])</f>
        <v>1</v>
      </c>
      <c r="Z477" s="351">
        <f>Table3[[#This Row],[Montažne ure]]*(1-Table3[[#This Row],[faktor %]])</f>
        <v>0</v>
      </c>
      <c r="AA477" s="84">
        <v>0.25</v>
      </c>
      <c r="AB477" s="84">
        <v>0.25</v>
      </c>
      <c r="AC477" s="84">
        <v>0.25</v>
      </c>
      <c r="AD477" s="84">
        <v>0.25</v>
      </c>
      <c r="AE477" s="3"/>
      <c r="AF477" s="3"/>
      <c r="AG477" s="296">
        <v>0</v>
      </c>
      <c r="AH477" s="296" t="s">
        <v>20</v>
      </c>
      <c r="AI477" s="10"/>
      <c r="AJ477" s="10"/>
      <c r="AK477" s="296">
        <v>45376</v>
      </c>
      <c r="AL477" s="30" t="s">
        <v>20</v>
      </c>
      <c r="AM477" s="30" t="s">
        <v>357</v>
      </c>
      <c r="AN477" s="7"/>
    </row>
    <row r="478" spans="1:40" ht="18" hidden="1" x14ac:dyDescent="0.35">
      <c r="A478" s="117" t="s">
        <v>1132</v>
      </c>
      <c r="B478" s="401" t="s">
        <v>1103</v>
      </c>
      <c r="C478" s="55" t="s">
        <v>1413</v>
      </c>
      <c r="D478" s="50" t="s">
        <v>1415</v>
      </c>
      <c r="E478" s="50" t="str">
        <f>RIGHT(D478,5)</f>
        <v>00110</v>
      </c>
      <c r="F478" s="94"/>
      <c r="G478" s="10"/>
      <c r="H478" s="29" t="s">
        <v>1508</v>
      </c>
      <c r="I478" s="79">
        <v>10</v>
      </c>
      <c r="J478" s="158"/>
      <c r="K478" s="354"/>
      <c r="L478" s="214">
        <v>0</v>
      </c>
      <c r="M478" s="214">
        <v>0</v>
      </c>
      <c r="N478" s="50">
        <v>466555</v>
      </c>
      <c r="O478" s="10">
        <v>15949</v>
      </c>
      <c r="P478" s="105">
        <v>1</v>
      </c>
      <c r="Q478" s="10"/>
      <c r="R478" s="114">
        <v>14</v>
      </c>
      <c r="S478" s="62" t="s">
        <v>19</v>
      </c>
      <c r="T478" s="30"/>
      <c r="U478" s="29"/>
      <c r="V478" s="29" t="s">
        <v>20</v>
      </c>
      <c r="W478" s="10" t="s">
        <v>2130</v>
      </c>
      <c r="X478" s="296">
        <v>45370</v>
      </c>
      <c r="Y478" s="101">
        <f>SUM(Table3[[#This Row],[cca 
25%]:[cca 100%]])</f>
        <v>1</v>
      </c>
      <c r="Z478" s="351">
        <f>Table3[[#This Row],[Montažne ure]]*(1-Table3[[#This Row],[faktor %]])</f>
        <v>0</v>
      </c>
      <c r="AA478" s="84">
        <v>0.25</v>
      </c>
      <c r="AB478" s="84">
        <v>0.25</v>
      </c>
      <c r="AC478" s="84">
        <v>0.25</v>
      </c>
      <c r="AD478" s="84">
        <v>0.25</v>
      </c>
      <c r="AE478" s="3"/>
      <c r="AF478" s="3"/>
      <c r="AG478" s="296">
        <v>45371</v>
      </c>
      <c r="AH478" s="296" t="s">
        <v>20</v>
      </c>
      <c r="AI478" s="10"/>
      <c r="AJ478" s="10"/>
      <c r="AK478" s="296">
        <v>45376</v>
      </c>
      <c r="AL478" s="30" t="s">
        <v>20</v>
      </c>
      <c r="AM478" s="30" t="s">
        <v>357</v>
      </c>
      <c r="AN478" s="7"/>
    </row>
    <row r="479" spans="1:40" ht="18" hidden="1" x14ac:dyDescent="0.35">
      <c r="A479" s="117" t="s">
        <v>1132</v>
      </c>
      <c r="B479" s="401" t="s">
        <v>1103</v>
      </c>
      <c r="C479" s="55" t="s">
        <v>1391</v>
      </c>
      <c r="D479" s="50" t="s">
        <v>1389</v>
      </c>
      <c r="E479" s="50" t="str">
        <f>RIGHT(D479,5)</f>
        <v>00120</v>
      </c>
      <c r="F479" s="10"/>
      <c r="G479" s="10"/>
      <c r="H479" s="28" t="s">
        <v>1700</v>
      </c>
      <c r="I479" s="79">
        <v>11</v>
      </c>
      <c r="J479" s="20"/>
      <c r="K479" s="354"/>
      <c r="L479" s="7">
        <v>0</v>
      </c>
      <c r="M479" s="7">
        <v>0</v>
      </c>
      <c r="N479" s="50">
        <v>466591</v>
      </c>
      <c r="O479" s="10">
        <v>15940</v>
      </c>
      <c r="P479" s="105">
        <v>1</v>
      </c>
      <c r="Q479" s="10"/>
      <c r="R479" s="114">
        <v>27</v>
      </c>
      <c r="S479" s="58" t="s">
        <v>1486</v>
      </c>
      <c r="T479" s="30"/>
      <c r="U479" s="29"/>
      <c r="V479" s="29" t="s">
        <v>20</v>
      </c>
      <c r="W479" s="10" t="s">
        <v>2130</v>
      </c>
      <c r="X479" s="296">
        <v>45387</v>
      </c>
      <c r="Y479" s="101">
        <f>SUM(Table3[[#This Row],[cca 
25%]:[cca 100%]])</f>
        <v>1</v>
      </c>
      <c r="Z479" s="351">
        <f>Table3[[#This Row],[Montažne ure]]*(1-Table3[[#This Row],[faktor %]])</f>
        <v>0</v>
      </c>
      <c r="AA479" s="84">
        <v>0.25</v>
      </c>
      <c r="AB479" s="84">
        <v>0.25</v>
      </c>
      <c r="AC479" s="84">
        <v>0.25</v>
      </c>
      <c r="AD479" s="84">
        <v>0.25</v>
      </c>
      <c r="AE479" s="3" t="s">
        <v>1711</v>
      </c>
      <c r="AF479" s="3"/>
      <c r="AG479" s="296">
        <v>45385</v>
      </c>
      <c r="AH479" s="296" t="s">
        <v>20</v>
      </c>
      <c r="AI479" s="10"/>
      <c r="AJ479" s="10"/>
      <c r="AK479" s="296">
        <v>45386</v>
      </c>
      <c r="AL479" s="30" t="s">
        <v>20</v>
      </c>
      <c r="AM479" s="30" t="s">
        <v>357</v>
      </c>
      <c r="AN479" s="7"/>
    </row>
    <row r="480" spans="1:40" ht="18" hidden="1" x14ac:dyDescent="0.35">
      <c r="A480" s="117" t="s">
        <v>1132</v>
      </c>
      <c r="B480" s="401" t="s">
        <v>1103</v>
      </c>
      <c r="C480" s="55" t="s">
        <v>1464</v>
      </c>
      <c r="D480" s="50" t="s">
        <v>1448</v>
      </c>
      <c r="E480" s="50" t="str">
        <f>RIGHT(D480,5)</f>
        <v>00130</v>
      </c>
      <c r="F480" s="10"/>
      <c r="G480" s="10"/>
      <c r="H480" s="28" t="s">
        <v>1508</v>
      </c>
      <c r="I480" s="79">
        <v>10</v>
      </c>
      <c r="J480" s="20"/>
      <c r="K480" s="354"/>
      <c r="L480" s="214">
        <v>0</v>
      </c>
      <c r="M480" s="214">
        <v>0</v>
      </c>
      <c r="N480" s="50">
        <v>466556</v>
      </c>
      <c r="O480" s="10">
        <v>15967</v>
      </c>
      <c r="P480" s="105">
        <v>1</v>
      </c>
      <c r="Q480" s="10"/>
      <c r="R480" s="114">
        <v>46</v>
      </c>
      <c r="S480" s="58" t="s">
        <v>1486</v>
      </c>
      <c r="T480" s="30"/>
      <c r="U480" s="29"/>
      <c r="V480" s="29" t="s">
        <v>20</v>
      </c>
      <c r="W480" s="10" t="s">
        <v>2130</v>
      </c>
      <c r="X480" s="296">
        <v>45378</v>
      </c>
      <c r="Y480" s="101">
        <f>SUM(Table3[[#This Row],[cca 
25%]:[cca 100%]])</f>
        <v>1</v>
      </c>
      <c r="Z480" s="351">
        <f>Table3[[#This Row],[Montažne ure]]*(1-Table3[[#This Row],[faktor %]])</f>
        <v>0</v>
      </c>
      <c r="AA480" s="84">
        <v>0.25</v>
      </c>
      <c r="AB480" s="84">
        <v>0.25</v>
      </c>
      <c r="AC480" s="84">
        <v>0.25</v>
      </c>
      <c r="AD480" s="84">
        <v>0.25</v>
      </c>
      <c r="AE480" s="3" t="s">
        <v>1690</v>
      </c>
      <c r="AF480" s="3"/>
      <c r="AG480" s="296">
        <v>45379</v>
      </c>
      <c r="AH480" s="296" t="s">
        <v>20</v>
      </c>
      <c r="AI480" s="10"/>
      <c r="AJ480" s="10"/>
      <c r="AK480" s="296">
        <v>45385</v>
      </c>
      <c r="AL480" s="30" t="s">
        <v>20</v>
      </c>
      <c r="AM480" s="30" t="s">
        <v>357</v>
      </c>
      <c r="AN480" s="7"/>
    </row>
    <row r="481" spans="1:40" ht="18" hidden="1" x14ac:dyDescent="0.35">
      <c r="A481" s="117" t="s">
        <v>1132</v>
      </c>
      <c r="B481" s="401" t="s">
        <v>1103</v>
      </c>
      <c r="C481" s="393" t="s">
        <v>1392</v>
      </c>
      <c r="D481" s="275" t="s">
        <v>1390</v>
      </c>
      <c r="E481" s="50" t="str">
        <f>RIGHT(D481,5)</f>
        <v>00140</v>
      </c>
      <c r="F481" s="10"/>
      <c r="G481" s="10"/>
      <c r="H481" s="28" t="s">
        <v>1700</v>
      </c>
      <c r="I481" s="79">
        <v>11</v>
      </c>
      <c r="J481" s="20"/>
      <c r="K481" s="354"/>
      <c r="L481" s="214">
        <v>0</v>
      </c>
      <c r="M481" s="7">
        <v>0</v>
      </c>
      <c r="N481" s="50">
        <v>466557</v>
      </c>
      <c r="O481" s="10">
        <v>15943</v>
      </c>
      <c r="P481" s="105">
        <v>1</v>
      </c>
      <c r="Q481" s="10"/>
      <c r="R481" s="114">
        <v>8</v>
      </c>
      <c r="S481" s="58" t="s">
        <v>1486</v>
      </c>
      <c r="T481" s="30" t="s">
        <v>1706</v>
      </c>
      <c r="U481" s="29"/>
      <c r="V481" s="29" t="s">
        <v>20</v>
      </c>
      <c r="W481" s="10" t="s">
        <v>2130</v>
      </c>
      <c r="X481" s="296">
        <v>45369</v>
      </c>
      <c r="Y481" s="101">
        <f>SUM(Table3[[#This Row],[cca 
25%]:[cca 100%]])</f>
        <v>1</v>
      </c>
      <c r="Z481" s="351">
        <f>Table3[[#This Row],[Montažne ure]]*(1-Table3[[#This Row],[faktor %]])</f>
        <v>0</v>
      </c>
      <c r="AA481" s="84">
        <v>0.25</v>
      </c>
      <c r="AB481" s="84">
        <v>0.25</v>
      </c>
      <c r="AC481" s="84">
        <v>0.25</v>
      </c>
      <c r="AD481" s="84">
        <v>0.25</v>
      </c>
      <c r="AE481" s="3"/>
      <c r="AF481" s="3"/>
      <c r="AG481" s="296">
        <v>0</v>
      </c>
      <c r="AH481" s="296" t="s">
        <v>20</v>
      </c>
      <c r="AI481" s="303" t="s">
        <v>1706</v>
      </c>
      <c r="AJ481" s="10"/>
      <c r="AK481" s="296">
        <v>45366</v>
      </c>
      <c r="AL481" s="30" t="s">
        <v>20</v>
      </c>
      <c r="AM481" s="30" t="s">
        <v>357</v>
      </c>
      <c r="AN481" s="7"/>
    </row>
    <row r="482" spans="1:40" ht="18" hidden="1" x14ac:dyDescent="0.35">
      <c r="A482" s="375" t="s">
        <v>1132</v>
      </c>
      <c r="B482" s="376" t="s">
        <v>1103</v>
      </c>
      <c r="C482" s="374" t="s">
        <v>1115</v>
      </c>
      <c r="D482" s="50" t="s">
        <v>1116</v>
      </c>
      <c r="E482" s="50"/>
      <c r="F482" s="10"/>
      <c r="G482" s="10" t="s">
        <v>357</v>
      </c>
      <c r="H482" s="29"/>
      <c r="I482" s="20">
        <v>48</v>
      </c>
      <c r="J482" s="103"/>
      <c r="K482" s="103"/>
      <c r="L482" s="105"/>
      <c r="M482" s="342"/>
      <c r="N482" s="50">
        <v>463848</v>
      </c>
      <c r="O482" s="10">
        <v>15788</v>
      </c>
      <c r="P482" s="105">
        <v>1</v>
      </c>
      <c r="Q482" s="102"/>
      <c r="R482" s="114"/>
      <c r="S482" s="272"/>
      <c r="T482" s="320" t="s">
        <v>1092</v>
      </c>
      <c r="U482" s="29"/>
      <c r="V482" s="29" t="s">
        <v>2128</v>
      </c>
      <c r="W482" s="10" t="s">
        <v>2128</v>
      </c>
      <c r="X482" s="296" t="s">
        <v>2128</v>
      </c>
      <c r="Y482" s="10">
        <f>SUM(Table3[[#This Row],[cca 
25%]:[cca 100%]])</f>
        <v>1</v>
      </c>
      <c r="Z482" s="351">
        <f>Table3[[#This Row],[Montažne ure]]*(1-Table3[[#This Row],[faktor %]])</f>
        <v>0</v>
      </c>
      <c r="AA482" s="84">
        <v>0.25</v>
      </c>
      <c r="AB482" s="84">
        <v>0.25</v>
      </c>
      <c r="AC482" s="84">
        <v>0.25</v>
      </c>
      <c r="AD482" s="84">
        <v>0.25</v>
      </c>
      <c r="AE482" s="3"/>
      <c r="AF482" s="3"/>
      <c r="AG482" s="296">
        <v>0</v>
      </c>
      <c r="AH482" s="296">
        <v>0</v>
      </c>
      <c r="AI482" s="303"/>
      <c r="AJ482" s="10"/>
      <c r="AK482" s="296">
        <v>0</v>
      </c>
      <c r="AL482" s="296">
        <v>0</v>
      </c>
      <c r="AM482" s="30" t="s">
        <v>357</v>
      </c>
      <c r="AN482" s="7"/>
    </row>
    <row r="483" spans="1:40" ht="18" hidden="1" x14ac:dyDescent="0.35">
      <c r="A483" s="117" t="s">
        <v>1132</v>
      </c>
      <c r="B483" s="400" t="s">
        <v>1103</v>
      </c>
      <c r="C483" s="55" t="s">
        <v>1393</v>
      </c>
      <c r="D483" s="50" t="s">
        <v>1395</v>
      </c>
      <c r="E483" s="50" t="str">
        <f>RIGHT(D483,5)</f>
        <v>00160</v>
      </c>
      <c r="F483" s="10"/>
      <c r="G483" s="10"/>
      <c r="H483" s="29" t="s">
        <v>1509</v>
      </c>
      <c r="I483" s="79">
        <v>9</v>
      </c>
      <c r="J483" s="214"/>
      <c r="K483" s="158"/>
      <c r="L483" s="214">
        <v>0</v>
      </c>
      <c r="M483" s="214">
        <v>0</v>
      </c>
      <c r="N483" s="50">
        <v>466558</v>
      </c>
      <c r="O483" s="10">
        <v>15938</v>
      </c>
      <c r="P483" s="105">
        <v>1</v>
      </c>
      <c r="Q483" s="10"/>
      <c r="R483" s="114">
        <v>43</v>
      </c>
      <c r="S483" s="58" t="s">
        <v>1486</v>
      </c>
      <c r="T483" s="30"/>
      <c r="U483" s="29"/>
      <c r="V483" s="29" t="s">
        <v>20</v>
      </c>
      <c r="W483" s="10" t="s">
        <v>2130</v>
      </c>
      <c r="X483" s="296">
        <v>45378</v>
      </c>
      <c r="Y483" s="101">
        <f>SUM(Table3[[#This Row],[cca 
25%]:[cca 100%]])</f>
        <v>1</v>
      </c>
      <c r="Z483" s="351">
        <f>Table3[[#This Row],[Montažne ure]]*(1-Table3[[#This Row],[faktor %]])</f>
        <v>0</v>
      </c>
      <c r="AA483" s="84">
        <v>0.25</v>
      </c>
      <c r="AB483" s="84">
        <v>0.25</v>
      </c>
      <c r="AC483" s="84">
        <v>0.25</v>
      </c>
      <c r="AD483" s="84">
        <v>0.25</v>
      </c>
      <c r="AE483" s="3" t="s">
        <v>1683</v>
      </c>
      <c r="AF483" s="3"/>
      <c r="AG483" s="296">
        <v>45376</v>
      </c>
      <c r="AH483" s="296" t="s">
        <v>20</v>
      </c>
      <c r="AI483" s="108"/>
      <c r="AJ483" s="10"/>
      <c r="AK483" s="296">
        <v>45378</v>
      </c>
      <c r="AL483" s="30" t="s">
        <v>20</v>
      </c>
      <c r="AM483" s="30" t="s">
        <v>357</v>
      </c>
      <c r="AN483" s="7"/>
    </row>
    <row r="484" spans="1:40" ht="18" hidden="1" x14ac:dyDescent="0.35">
      <c r="A484" s="117" t="s">
        <v>1132</v>
      </c>
      <c r="B484" s="401" t="s">
        <v>1103</v>
      </c>
      <c r="C484" s="393" t="s">
        <v>1392</v>
      </c>
      <c r="D484" s="275" t="s">
        <v>1396</v>
      </c>
      <c r="E484" s="50" t="str">
        <f>RIGHT(D484,5)</f>
        <v>00170</v>
      </c>
      <c r="F484" s="10"/>
      <c r="G484" s="10"/>
      <c r="H484" s="28" t="s">
        <v>1685</v>
      </c>
      <c r="I484" s="79">
        <v>9</v>
      </c>
      <c r="J484" s="214"/>
      <c r="K484" s="354"/>
      <c r="L484" s="214">
        <v>0</v>
      </c>
      <c r="M484" s="214">
        <v>0</v>
      </c>
      <c r="N484" s="50">
        <v>466557</v>
      </c>
      <c r="O484" s="10">
        <v>15944</v>
      </c>
      <c r="P484" s="105">
        <v>1</v>
      </c>
      <c r="Q484" s="10"/>
      <c r="R484" s="114">
        <v>8</v>
      </c>
      <c r="S484" s="58" t="s">
        <v>1486</v>
      </c>
      <c r="T484" s="30" t="s">
        <v>1706</v>
      </c>
      <c r="U484" s="29"/>
      <c r="V484" s="29" t="s">
        <v>20</v>
      </c>
      <c r="W484" s="10" t="s">
        <v>2130</v>
      </c>
      <c r="X484" s="296">
        <v>45369</v>
      </c>
      <c r="Y484" s="101">
        <f>SUM(Table3[[#This Row],[cca 
25%]:[cca 100%]])</f>
        <v>1</v>
      </c>
      <c r="Z484" s="351">
        <f>Table3[[#This Row],[Montažne ure]]*(1-Table3[[#This Row],[faktor %]])</f>
        <v>0</v>
      </c>
      <c r="AA484" s="84">
        <v>0.25</v>
      </c>
      <c r="AB484" s="84">
        <v>0.25</v>
      </c>
      <c r="AC484" s="84">
        <v>0.25</v>
      </c>
      <c r="AD484" s="84">
        <v>0.25</v>
      </c>
      <c r="AE484" s="3" t="s">
        <v>1246</v>
      </c>
      <c r="AF484" s="3"/>
      <c r="AG484" s="296">
        <v>0</v>
      </c>
      <c r="AH484" s="296" t="s">
        <v>20</v>
      </c>
      <c r="AI484" s="303" t="s">
        <v>1706</v>
      </c>
      <c r="AJ484" s="10"/>
      <c r="AK484" s="296">
        <v>0</v>
      </c>
      <c r="AL484" s="30" t="s">
        <v>20</v>
      </c>
      <c r="AM484" s="30" t="s">
        <v>357</v>
      </c>
      <c r="AN484" s="7"/>
    </row>
    <row r="485" spans="1:40" ht="18" hidden="1" x14ac:dyDescent="0.35">
      <c r="A485" s="117" t="s">
        <v>1132</v>
      </c>
      <c r="B485" s="401" t="s">
        <v>1103</v>
      </c>
      <c r="C485" s="55" t="s">
        <v>1416</v>
      </c>
      <c r="D485" s="50" t="s">
        <v>1417</v>
      </c>
      <c r="E485" s="50" t="str">
        <f>RIGHT(D485,5)</f>
        <v>00180</v>
      </c>
      <c r="F485" s="94"/>
      <c r="G485" s="10"/>
      <c r="H485" s="28" t="s">
        <v>1685</v>
      </c>
      <c r="I485" s="79">
        <v>9</v>
      </c>
      <c r="J485" s="214"/>
      <c r="K485" s="354"/>
      <c r="L485" s="214">
        <v>0</v>
      </c>
      <c r="M485" s="214">
        <v>0</v>
      </c>
      <c r="N485" s="50">
        <v>466559</v>
      </c>
      <c r="O485" s="10">
        <v>15950</v>
      </c>
      <c r="P485" s="105">
        <v>1</v>
      </c>
      <c r="Q485" s="10"/>
      <c r="R485" s="114">
        <v>12</v>
      </c>
      <c r="S485" s="58" t="s">
        <v>1486</v>
      </c>
      <c r="T485" s="30"/>
      <c r="U485" s="29"/>
      <c r="V485" s="29" t="s">
        <v>20</v>
      </c>
      <c r="W485" s="10" t="s">
        <v>2130</v>
      </c>
      <c r="X485" s="296">
        <v>45373</v>
      </c>
      <c r="Y485" s="101">
        <f>SUM(Table3[[#This Row],[cca 
25%]:[cca 100%]])</f>
        <v>1</v>
      </c>
      <c r="Z485" s="351">
        <f>Table3[[#This Row],[Montažne ure]]*(1-Table3[[#This Row],[faktor %]])</f>
        <v>0</v>
      </c>
      <c r="AA485" s="84">
        <v>0.25</v>
      </c>
      <c r="AB485" s="84">
        <v>0.25</v>
      </c>
      <c r="AC485" s="84">
        <v>0.25</v>
      </c>
      <c r="AD485" s="84">
        <v>0.25</v>
      </c>
      <c r="AE485" s="3" t="s">
        <v>1690</v>
      </c>
      <c r="AF485" s="3"/>
      <c r="AG485" s="296">
        <v>45371</v>
      </c>
      <c r="AH485" s="296" t="s">
        <v>20</v>
      </c>
      <c r="AI485" s="108"/>
      <c r="AJ485" s="10"/>
      <c r="AK485" s="296">
        <v>45376</v>
      </c>
      <c r="AL485" s="30" t="s">
        <v>20</v>
      </c>
      <c r="AM485" s="30" t="s">
        <v>357</v>
      </c>
      <c r="AN485" s="7"/>
    </row>
    <row r="486" spans="1:40" ht="18" hidden="1" x14ac:dyDescent="0.35">
      <c r="A486" s="117" t="s">
        <v>1132</v>
      </c>
      <c r="B486" s="401" t="s">
        <v>1103</v>
      </c>
      <c r="C486" s="55" t="s">
        <v>1394</v>
      </c>
      <c r="D486" s="50" t="s">
        <v>1397</v>
      </c>
      <c r="E486" s="50" t="str">
        <f>RIGHT(D486,5)</f>
        <v>00190</v>
      </c>
      <c r="F486" s="10"/>
      <c r="G486" s="10"/>
      <c r="H486" s="28" t="s">
        <v>1700</v>
      </c>
      <c r="I486" s="79">
        <v>11</v>
      </c>
      <c r="J486" s="158"/>
      <c r="K486" s="354"/>
      <c r="L486" s="214">
        <v>0</v>
      </c>
      <c r="M486" s="214">
        <v>0</v>
      </c>
      <c r="N486" s="50">
        <v>466593</v>
      </c>
      <c r="O486" s="10">
        <v>15937</v>
      </c>
      <c r="P486" s="105">
        <v>1</v>
      </c>
      <c r="Q486" s="10"/>
      <c r="R486" s="114">
        <v>35</v>
      </c>
      <c r="S486" s="58" t="s">
        <v>1486</v>
      </c>
      <c r="T486" s="30"/>
      <c r="U486" s="29"/>
      <c r="V486" s="29" t="s">
        <v>20</v>
      </c>
      <c r="W486" s="10" t="s">
        <v>2131</v>
      </c>
      <c r="X486" s="296" t="s">
        <v>2128</v>
      </c>
      <c r="Y486" s="101">
        <f>SUM(Table3[[#This Row],[cca 
25%]:[cca 100%]])</f>
        <v>1</v>
      </c>
      <c r="Z486" s="351">
        <f>Table3[[#This Row],[Montažne ure]]*(1-Table3[[#This Row],[faktor %]])</f>
        <v>0</v>
      </c>
      <c r="AA486" s="84">
        <v>0.25</v>
      </c>
      <c r="AB486" s="84">
        <v>0.25</v>
      </c>
      <c r="AC486" s="84">
        <v>0.25</v>
      </c>
      <c r="AD486" s="84">
        <v>0.25</v>
      </c>
      <c r="AE486" s="3"/>
      <c r="AF486" s="3"/>
      <c r="AG486" s="296">
        <v>45391</v>
      </c>
      <c r="AH486" s="296" t="s">
        <v>20</v>
      </c>
      <c r="AI486" s="108"/>
      <c r="AJ486" s="10"/>
      <c r="AK486" s="296">
        <v>45392</v>
      </c>
      <c r="AL486" s="30" t="s">
        <v>20</v>
      </c>
      <c r="AM486" s="30" t="s">
        <v>357</v>
      </c>
      <c r="AN486" s="7"/>
    </row>
    <row r="487" spans="1:40" ht="18" hidden="1" x14ac:dyDescent="0.35">
      <c r="A487" s="343" t="s">
        <v>1132</v>
      </c>
      <c r="B487" s="344" t="s">
        <v>1103</v>
      </c>
      <c r="C487" s="345" t="s">
        <v>1115</v>
      </c>
      <c r="D487" s="346">
        <v>400</v>
      </c>
      <c r="E487" s="50"/>
      <c r="F487" s="10"/>
      <c r="G487" s="10" t="s">
        <v>357</v>
      </c>
      <c r="H487" s="29" t="s">
        <v>1091</v>
      </c>
      <c r="I487" s="20">
        <v>48</v>
      </c>
      <c r="J487" s="103"/>
      <c r="K487" s="158"/>
      <c r="L487" s="214">
        <v>0</v>
      </c>
      <c r="M487" s="214">
        <v>0</v>
      </c>
      <c r="N487" s="50"/>
      <c r="O487" s="10"/>
      <c r="P487" s="105"/>
      <c r="Q487" s="102"/>
      <c r="R487" s="114">
        <v>300</v>
      </c>
      <c r="S487" s="62" t="s">
        <v>19</v>
      </c>
      <c r="T487" s="320" t="s">
        <v>1092</v>
      </c>
      <c r="U487" s="29" t="s">
        <v>1099</v>
      </c>
      <c r="V487" s="29" t="s">
        <v>2128</v>
      </c>
      <c r="W487" s="10" t="s">
        <v>2128</v>
      </c>
      <c r="X487" s="296" t="s">
        <v>2128</v>
      </c>
      <c r="Y487" s="10">
        <f>SUM(Table3[[#This Row],[cca 
25%]:[cca 100%]])</f>
        <v>1</v>
      </c>
      <c r="Z487" s="351">
        <f>Table3[[#This Row],[Montažne ure]]*(1-Table3[[#This Row],[faktor %]])</f>
        <v>0</v>
      </c>
      <c r="AA487" s="84">
        <v>0.25</v>
      </c>
      <c r="AB487" s="84">
        <v>0.25</v>
      </c>
      <c r="AC487" s="84">
        <v>0.25</v>
      </c>
      <c r="AD487" s="84">
        <v>0.25</v>
      </c>
      <c r="AE487" s="3" t="s">
        <v>1373</v>
      </c>
      <c r="AF487" s="3"/>
      <c r="AG487" s="296" t="s">
        <v>2128</v>
      </c>
      <c r="AH487" s="296" t="s">
        <v>2128</v>
      </c>
      <c r="AI487" s="303"/>
      <c r="AJ487" s="10"/>
      <c r="AK487" s="296" t="s">
        <v>2128</v>
      </c>
      <c r="AL487" s="296" t="s">
        <v>2128</v>
      </c>
      <c r="AM487" s="30" t="s">
        <v>357</v>
      </c>
      <c r="AN487" s="7"/>
    </row>
    <row r="488" spans="1:40" ht="18" hidden="1" x14ac:dyDescent="0.35">
      <c r="A488" s="117" t="s">
        <v>1132</v>
      </c>
      <c r="B488" s="401" t="s">
        <v>1103</v>
      </c>
      <c r="C488" s="393" t="s">
        <v>1419</v>
      </c>
      <c r="D488" s="275" t="s">
        <v>1418</v>
      </c>
      <c r="E488" s="50" t="str">
        <f>RIGHT(D488,5)</f>
        <v>00200</v>
      </c>
      <c r="F488" s="94"/>
      <c r="G488" s="70"/>
      <c r="H488" s="28" t="s">
        <v>1700</v>
      </c>
      <c r="I488" s="79">
        <v>11</v>
      </c>
      <c r="J488" s="20"/>
      <c r="K488" s="354"/>
      <c r="L488" s="214">
        <v>0</v>
      </c>
      <c r="M488" s="214">
        <v>0</v>
      </c>
      <c r="N488" s="50">
        <v>466560</v>
      </c>
      <c r="O488" s="10">
        <v>15951</v>
      </c>
      <c r="P488" s="105">
        <v>1</v>
      </c>
      <c r="Q488" s="10"/>
      <c r="R488" s="114">
        <v>17</v>
      </c>
      <c r="S488" s="58" t="s">
        <v>1486</v>
      </c>
      <c r="T488" s="30" t="s">
        <v>1706</v>
      </c>
      <c r="U488" s="29"/>
      <c r="V488" s="29" t="s">
        <v>20</v>
      </c>
      <c r="W488" s="10" t="s">
        <v>2130</v>
      </c>
      <c r="X488" s="296">
        <v>45365</v>
      </c>
      <c r="Y488" s="101">
        <f>SUM(Table3[[#This Row],[cca 
25%]:[cca 100%]])</f>
        <v>0</v>
      </c>
      <c r="Z488" s="351">
        <f>Table3[[#This Row],[Montažne ure]]*(1-Table3[[#This Row],[faktor %]])</f>
        <v>17</v>
      </c>
      <c r="AA488" s="378"/>
      <c r="AB488" s="208"/>
      <c r="AC488" s="208"/>
      <c r="AD488" s="208"/>
      <c r="AE488" s="3"/>
      <c r="AF488" s="3"/>
      <c r="AG488" s="296">
        <v>45369</v>
      </c>
      <c r="AH488" s="296" t="s">
        <v>20</v>
      </c>
      <c r="AI488" s="303" t="s">
        <v>1706</v>
      </c>
      <c r="AJ488" s="10"/>
      <c r="AK488" s="296">
        <v>45372</v>
      </c>
      <c r="AL488" s="30" t="s">
        <v>20</v>
      </c>
      <c r="AM488" s="30" t="s">
        <v>357</v>
      </c>
      <c r="AN488" s="7"/>
    </row>
    <row r="489" spans="1:40" ht="18" hidden="1" x14ac:dyDescent="0.35">
      <c r="A489" s="117" t="s">
        <v>1132</v>
      </c>
      <c r="B489" s="401" t="s">
        <v>1103</v>
      </c>
      <c r="C489" s="393" t="s">
        <v>1420</v>
      </c>
      <c r="D489" s="275" t="s">
        <v>1421</v>
      </c>
      <c r="E489" s="50" t="str">
        <f>RIGHT(D489,5)</f>
        <v>00210</v>
      </c>
      <c r="F489" s="70"/>
      <c r="G489" s="70"/>
      <c r="H489" s="28" t="s">
        <v>1700</v>
      </c>
      <c r="I489" s="79">
        <v>11</v>
      </c>
      <c r="J489" s="20"/>
      <c r="K489" s="354"/>
      <c r="L489" s="214">
        <v>0</v>
      </c>
      <c r="M489" s="214">
        <v>0</v>
      </c>
      <c r="N489" s="50">
        <v>466561</v>
      </c>
      <c r="O489" s="10">
        <v>15960</v>
      </c>
      <c r="P489" s="105">
        <v>1</v>
      </c>
      <c r="Q489" s="10"/>
      <c r="R489" s="114">
        <v>15</v>
      </c>
      <c r="S489" s="58" t="s">
        <v>1486</v>
      </c>
      <c r="T489" s="30" t="s">
        <v>1706</v>
      </c>
      <c r="U489" s="29"/>
      <c r="V489" s="29" t="s">
        <v>20</v>
      </c>
      <c r="W489" s="10" t="s">
        <v>2130</v>
      </c>
      <c r="X489" s="296">
        <v>45371</v>
      </c>
      <c r="Y489" s="101">
        <f>SUM(Table3[[#This Row],[cca 
25%]:[cca 100%]])</f>
        <v>1</v>
      </c>
      <c r="Z489" s="351">
        <f>Table3[[#This Row],[Montažne ure]]*(1-Table3[[#This Row],[faktor %]])</f>
        <v>0</v>
      </c>
      <c r="AA489" s="84">
        <v>0.25</v>
      </c>
      <c r="AB489" s="84">
        <v>0.25</v>
      </c>
      <c r="AC489" s="84">
        <v>0.25</v>
      </c>
      <c r="AD489" s="84">
        <v>0.25</v>
      </c>
      <c r="AE489" s="3"/>
      <c r="AF489" s="3"/>
      <c r="AG489" s="296">
        <v>45369</v>
      </c>
      <c r="AH489" s="296" t="s">
        <v>20</v>
      </c>
      <c r="AI489" s="303" t="s">
        <v>1706</v>
      </c>
      <c r="AJ489" s="10"/>
      <c r="AK489" s="296">
        <v>45371</v>
      </c>
      <c r="AL489" s="30" t="s">
        <v>20</v>
      </c>
      <c r="AM489" s="30" t="s">
        <v>357</v>
      </c>
      <c r="AN489" s="7"/>
    </row>
    <row r="490" spans="1:40" ht="18" hidden="1" x14ac:dyDescent="0.35">
      <c r="A490" s="117" t="s">
        <v>1132</v>
      </c>
      <c r="B490" s="400" t="s">
        <v>1103</v>
      </c>
      <c r="C490" s="393" t="s">
        <v>1117</v>
      </c>
      <c r="D490" s="275" t="s">
        <v>1118</v>
      </c>
      <c r="E490" s="50"/>
      <c r="F490" s="10"/>
      <c r="G490" s="10"/>
      <c r="H490" s="28" t="s">
        <v>1700</v>
      </c>
      <c r="I490" s="79">
        <v>11</v>
      </c>
      <c r="J490" s="20"/>
      <c r="K490" s="158"/>
      <c r="L490" s="214">
        <v>0</v>
      </c>
      <c r="M490" s="214">
        <v>0</v>
      </c>
      <c r="N490" s="50">
        <v>429138</v>
      </c>
      <c r="O490" s="10">
        <v>15809</v>
      </c>
      <c r="P490" s="105">
        <v>1</v>
      </c>
      <c r="Q490" s="102"/>
      <c r="R490" s="114">
        <v>15</v>
      </c>
      <c r="S490" s="58" t="s">
        <v>1486</v>
      </c>
      <c r="T490" s="30" t="s">
        <v>1706</v>
      </c>
      <c r="U490" s="29"/>
      <c r="V490" s="29" t="s">
        <v>20</v>
      </c>
      <c r="W490" s="10" t="s">
        <v>2130</v>
      </c>
      <c r="X490" s="296">
        <v>45367</v>
      </c>
      <c r="Y490" s="10">
        <f>SUM(Table3[[#This Row],[cca 
25%]:[cca 100%]])</f>
        <v>1</v>
      </c>
      <c r="Z490" s="351">
        <f>Table3[[#This Row],[Montažne ure]]*(1-Table3[[#This Row],[faktor %]])</f>
        <v>0</v>
      </c>
      <c r="AA490" s="84">
        <v>0.25</v>
      </c>
      <c r="AB490" s="84">
        <v>0.25</v>
      </c>
      <c r="AC490" s="84">
        <v>0.25</v>
      </c>
      <c r="AD490" s="84">
        <v>0.25</v>
      </c>
      <c r="AE490" s="3"/>
      <c r="AF490" s="3"/>
      <c r="AG490" s="296">
        <v>45370</v>
      </c>
      <c r="AH490" s="296" t="s">
        <v>20</v>
      </c>
      <c r="AI490" s="303" t="s">
        <v>1706</v>
      </c>
      <c r="AJ490" s="10"/>
      <c r="AK490" s="296">
        <v>45371</v>
      </c>
      <c r="AL490" s="296" t="s">
        <v>20</v>
      </c>
      <c r="AM490" s="30" t="s">
        <v>357</v>
      </c>
      <c r="AN490" s="7"/>
    </row>
    <row r="491" spans="1:40" ht="18" hidden="1" x14ac:dyDescent="0.35">
      <c r="A491" s="117" t="s">
        <v>1132</v>
      </c>
      <c r="B491" s="400" t="s">
        <v>1103</v>
      </c>
      <c r="C491" s="393" t="s">
        <v>1398</v>
      </c>
      <c r="D491" s="275" t="s">
        <v>1399</v>
      </c>
      <c r="E491" s="50" t="str">
        <f t="shared" ref="E491:E496" si="9">RIGHT(D491,5)</f>
        <v>00230</v>
      </c>
      <c r="F491" s="10"/>
      <c r="G491" s="10"/>
      <c r="H491" s="29" t="s">
        <v>1509</v>
      </c>
      <c r="I491" s="79">
        <v>9</v>
      </c>
      <c r="J491" s="214"/>
      <c r="K491" s="158"/>
      <c r="L491" s="214">
        <v>0</v>
      </c>
      <c r="M491" s="214">
        <v>0</v>
      </c>
      <c r="N491" s="50">
        <v>466562</v>
      </c>
      <c r="O491" s="10">
        <v>15939</v>
      </c>
      <c r="P491" s="105">
        <v>1</v>
      </c>
      <c r="Q491" s="10"/>
      <c r="R491" s="114">
        <v>106</v>
      </c>
      <c r="S491" s="58" t="s">
        <v>1486</v>
      </c>
      <c r="T491" s="30" t="s">
        <v>1706</v>
      </c>
      <c r="U491" s="29" t="s">
        <v>1496</v>
      </c>
      <c r="V491" s="29" t="s">
        <v>20</v>
      </c>
      <c r="W491" s="10" t="s">
        <v>2130</v>
      </c>
      <c r="X491" s="296">
        <v>45363</v>
      </c>
      <c r="Y491" s="101">
        <f>SUM(Table3[[#This Row],[cca 
25%]:[cca 100%]])</f>
        <v>1</v>
      </c>
      <c r="Z491" s="351">
        <f>Table3[[#This Row],[Montažne ure]]*(1-Table3[[#This Row],[faktor %]])</f>
        <v>0</v>
      </c>
      <c r="AA491" s="84">
        <v>0.25</v>
      </c>
      <c r="AB491" s="84">
        <v>0.25</v>
      </c>
      <c r="AC491" s="84">
        <v>0.25</v>
      </c>
      <c r="AD491" s="84">
        <v>0.25</v>
      </c>
      <c r="AE491" s="3"/>
      <c r="AF491" s="3"/>
      <c r="AG491" s="296">
        <v>0</v>
      </c>
      <c r="AH491" s="296" t="s">
        <v>20</v>
      </c>
      <c r="AI491" s="303" t="s">
        <v>1706</v>
      </c>
      <c r="AJ491" s="10"/>
      <c r="AK491" s="296">
        <v>45359</v>
      </c>
      <c r="AL491" s="30" t="s">
        <v>20</v>
      </c>
      <c r="AM491" s="30" t="s">
        <v>357</v>
      </c>
      <c r="AN491" s="7"/>
    </row>
    <row r="492" spans="1:40" ht="18" hidden="1" x14ac:dyDescent="0.35">
      <c r="A492" s="117" t="s">
        <v>1132</v>
      </c>
      <c r="B492" s="401" t="s">
        <v>1103</v>
      </c>
      <c r="C492" s="393" t="s">
        <v>1424</v>
      </c>
      <c r="D492" s="275" t="s">
        <v>1422</v>
      </c>
      <c r="E492" s="50" t="str">
        <f t="shared" si="9"/>
        <v>00240</v>
      </c>
      <c r="F492" s="70"/>
      <c r="G492" s="70"/>
      <c r="H492" s="28" t="s">
        <v>1700</v>
      </c>
      <c r="I492" s="79">
        <v>11</v>
      </c>
      <c r="J492" s="20"/>
      <c r="K492" s="354"/>
      <c r="L492" s="214">
        <v>0</v>
      </c>
      <c r="M492" s="214">
        <v>0</v>
      </c>
      <c r="N492" s="50">
        <v>466563</v>
      </c>
      <c r="O492" s="10">
        <v>15961</v>
      </c>
      <c r="P492" s="105">
        <v>1</v>
      </c>
      <c r="Q492" s="10"/>
      <c r="R492" s="114">
        <v>13</v>
      </c>
      <c r="S492" s="58" t="s">
        <v>1486</v>
      </c>
      <c r="T492" s="30" t="s">
        <v>1706</v>
      </c>
      <c r="U492" s="29"/>
      <c r="V492" s="29" t="s">
        <v>20</v>
      </c>
      <c r="W492" s="10" t="s">
        <v>2130</v>
      </c>
      <c r="X492" s="296">
        <v>45371</v>
      </c>
      <c r="Y492" s="101">
        <f>SUM(Table3[[#This Row],[cca 
25%]:[cca 100%]])</f>
        <v>1</v>
      </c>
      <c r="Z492" s="351">
        <f>Table3[[#This Row],[Montažne ure]]*(1-Table3[[#This Row],[faktor %]])</f>
        <v>0</v>
      </c>
      <c r="AA492" s="84">
        <v>0.25</v>
      </c>
      <c r="AB492" s="84">
        <v>0.25</v>
      </c>
      <c r="AC492" s="84">
        <v>0.25</v>
      </c>
      <c r="AD492" s="84">
        <v>0.25</v>
      </c>
      <c r="AE492" s="3"/>
      <c r="AF492" s="3"/>
      <c r="AG492" s="296">
        <v>45371</v>
      </c>
      <c r="AH492" s="296" t="s">
        <v>20</v>
      </c>
      <c r="AI492" s="303" t="s">
        <v>1706</v>
      </c>
      <c r="AJ492" s="10"/>
      <c r="AK492" s="296">
        <v>45372</v>
      </c>
      <c r="AL492" s="30" t="s">
        <v>20</v>
      </c>
      <c r="AM492" s="30" t="s">
        <v>357</v>
      </c>
      <c r="AN492" s="7"/>
    </row>
    <row r="493" spans="1:40" ht="18" hidden="1" x14ac:dyDescent="0.35">
      <c r="A493" s="117" t="s">
        <v>1132</v>
      </c>
      <c r="B493" s="401" t="s">
        <v>1103</v>
      </c>
      <c r="C493" s="393" t="s">
        <v>1425</v>
      </c>
      <c r="D493" s="275" t="s">
        <v>1423</v>
      </c>
      <c r="E493" s="50" t="str">
        <f t="shared" si="9"/>
        <v>00250</v>
      </c>
      <c r="F493" s="70"/>
      <c r="G493" s="70"/>
      <c r="H493" s="28" t="s">
        <v>1700</v>
      </c>
      <c r="I493" s="79">
        <v>11</v>
      </c>
      <c r="J493" s="20"/>
      <c r="K493" s="354"/>
      <c r="L493" s="214">
        <v>0</v>
      </c>
      <c r="M493" s="214">
        <v>0</v>
      </c>
      <c r="N493" s="50">
        <v>466564</v>
      </c>
      <c r="O493" s="10">
        <v>15962</v>
      </c>
      <c r="P493" s="105">
        <v>1</v>
      </c>
      <c r="Q493" s="10"/>
      <c r="R493" s="114">
        <v>16</v>
      </c>
      <c r="S493" s="58" t="s">
        <v>1486</v>
      </c>
      <c r="T493" s="30" t="s">
        <v>1706</v>
      </c>
      <c r="U493" s="29"/>
      <c r="V493" s="29" t="s">
        <v>20</v>
      </c>
      <c r="W493" s="10" t="s">
        <v>2130</v>
      </c>
      <c r="X493" s="296">
        <v>45371</v>
      </c>
      <c r="Y493" s="101">
        <f>SUM(Table3[[#This Row],[cca 
25%]:[cca 100%]])</f>
        <v>1</v>
      </c>
      <c r="Z493" s="351">
        <f>Table3[[#This Row],[Montažne ure]]*(1-Table3[[#This Row],[faktor %]])</f>
        <v>0</v>
      </c>
      <c r="AA493" s="84">
        <v>0.25</v>
      </c>
      <c r="AB493" s="84">
        <v>0.25</v>
      </c>
      <c r="AC493" s="84">
        <v>0.25</v>
      </c>
      <c r="AD493" s="84">
        <v>0.25</v>
      </c>
      <c r="AE493" s="3"/>
      <c r="AF493" s="3"/>
      <c r="AG493" s="296">
        <v>45371</v>
      </c>
      <c r="AH493" s="296" t="s">
        <v>20</v>
      </c>
      <c r="AI493" s="303" t="s">
        <v>1706</v>
      </c>
      <c r="AJ493" s="10"/>
      <c r="AK493" s="296">
        <v>45372</v>
      </c>
      <c r="AL493" s="30" t="s">
        <v>20</v>
      </c>
      <c r="AM493" s="30" t="s">
        <v>357</v>
      </c>
      <c r="AN493" s="7"/>
    </row>
    <row r="494" spans="1:40" ht="18" hidden="1" x14ac:dyDescent="0.35">
      <c r="A494" s="117" t="s">
        <v>1132</v>
      </c>
      <c r="B494" s="401" t="s">
        <v>1103</v>
      </c>
      <c r="C494" s="55" t="s">
        <v>1465</v>
      </c>
      <c r="D494" s="50" t="s">
        <v>1449</v>
      </c>
      <c r="E494" s="50" t="str">
        <f t="shared" si="9"/>
        <v>00260</v>
      </c>
      <c r="F494" s="10"/>
      <c r="G494" s="10"/>
      <c r="H494" s="28" t="s">
        <v>1700</v>
      </c>
      <c r="I494" s="79">
        <v>11</v>
      </c>
      <c r="J494" s="20"/>
      <c r="K494" s="354"/>
      <c r="L494" s="214">
        <v>0</v>
      </c>
      <c r="M494" s="214">
        <v>0</v>
      </c>
      <c r="N494" s="50">
        <v>466565</v>
      </c>
      <c r="O494" s="10">
        <v>15966</v>
      </c>
      <c r="P494" s="105">
        <v>1</v>
      </c>
      <c r="Q494" s="10"/>
      <c r="R494" s="114">
        <v>11</v>
      </c>
      <c r="S494" s="58" t="s">
        <v>1486</v>
      </c>
      <c r="T494" s="30"/>
      <c r="U494" s="29"/>
      <c r="V494" s="29" t="s">
        <v>20</v>
      </c>
      <c r="W494" s="10" t="s">
        <v>2130</v>
      </c>
      <c r="X494" s="296">
        <v>45373</v>
      </c>
      <c r="Y494" s="101">
        <f>SUM(Table3[[#This Row],[cca 
25%]:[cca 100%]])</f>
        <v>0.75</v>
      </c>
      <c r="Z494" s="351">
        <f>Table3[[#This Row],[Montažne ure]]*(1-Table3[[#This Row],[faktor %]])</f>
        <v>2.75</v>
      </c>
      <c r="AA494" s="84">
        <v>0.25</v>
      </c>
      <c r="AB494" s="84">
        <v>0.25</v>
      </c>
      <c r="AC494" s="84">
        <v>0.25</v>
      </c>
      <c r="AD494" s="85"/>
      <c r="AE494" s="3"/>
      <c r="AF494" s="3"/>
      <c r="AG494" s="296">
        <v>45372</v>
      </c>
      <c r="AH494" s="296" t="s">
        <v>20</v>
      </c>
      <c r="AI494" s="10"/>
      <c r="AJ494" s="10"/>
      <c r="AK494" s="296">
        <v>45384</v>
      </c>
      <c r="AL494" s="30" t="s">
        <v>20</v>
      </c>
      <c r="AM494" s="30" t="s">
        <v>357</v>
      </c>
      <c r="AN494" s="7"/>
    </row>
    <row r="495" spans="1:40" ht="18" hidden="1" x14ac:dyDescent="0.35">
      <c r="A495" s="117" t="s">
        <v>1132</v>
      </c>
      <c r="B495" s="401" t="s">
        <v>1103</v>
      </c>
      <c r="C495" s="57" t="s">
        <v>1466</v>
      </c>
      <c r="D495" s="50" t="s">
        <v>1450</v>
      </c>
      <c r="E495" s="50" t="str">
        <f t="shared" si="9"/>
        <v>00270</v>
      </c>
      <c r="F495" s="10"/>
      <c r="G495" s="10"/>
      <c r="H495" s="28" t="s">
        <v>1686</v>
      </c>
      <c r="I495" s="79">
        <v>10</v>
      </c>
      <c r="J495" s="214"/>
      <c r="K495" s="354"/>
      <c r="L495" s="214">
        <v>0</v>
      </c>
      <c r="M495" s="214">
        <v>0</v>
      </c>
      <c r="N495" s="50">
        <v>466566</v>
      </c>
      <c r="O495" s="10">
        <v>15964</v>
      </c>
      <c r="P495" s="105">
        <v>1</v>
      </c>
      <c r="Q495" s="10"/>
      <c r="R495" s="114">
        <v>61</v>
      </c>
      <c r="S495" s="61" t="s">
        <v>29</v>
      </c>
      <c r="T495" s="30"/>
      <c r="U495" s="29"/>
      <c r="V495" s="29" t="s">
        <v>20</v>
      </c>
      <c r="W495" s="10" t="s">
        <v>2130</v>
      </c>
      <c r="X495" s="296">
        <v>45385</v>
      </c>
      <c r="Y495" s="101">
        <f>SUM(Table3[[#This Row],[cca 
25%]:[cca 100%]])</f>
        <v>0.75</v>
      </c>
      <c r="Z495" s="351">
        <f>Table3[[#This Row],[Montažne ure]]*(1-Table3[[#This Row],[faktor %]])</f>
        <v>15.25</v>
      </c>
      <c r="AA495" s="84">
        <v>0.25</v>
      </c>
      <c r="AB495" s="84">
        <v>0.25</v>
      </c>
      <c r="AC495" s="84">
        <v>0.25</v>
      </c>
      <c r="AD495" s="85"/>
      <c r="AE495" s="3"/>
      <c r="AF495" s="3"/>
      <c r="AG495" s="296">
        <v>45379</v>
      </c>
      <c r="AH495" s="296" t="s">
        <v>20</v>
      </c>
      <c r="AI495" s="10"/>
      <c r="AJ495" s="10"/>
      <c r="AK495" s="296">
        <v>45385</v>
      </c>
      <c r="AL495" s="30" t="s">
        <v>20</v>
      </c>
      <c r="AM495" s="30" t="s">
        <v>357</v>
      </c>
      <c r="AN495" s="7"/>
    </row>
    <row r="496" spans="1:40" ht="18" hidden="1" x14ac:dyDescent="0.35">
      <c r="A496" s="117" t="s">
        <v>1132</v>
      </c>
      <c r="B496" s="401" t="s">
        <v>1103</v>
      </c>
      <c r="C496" s="55" t="s">
        <v>1467</v>
      </c>
      <c r="D496" s="50" t="s">
        <v>1451</v>
      </c>
      <c r="E496" s="50" t="str">
        <f t="shared" si="9"/>
        <v>00280</v>
      </c>
      <c r="F496" s="94"/>
      <c r="G496" s="10"/>
      <c r="H496" s="28" t="s">
        <v>1700</v>
      </c>
      <c r="I496" s="79">
        <v>11</v>
      </c>
      <c r="J496" s="158"/>
      <c r="K496" s="384"/>
      <c r="L496" s="214">
        <v>0</v>
      </c>
      <c r="M496" s="214">
        <v>0</v>
      </c>
      <c r="N496" s="50">
        <v>466567</v>
      </c>
      <c r="O496" s="10">
        <v>16021</v>
      </c>
      <c r="P496" s="105">
        <v>1</v>
      </c>
      <c r="Q496" s="10"/>
      <c r="R496" s="114">
        <v>49</v>
      </c>
      <c r="S496" s="58" t="s">
        <v>1486</v>
      </c>
      <c r="T496" s="30"/>
      <c r="U496" s="29"/>
      <c r="V496" s="29" t="s">
        <v>20</v>
      </c>
      <c r="W496" s="10" t="s">
        <v>2130</v>
      </c>
      <c r="X496" s="296">
        <v>45378</v>
      </c>
      <c r="Y496" s="101">
        <f>SUM(Table3[[#This Row],[cca 
25%]:[cca 100%]])</f>
        <v>1</v>
      </c>
      <c r="Z496" s="351">
        <f>Table3[[#This Row],[Montažne ure]]*(1-Table3[[#This Row],[faktor %]])</f>
        <v>0</v>
      </c>
      <c r="AA496" s="84">
        <v>0.25</v>
      </c>
      <c r="AB496" s="84">
        <v>0.25</v>
      </c>
      <c r="AC496" s="84">
        <v>0.25</v>
      </c>
      <c r="AD496" s="84">
        <v>0.25</v>
      </c>
      <c r="AE496" s="3"/>
      <c r="AF496" s="3"/>
      <c r="AG496" s="296">
        <v>45385</v>
      </c>
      <c r="AH496" s="296" t="s">
        <v>20</v>
      </c>
      <c r="AI496" s="10"/>
      <c r="AJ496" s="10"/>
      <c r="AK496" s="296">
        <v>45385</v>
      </c>
      <c r="AL496" s="30" t="s">
        <v>20</v>
      </c>
      <c r="AM496" s="30" t="s">
        <v>357</v>
      </c>
      <c r="AN496" s="7"/>
    </row>
    <row r="497" spans="1:40" ht="17.399999999999999" hidden="1" customHeight="1" x14ac:dyDescent="0.35">
      <c r="A497" s="117" t="s">
        <v>1132</v>
      </c>
      <c r="B497" s="400" t="s">
        <v>1103</v>
      </c>
      <c r="C497" s="57" t="s">
        <v>1119</v>
      </c>
      <c r="D497" s="50" t="s">
        <v>1120</v>
      </c>
      <c r="E497" s="50"/>
      <c r="F497" s="10"/>
      <c r="G497" s="10"/>
      <c r="H497" s="29" t="s">
        <v>1374</v>
      </c>
      <c r="I497" s="20">
        <v>50</v>
      </c>
      <c r="J497" s="158"/>
      <c r="K497" s="158"/>
      <c r="L497" s="214">
        <v>0</v>
      </c>
      <c r="M497" s="214">
        <v>0</v>
      </c>
      <c r="N497" s="50">
        <v>466568</v>
      </c>
      <c r="O497" s="10">
        <v>15805</v>
      </c>
      <c r="P497" s="105">
        <v>1</v>
      </c>
      <c r="Q497" s="102"/>
      <c r="R497" s="114">
        <v>622</v>
      </c>
      <c r="S497" s="58" t="s">
        <v>22</v>
      </c>
      <c r="T497" s="30"/>
      <c r="U497" s="29" t="s">
        <v>1263</v>
      </c>
      <c r="V497" s="29" t="s">
        <v>20</v>
      </c>
      <c r="W497" s="10" t="s">
        <v>2130</v>
      </c>
      <c r="X497" s="296">
        <v>45345</v>
      </c>
      <c r="Y497" s="10">
        <f>SUM(Table3[[#This Row],[cca 
25%]:[cca 100%]])</f>
        <v>1</v>
      </c>
      <c r="Z497" s="351">
        <f>Table3[[#This Row],[Montažne ure]]*(1-Table3[[#This Row],[faktor %]])</f>
        <v>0</v>
      </c>
      <c r="AA497" s="84">
        <v>0.25</v>
      </c>
      <c r="AB497" s="84">
        <v>0.25</v>
      </c>
      <c r="AC497" s="84">
        <v>0.25</v>
      </c>
      <c r="AD497" s="84">
        <v>0.25</v>
      </c>
      <c r="AE497" s="3"/>
      <c r="AF497" s="3"/>
      <c r="AG497" s="296">
        <v>45385</v>
      </c>
      <c r="AH497" s="296" t="s">
        <v>20</v>
      </c>
      <c r="AI497" s="303" t="s">
        <v>1489</v>
      </c>
      <c r="AJ497" s="10"/>
      <c r="AK497" s="296">
        <v>45331</v>
      </c>
      <c r="AL497" s="296" t="s">
        <v>20</v>
      </c>
      <c r="AM497" s="30" t="s">
        <v>357</v>
      </c>
      <c r="AN497" s="7"/>
    </row>
    <row r="498" spans="1:40" ht="17.399999999999999" hidden="1" customHeight="1" x14ac:dyDescent="0.35">
      <c r="A498" s="117" t="s">
        <v>1132</v>
      </c>
      <c r="B498" s="401" t="s">
        <v>1103</v>
      </c>
      <c r="C498" s="55" t="s">
        <v>1468</v>
      </c>
      <c r="D498" s="50" t="s">
        <v>1452</v>
      </c>
      <c r="E498" s="50" t="str">
        <f>RIGHT(D498,5)</f>
        <v>00300</v>
      </c>
      <c r="F498" s="94"/>
      <c r="G498" s="10"/>
      <c r="H498" s="28" t="s">
        <v>1700</v>
      </c>
      <c r="I498" s="79">
        <v>11</v>
      </c>
      <c r="J498" s="20"/>
      <c r="K498" s="354"/>
      <c r="L498" s="214">
        <v>0</v>
      </c>
      <c r="M498" s="214">
        <v>0</v>
      </c>
      <c r="N498" s="50">
        <v>466569</v>
      </c>
      <c r="O498" s="10">
        <v>16018</v>
      </c>
      <c r="P498" s="105">
        <v>1</v>
      </c>
      <c r="Q498" s="10"/>
      <c r="R498" s="114">
        <v>4</v>
      </c>
      <c r="S498" s="58" t="s">
        <v>1486</v>
      </c>
      <c r="T498" s="30"/>
      <c r="U498" s="29"/>
      <c r="V498" s="29" t="s">
        <v>20</v>
      </c>
      <c r="W498" s="10" t="s">
        <v>2130</v>
      </c>
      <c r="X498" s="296">
        <v>45371</v>
      </c>
      <c r="Y498" s="101">
        <f>SUM(Table3[[#This Row],[cca 
25%]:[cca 100%]])</f>
        <v>1</v>
      </c>
      <c r="Z498" s="351">
        <f>Table3[[#This Row],[Montažne ure]]*(1-Table3[[#This Row],[faktor %]])</f>
        <v>0</v>
      </c>
      <c r="AA498" s="84">
        <v>0.25</v>
      </c>
      <c r="AB498" s="84">
        <v>0.25</v>
      </c>
      <c r="AC498" s="84">
        <v>0.25</v>
      </c>
      <c r="AD498" s="84">
        <v>0.25</v>
      </c>
      <c r="AE498" s="3"/>
      <c r="AF498" s="3"/>
      <c r="AG498" s="296">
        <v>0</v>
      </c>
      <c r="AH498" s="296" t="s">
        <v>20</v>
      </c>
      <c r="AI498" s="10"/>
      <c r="AJ498" s="10"/>
      <c r="AK498" s="296">
        <v>45376</v>
      </c>
      <c r="AL498" s="30" t="s">
        <v>20</v>
      </c>
      <c r="AM498" s="30" t="s">
        <v>357</v>
      </c>
      <c r="AN498" s="7"/>
    </row>
    <row r="499" spans="1:40" ht="17.399999999999999" hidden="1" customHeight="1" x14ac:dyDescent="0.35">
      <c r="A499" s="117" t="s">
        <v>1132</v>
      </c>
      <c r="B499" s="401" t="s">
        <v>1103</v>
      </c>
      <c r="C499" s="55" t="s">
        <v>1469</v>
      </c>
      <c r="D499" s="50" t="s">
        <v>1453</v>
      </c>
      <c r="E499" s="50" t="str">
        <f>RIGHT(D499,5)</f>
        <v>00310</v>
      </c>
      <c r="F499" s="94"/>
      <c r="G499" s="10"/>
      <c r="H499" s="28" t="s">
        <v>1700</v>
      </c>
      <c r="I499" s="79">
        <v>11</v>
      </c>
      <c r="J499" s="20"/>
      <c r="K499" s="354"/>
      <c r="L499" s="214">
        <v>0</v>
      </c>
      <c r="M499" s="214">
        <v>0</v>
      </c>
      <c r="N499" s="50">
        <v>466570</v>
      </c>
      <c r="O499" s="10">
        <v>16019</v>
      </c>
      <c r="P499" s="105">
        <v>1</v>
      </c>
      <c r="Q499" s="10"/>
      <c r="R499" s="114">
        <v>4</v>
      </c>
      <c r="S499" s="58" t="s">
        <v>1486</v>
      </c>
      <c r="T499" s="30"/>
      <c r="U499" s="29"/>
      <c r="V499" s="29" t="s">
        <v>20</v>
      </c>
      <c r="W499" s="10" t="s">
        <v>2130</v>
      </c>
      <c r="X499" s="296">
        <v>45371</v>
      </c>
      <c r="Y499" s="101">
        <f>SUM(Table3[[#This Row],[cca 
25%]:[cca 100%]])</f>
        <v>1</v>
      </c>
      <c r="Z499" s="351">
        <f>Table3[[#This Row],[Montažne ure]]*(1-Table3[[#This Row],[faktor %]])</f>
        <v>0</v>
      </c>
      <c r="AA499" s="84">
        <v>0.25</v>
      </c>
      <c r="AB499" s="84">
        <v>0.25</v>
      </c>
      <c r="AC499" s="84">
        <v>0.25</v>
      </c>
      <c r="AD499" s="84">
        <v>0.25</v>
      </c>
      <c r="AE499" s="3"/>
      <c r="AF499" s="3"/>
      <c r="AG499" s="296">
        <v>0</v>
      </c>
      <c r="AH499" s="296" t="s">
        <v>20</v>
      </c>
      <c r="AI499" s="10"/>
      <c r="AJ499" s="10"/>
      <c r="AK499" s="296">
        <v>45376</v>
      </c>
      <c r="AL499" s="30" t="s">
        <v>20</v>
      </c>
      <c r="AM499" s="30" t="s">
        <v>357</v>
      </c>
      <c r="AN499" s="7"/>
    </row>
    <row r="500" spans="1:40" ht="18" hidden="1" x14ac:dyDescent="0.35">
      <c r="A500" s="117" t="s">
        <v>1132</v>
      </c>
      <c r="B500" s="401" t="s">
        <v>1103</v>
      </c>
      <c r="C500" s="55" t="s">
        <v>1427</v>
      </c>
      <c r="D500" s="50" t="s">
        <v>1426</v>
      </c>
      <c r="E500" s="50" t="str">
        <f>RIGHT(D500,5)</f>
        <v>00320</v>
      </c>
      <c r="F500" s="70"/>
      <c r="G500" s="70"/>
      <c r="H500" s="28" t="s">
        <v>1699</v>
      </c>
      <c r="I500" s="79">
        <v>11</v>
      </c>
      <c r="J500" s="20"/>
      <c r="K500" s="354"/>
      <c r="L500" s="214">
        <v>0</v>
      </c>
      <c r="M500" s="214">
        <v>0</v>
      </c>
      <c r="N500" s="50">
        <v>466590</v>
      </c>
      <c r="O500" s="10">
        <v>15963</v>
      </c>
      <c r="P500" s="105">
        <v>1</v>
      </c>
      <c r="Q500" s="10"/>
      <c r="R500" s="114">
        <v>24</v>
      </c>
      <c r="S500" s="62" t="s">
        <v>19</v>
      </c>
      <c r="T500" s="30"/>
      <c r="U500" s="29"/>
      <c r="V500" s="29" t="s">
        <v>20</v>
      </c>
      <c r="W500" s="10" t="s">
        <v>2130</v>
      </c>
      <c r="X500" s="296">
        <v>45385</v>
      </c>
      <c r="Y500" s="101">
        <f>SUM(Table3[[#This Row],[cca 
25%]:[cca 100%]])</f>
        <v>0.75</v>
      </c>
      <c r="Z500" s="351">
        <f>Table3[[#This Row],[Montažne ure]]*(1-Table3[[#This Row],[faktor %]])</f>
        <v>6</v>
      </c>
      <c r="AA500" s="84">
        <v>0.25</v>
      </c>
      <c r="AB500" s="84">
        <v>0.25</v>
      </c>
      <c r="AC500" s="84">
        <v>0.25</v>
      </c>
      <c r="AD500" s="85"/>
      <c r="AE500" s="3" t="s">
        <v>1706</v>
      </c>
      <c r="AF500" s="3"/>
      <c r="AG500" s="296">
        <v>45376</v>
      </c>
      <c r="AH500" s="296" t="s">
        <v>20</v>
      </c>
      <c r="AI500" s="10"/>
      <c r="AJ500" s="10"/>
      <c r="AK500" s="296">
        <v>45378</v>
      </c>
      <c r="AL500" s="30" t="s">
        <v>20</v>
      </c>
      <c r="AM500" s="30" t="s">
        <v>357</v>
      </c>
      <c r="AN500" s="7"/>
    </row>
    <row r="501" spans="1:40" ht="18" hidden="1" x14ac:dyDescent="0.35">
      <c r="A501" s="117" t="s">
        <v>1132</v>
      </c>
      <c r="B501" s="400" t="s">
        <v>1103</v>
      </c>
      <c r="C501" s="55" t="s">
        <v>1031</v>
      </c>
      <c r="D501" s="50" t="s">
        <v>1121</v>
      </c>
      <c r="E501" s="50"/>
      <c r="F501" s="10"/>
      <c r="G501" s="10"/>
      <c r="H501" s="29" t="s">
        <v>1411</v>
      </c>
      <c r="I501" s="20">
        <v>51</v>
      </c>
      <c r="J501" s="158"/>
      <c r="K501" s="158"/>
      <c r="L501" s="214">
        <v>0</v>
      </c>
      <c r="M501" s="214">
        <v>0</v>
      </c>
      <c r="N501" s="50">
        <v>463834</v>
      </c>
      <c r="O501" s="10">
        <v>15810</v>
      </c>
      <c r="P501" s="105">
        <v>1</v>
      </c>
      <c r="Q501" s="102"/>
      <c r="R501" s="114">
        <v>71</v>
      </c>
      <c r="S501" s="29" t="s">
        <v>23</v>
      </c>
      <c r="T501" s="30"/>
      <c r="U501" s="29" t="s">
        <v>1462</v>
      </c>
      <c r="V501" s="29" t="s">
        <v>20</v>
      </c>
      <c r="W501" s="10" t="s">
        <v>2130</v>
      </c>
      <c r="X501" s="296">
        <v>45345</v>
      </c>
      <c r="Y501" s="10">
        <f>SUM(Table3[[#This Row],[cca 
25%]:[cca 100%]])</f>
        <v>1</v>
      </c>
      <c r="Z501" s="351">
        <f>Table3[[#This Row],[Montažne ure]]*(1-Table3[[#This Row],[faktor %]])</f>
        <v>0</v>
      </c>
      <c r="AA501" s="84">
        <v>0.25</v>
      </c>
      <c r="AB501" s="84">
        <v>0.25</v>
      </c>
      <c r="AC501" s="84">
        <v>0.25</v>
      </c>
      <c r="AD501" s="84">
        <v>0.25</v>
      </c>
      <c r="AE501" s="3" t="s">
        <v>1482</v>
      </c>
      <c r="AF501" s="3"/>
      <c r="AG501" s="296">
        <v>0</v>
      </c>
      <c r="AH501" s="296" t="s">
        <v>20</v>
      </c>
      <c r="AI501" s="303" t="s">
        <v>1683</v>
      </c>
      <c r="AJ501" s="10"/>
      <c r="AK501" s="296">
        <v>45327</v>
      </c>
      <c r="AL501" s="296" t="s">
        <v>20</v>
      </c>
      <c r="AM501" s="30" t="s">
        <v>357</v>
      </c>
      <c r="AN501" s="7"/>
    </row>
    <row r="502" spans="1:40" ht="18" hidden="1" x14ac:dyDescent="0.35">
      <c r="A502" s="117" t="s">
        <v>1132</v>
      </c>
      <c r="B502" s="401" t="s">
        <v>1103</v>
      </c>
      <c r="C502" s="55" t="s">
        <v>1429</v>
      </c>
      <c r="D502" s="50" t="s">
        <v>1428</v>
      </c>
      <c r="E502" s="50" t="str">
        <f>RIGHT(D502,5)</f>
        <v>00340</v>
      </c>
      <c r="F502" s="94"/>
      <c r="G502" s="10"/>
      <c r="H502" s="29" t="s">
        <v>1508</v>
      </c>
      <c r="I502" s="79">
        <v>10</v>
      </c>
      <c r="J502" s="158"/>
      <c r="K502" s="354"/>
      <c r="L502" s="214">
        <v>0</v>
      </c>
      <c r="M502" s="214">
        <v>0</v>
      </c>
      <c r="N502" s="50">
        <v>466571</v>
      </c>
      <c r="O502" s="10">
        <v>15952</v>
      </c>
      <c r="P502" s="105">
        <v>1</v>
      </c>
      <c r="Q502" s="10"/>
      <c r="R502" s="114">
        <v>8</v>
      </c>
      <c r="S502" s="62" t="s">
        <v>19</v>
      </c>
      <c r="T502" s="30"/>
      <c r="U502" s="29"/>
      <c r="V502" s="29" t="s">
        <v>20</v>
      </c>
      <c r="W502" s="10" t="s">
        <v>2130</v>
      </c>
      <c r="X502" s="296">
        <v>45360</v>
      </c>
      <c r="Y502" s="101">
        <f>SUM(Table3[[#This Row],[cca 
25%]:[cca 100%]])</f>
        <v>1</v>
      </c>
      <c r="Z502" s="351">
        <f>Table3[[#This Row],[Montažne ure]]*(1-Table3[[#This Row],[faktor %]])</f>
        <v>0</v>
      </c>
      <c r="AA502" s="84">
        <v>0.25</v>
      </c>
      <c r="AB502" s="84">
        <v>0.25</v>
      </c>
      <c r="AC502" s="84">
        <v>0.25</v>
      </c>
      <c r="AD502" s="84">
        <v>0.25</v>
      </c>
      <c r="AE502" s="3" t="s">
        <v>1683</v>
      </c>
      <c r="AF502" s="3"/>
      <c r="AG502" s="296">
        <v>45372</v>
      </c>
      <c r="AH502" s="296" t="s">
        <v>20</v>
      </c>
      <c r="AI502" s="10"/>
      <c r="AJ502" s="10"/>
      <c r="AK502" s="296">
        <v>45376</v>
      </c>
      <c r="AL502" s="30" t="s">
        <v>20</v>
      </c>
      <c r="AM502" s="30" t="s">
        <v>357</v>
      </c>
      <c r="AN502" s="7"/>
    </row>
    <row r="503" spans="1:40" ht="18" hidden="1" x14ac:dyDescent="0.35">
      <c r="A503" s="117" t="s">
        <v>1132</v>
      </c>
      <c r="B503" s="400" t="s">
        <v>1103</v>
      </c>
      <c r="C503" s="55" t="s">
        <v>1400</v>
      </c>
      <c r="D503" s="50" t="s">
        <v>1401</v>
      </c>
      <c r="E503" s="50" t="str">
        <f>RIGHT(D503,5)</f>
        <v>00350</v>
      </c>
      <c r="F503" s="10"/>
      <c r="G503" s="10"/>
      <c r="H503" s="29" t="s">
        <v>1685</v>
      </c>
      <c r="I503" s="79">
        <v>9</v>
      </c>
      <c r="J503" s="214"/>
      <c r="K503" s="158"/>
      <c r="L503" s="214">
        <v>0</v>
      </c>
      <c r="M503" s="214">
        <v>0</v>
      </c>
      <c r="N503" s="50">
        <v>466572</v>
      </c>
      <c r="O503" s="10">
        <v>15934</v>
      </c>
      <c r="P503" s="105">
        <v>1</v>
      </c>
      <c r="Q503" s="10"/>
      <c r="R503" s="114">
        <v>66</v>
      </c>
      <c r="S503" s="62" t="s">
        <v>19</v>
      </c>
      <c r="T503" s="30"/>
      <c r="U503" s="29"/>
      <c r="V503" s="29" t="s">
        <v>20</v>
      </c>
      <c r="W503" s="10" t="s">
        <v>2130</v>
      </c>
      <c r="X503" s="296">
        <v>45363</v>
      </c>
      <c r="Y503" s="101">
        <f>SUM(Table3[[#This Row],[cca 
25%]:[cca 100%]])</f>
        <v>1</v>
      </c>
      <c r="Z503" s="351">
        <f>Table3[[#This Row],[Montažne ure]]*(1-Table3[[#This Row],[faktor %]])</f>
        <v>0</v>
      </c>
      <c r="AA503" s="84">
        <v>0.25</v>
      </c>
      <c r="AB503" s="84">
        <v>0.25</v>
      </c>
      <c r="AC503" s="84">
        <v>0.25</v>
      </c>
      <c r="AD503" s="84">
        <v>0.25</v>
      </c>
      <c r="AE503" s="3"/>
      <c r="AF503" s="3"/>
      <c r="AG503" s="296">
        <v>0</v>
      </c>
      <c r="AH503" s="296" t="s">
        <v>20</v>
      </c>
      <c r="AI503" s="10"/>
      <c r="AJ503" s="10"/>
      <c r="AK503" s="296">
        <v>45362</v>
      </c>
      <c r="AL503" s="30" t="s">
        <v>20</v>
      </c>
      <c r="AM503" s="30" t="s">
        <v>357</v>
      </c>
      <c r="AN503" s="7"/>
    </row>
    <row r="504" spans="1:40" ht="18" hidden="1" x14ac:dyDescent="0.35">
      <c r="A504" s="117" t="s">
        <v>1132</v>
      </c>
      <c r="B504" s="400" t="s">
        <v>1103</v>
      </c>
      <c r="C504" s="55" t="s">
        <v>1122</v>
      </c>
      <c r="D504" s="50" t="s">
        <v>1123</v>
      </c>
      <c r="E504" s="50"/>
      <c r="F504" s="10"/>
      <c r="G504" s="10"/>
      <c r="H504" s="29" t="s">
        <v>1685</v>
      </c>
      <c r="I504" s="79">
        <v>9</v>
      </c>
      <c r="J504" s="214"/>
      <c r="K504" s="158"/>
      <c r="L504" s="214">
        <v>0</v>
      </c>
      <c r="M504" s="214">
        <v>0</v>
      </c>
      <c r="N504" s="50">
        <v>404990</v>
      </c>
      <c r="O504" s="10">
        <v>15811</v>
      </c>
      <c r="P504" s="105">
        <v>1</v>
      </c>
      <c r="Q504" s="102"/>
      <c r="R504" s="114">
        <v>4</v>
      </c>
      <c r="S504" s="62" t="s">
        <v>19</v>
      </c>
      <c r="T504" s="30"/>
      <c r="U504" s="29"/>
      <c r="V504" s="29" t="s">
        <v>20</v>
      </c>
      <c r="W504" s="10" t="s">
        <v>2130</v>
      </c>
      <c r="X504" s="296">
        <v>45360</v>
      </c>
      <c r="Y504" s="10">
        <f>SUM(Table3[[#This Row],[cca 
25%]:[cca 100%]])</f>
        <v>1</v>
      </c>
      <c r="Z504" s="351">
        <f>Table3[[#This Row],[Montažne ure]]*(1-Table3[[#This Row],[faktor %]])</f>
        <v>0</v>
      </c>
      <c r="AA504" s="84">
        <v>0.25</v>
      </c>
      <c r="AB504" s="84">
        <v>0.25</v>
      </c>
      <c r="AC504" s="84">
        <v>0.25</v>
      </c>
      <c r="AD504" s="84">
        <v>0.25</v>
      </c>
      <c r="AE504" s="3"/>
      <c r="AF504" s="3"/>
      <c r="AG504" s="296">
        <v>0</v>
      </c>
      <c r="AH504" s="296" t="s">
        <v>20</v>
      </c>
      <c r="AI504" s="10"/>
      <c r="AJ504" s="10"/>
      <c r="AK504" s="296">
        <v>45386</v>
      </c>
      <c r="AL504" s="296" t="s">
        <v>20</v>
      </c>
      <c r="AM504" s="30" t="s">
        <v>357</v>
      </c>
      <c r="AN504" s="7"/>
    </row>
    <row r="505" spans="1:40" ht="18" hidden="1" x14ac:dyDescent="0.35">
      <c r="A505" s="117" t="s">
        <v>1132</v>
      </c>
      <c r="B505" s="401" t="s">
        <v>1103</v>
      </c>
      <c r="C505" s="55" t="s">
        <v>1429</v>
      </c>
      <c r="D505" s="50" t="s">
        <v>1430</v>
      </c>
      <c r="E505" s="50" t="str">
        <f>RIGHT(D505,5)</f>
        <v>00370</v>
      </c>
      <c r="F505" s="94"/>
      <c r="G505" s="10"/>
      <c r="H505" s="29" t="s">
        <v>1508</v>
      </c>
      <c r="I505" s="79">
        <v>10</v>
      </c>
      <c r="J505" s="214"/>
      <c r="K505" s="354"/>
      <c r="L505" s="214">
        <v>0</v>
      </c>
      <c r="M505" s="214">
        <v>0</v>
      </c>
      <c r="N505" s="50">
        <v>466571</v>
      </c>
      <c r="O505" s="10">
        <v>15953</v>
      </c>
      <c r="P505" s="105">
        <v>1</v>
      </c>
      <c r="Q505" s="10"/>
      <c r="R505" s="114">
        <v>8</v>
      </c>
      <c r="S505" s="62" t="s">
        <v>19</v>
      </c>
      <c r="T505" s="30"/>
      <c r="U505" s="29"/>
      <c r="V505" s="29" t="s">
        <v>20</v>
      </c>
      <c r="W505" s="10" t="s">
        <v>2130</v>
      </c>
      <c r="X505" s="296">
        <v>45360</v>
      </c>
      <c r="Y505" s="101">
        <f>SUM(Table3[[#This Row],[cca 
25%]:[cca 100%]])</f>
        <v>1</v>
      </c>
      <c r="Z505" s="351">
        <f>Table3[[#This Row],[Montažne ure]]*(1-Table3[[#This Row],[faktor %]])</f>
        <v>0</v>
      </c>
      <c r="AA505" s="84">
        <v>0.25</v>
      </c>
      <c r="AB505" s="84">
        <v>0.25</v>
      </c>
      <c r="AC505" s="84">
        <v>0.25</v>
      </c>
      <c r="AD505" s="84">
        <v>0.25</v>
      </c>
      <c r="AE505" s="3" t="s">
        <v>1683</v>
      </c>
      <c r="AF505" s="3"/>
      <c r="AG505" s="296">
        <v>45373</v>
      </c>
      <c r="AH505" s="296" t="s">
        <v>20</v>
      </c>
      <c r="AI505" s="10"/>
      <c r="AJ505" s="10"/>
      <c r="AK505" s="296">
        <v>45376</v>
      </c>
      <c r="AL505" s="30" t="s">
        <v>20</v>
      </c>
      <c r="AM505" s="30" t="s">
        <v>357</v>
      </c>
      <c r="AN505" s="7"/>
    </row>
    <row r="506" spans="1:40" ht="18" hidden="1" x14ac:dyDescent="0.35">
      <c r="A506" s="117" t="s">
        <v>1132</v>
      </c>
      <c r="B506" s="401" t="s">
        <v>1103</v>
      </c>
      <c r="C506" s="55" t="s">
        <v>1432</v>
      </c>
      <c r="D506" s="50" t="s">
        <v>1431</v>
      </c>
      <c r="E506" s="50" t="str">
        <f>RIGHT(D506,5)</f>
        <v>00380</v>
      </c>
      <c r="F506" s="94"/>
      <c r="G506" s="10"/>
      <c r="H506" s="28" t="s">
        <v>1699</v>
      </c>
      <c r="I506" s="79">
        <v>11</v>
      </c>
      <c r="J506" s="214"/>
      <c r="K506" s="354"/>
      <c r="L506" s="214">
        <v>0</v>
      </c>
      <c r="M506" s="214">
        <v>0</v>
      </c>
      <c r="N506" s="50">
        <v>466573</v>
      </c>
      <c r="O506" s="10">
        <v>15954</v>
      </c>
      <c r="P506" s="105">
        <v>1</v>
      </c>
      <c r="Q506" s="10"/>
      <c r="R506" s="114">
        <v>7</v>
      </c>
      <c r="S506" s="62" t="s">
        <v>19</v>
      </c>
      <c r="T506" s="30"/>
      <c r="U506" s="29"/>
      <c r="V506" s="29" t="s">
        <v>20</v>
      </c>
      <c r="W506" s="10" t="s">
        <v>2130</v>
      </c>
      <c r="X506" s="296">
        <v>45366</v>
      </c>
      <c r="Y506" s="101">
        <f>SUM(Table3[[#This Row],[cca 
25%]:[cca 100%]])</f>
        <v>0.75</v>
      </c>
      <c r="Z506" s="351">
        <f>Table3[[#This Row],[Montažne ure]]*(1-Table3[[#This Row],[faktor %]])</f>
        <v>1.75</v>
      </c>
      <c r="AA506" s="84">
        <v>0.25</v>
      </c>
      <c r="AB506" s="84">
        <v>0.25</v>
      </c>
      <c r="AC506" s="84">
        <v>0.25</v>
      </c>
      <c r="AD506" s="85"/>
      <c r="AE506" s="3" t="s">
        <v>1706</v>
      </c>
      <c r="AF506" s="3"/>
      <c r="AG506" s="296">
        <v>45378</v>
      </c>
      <c r="AH506" s="296" t="s">
        <v>20</v>
      </c>
      <c r="AI506" s="10"/>
      <c r="AJ506" s="10"/>
      <c r="AK506" s="296">
        <v>45385</v>
      </c>
      <c r="AL506" s="30" t="s">
        <v>20</v>
      </c>
      <c r="AM506" s="30" t="s">
        <v>357</v>
      </c>
      <c r="AN506" s="7"/>
    </row>
    <row r="507" spans="1:40" ht="18" hidden="1" x14ac:dyDescent="0.35">
      <c r="A507" s="117" t="s">
        <v>1132</v>
      </c>
      <c r="B507" s="401" t="s">
        <v>1103</v>
      </c>
      <c r="C507" s="55" t="s">
        <v>1435</v>
      </c>
      <c r="D507" s="50" t="s">
        <v>1433</v>
      </c>
      <c r="E507" s="50" t="str">
        <f>RIGHT(D507,5)</f>
        <v>00381</v>
      </c>
      <c r="F507" s="94"/>
      <c r="G507" s="10"/>
      <c r="H507" s="28" t="s">
        <v>1699</v>
      </c>
      <c r="I507" s="79">
        <v>11</v>
      </c>
      <c r="J507" s="354"/>
      <c r="K507" s="354"/>
      <c r="L507" s="214">
        <v>0</v>
      </c>
      <c r="M507" s="214">
        <v>0</v>
      </c>
      <c r="N507" s="50">
        <v>466592</v>
      </c>
      <c r="O507" s="10">
        <v>15959</v>
      </c>
      <c r="P507" s="105">
        <v>1</v>
      </c>
      <c r="Q507" s="10"/>
      <c r="R507" s="114">
        <v>11</v>
      </c>
      <c r="S507" s="62" t="s">
        <v>19</v>
      </c>
      <c r="T507" s="30"/>
      <c r="U507" s="29"/>
      <c r="V507" s="29" t="s">
        <v>20</v>
      </c>
      <c r="W507" s="10" t="s">
        <v>2130</v>
      </c>
      <c r="X507" s="296">
        <v>45366</v>
      </c>
      <c r="Y507" s="101">
        <f>SUM(Table3[[#This Row],[cca 
25%]:[cca 100%]])</f>
        <v>1</v>
      </c>
      <c r="Z507" s="351">
        <f>Table3[[#This Row],[Montažne ure]]*(1-Table3[[#This Row],[faktor %]])</f>
        <v>0</v>
      </c>
      <c r="AA507" s="84">
        <v>0.25</v>
      </c>
      <c r="AB507" s="84">
        <v>0.25</v>
      </c>
      <c r="AC507" s="84">
        <v>0.25</v>
      </c>
      <c r="AD507" s="84">
        <v>0.25</v>
      </c>
      <c r="AE507" s="3" t="s">
        <v>1706</v>
      </c>
      <c r="AF507" s="3"/>
      <c r="AG507" s="296">
        <v>45379</v>
      </c>
      <c r="AH507" s="296" t="s">
        <v>20</v>
      </c>
      <c r="AI507" s="10"/>
      <c r="AJ507" s="10"/>
      <c r="AK507" s="296">
        <v>45386</v>
      </c>
      <c r="AL507" s="30" t="s">
        <v>20</v>
      </c>
      <c r="AM507" s="30" t="s">
        <v>357</v>
      </c>
      <c r="AN507" s="7"/>
    </row>
    <row r="508" spans="1:40" ht="18" hidden="1" x14ac:dyDescent="0.35">
      <c r="A508" s="117" t="s">
        <v>1132</v>
      </c>
      <c r="B508" s="401" t="s">
        <v>1103</v>
      </c>
      <c r="C508" s="55" t="s">
        <v>1436</v>
      </c>
      <c r="D508" s="50" t="s">
        <v>1434</v>
      </c>
      <c r="E508" s="50" t="str">
        <f>RIGHT(D508,5)</f>
        <v>00390</v>
      </c>
      <c r="F508" s="94"/>
      <c r="G508" s="10"/>
      <c r="H508" s="28" t="s">
        <v>1245</v>
      </c>
      <c r="I508" s="79">
        <v>9</v>
      </c>
      <c r="J508" s="20"/>
      <c r="K508" s="354"/>
      <c r="L508" s="214">
        <v>0</v>
      </c>
      <c r="M508" s="214">
        <v>0</v>
      </c>
      <c r="N508" s="50">
        <v>466574</v>
      </c>
      <c r="O508" s="10" t="s">
        <v>1437</v>
      </c>
      <c r="P508" s="105">
        <v>2</v>
      </c>
      <c r="Q508" s="10"/>
      <c r="R508" s="114">
        <v>16</v>
      </c>
      <c r="S508" s="58" t="s">
        <v>1486</v>
      </c>
      <c r="T508" s="30"/>
      <c r="U508" s="29"/>
      <c r="V508" s="29" t="s">
        <v>20</v>
      </c>
      <c r="W508" s="10" t="s">
        <v>2130</v>
      </c>
      <c r="X508" s="296">
        <v>45369</v>
      </c>
      <c r="Y508" s="101">
        <f>SUM(Table3[[#This Row],[cca 
25%]:[cca 100%]])</f>
        <v>1</v>
      </c>
      <c r="Z508" s="351">
        <f>Table3[[#This Row],[Montažne ure]]*(1-Table3[[#This Row],[faktor %]])</f>
        <v>0</v>
      </c>
      <c r="AA508" s="84">
        <v>0.25</v>
      </c>
      <c r="AB508" s="84">
        <v>0.25</v>
      </c>
      <c r="AC508" s="84">
        <v>0.25</v>
      </c>
      <c r="AD508" s="84">
        <v>0.25</v>
      </c>
      <c r="AE508" s="3" t="s">
        <v>548</v>
      </c>
      <c r="AF508" s="3"/>
      <c r="AG508" s="296">
        <v>0</v>
      </c>
      <c r="AH508" s="296" t="s">
        <v>20</v>
      </c>
      <c r="AI508" s="10"/>
      <c r="AJ508" s="10"/>
      <c r="AK508" s="296">
        <v>45377</v>
      </c>
      <c r="AL508" s="30" t="s">
        <v>20</v>
      </c>
      <c r="AM508" s="30" t="s">
        <v>357</v>
      </c>
      <c r="AN508" s="7"/>
    </row>
    <row r="509" spans="1:40" ht="18" hidden="1" x14ac:dyDescent="0.35">
      <c r="A509" s="117" t="s">
        <v>1132</v>
      </c>
      <c r="B509" s="400" t="s">
        <v>1103</v>
      </c>
      <c r="C509" s="55" t="s">
        <v>1124</v>
      </c>
      <c r="D509" s="275" t="s">
        <v>1125</v>
      </c>
      <c r="E509" s="50"/>
      <c r="F509" s="10"/>
      <c r="G509" s="10"/>
      <c r="H509" s="29" t="s">
        <v>1685</v>
      </c>
      <c r="I509" s="79">
        <v>9</v>
      </c>
      <c r="J509" s="214"/>
      <c r="K509" s="158"/>
      <c r="L509" s="214">
        <v>0</v>
      </c>
      <c r="M509" s="214">
        <v>0</v>
      </c>
      <c r="N509" s="50">
        <v>409730</v>
      </c>
      <c r="O509" s="10" t="s">
        <v>1404</v>
      </c>
      <c r="P509" s="105">
        <v>2</v>
      </c>
      <c r="Q509" s="102"/>
      <c r="R509" s="114">
        <v>19</v>
      </c>
      <c r="S509" s="58" t="s">
        <v>1486</v>
      </c>
      <c r="T509" s="30" t="s">
        <v>1706</v>
      </c>
      <c r="U509" s="29"/>
      <c r="V509" s="29" t="s">
        <v>20</v>
      </c>
      <c r="W509" s="10" t="s">
        <v>2130</v>
      </c>
      <c r="X509" s="296">
        <v>45369</v>
      </c>
      <c r="Y509" s="10">
        <f>SUM(Table3[[#This Row],[cca 
25%]:[cca 100%]])</f>
        <v>1</v>
      </c>
      <c r="Z509" s="351">
        <f>Table3[[#This Row],[Montažne ure]]*(1-Table3[[#This Row],[faktor %]])</f>
        <v>0</v>
      </c>
      <c r="AA509" s="84">
        <v>0.25</v>
      </c>
      <c r="AB509" s="84">
        <v>0.25</v>
      </c>
      <c r="AC509" s="84">
        <v>0.25</v>
      </c>
      <c r="AD509" s="84">
        <v>0.25</v>
      </c>
      <c r="AE509" s="3" t="s">
        <v>1699</v>
      </c>
      <c r="AF509" s="3"/>
      <c r="AG509" s="296">
        <v>0</v>
      </c>
      <c r="AH509" s="296" t="s">
        <v>20</v>
      </c>
      <c r="AI509" s="303" t="s">
        <v>1706</v>
      </c>
      <c r="AJ509" s="10"/>
      <c r="AK509" s="296">
        <v>45372</v>
      </c>
      <c r="AL509" s="296" t="s">
        <v>20</v>
      </c>
      <c r="AM509" s="30" t="s">
        <v>357</v>
      </c>
      <c r="AN509" s="7"/>
    </row>
    <row r="510" spans="1:40" ht="18" hidden="1" x14ac:dyDescent="0.35">
      <c r="A510" s="117" t="s">
        <v>1132</v>
      </c>
      <c r="B510" s="400" t="s">
        <v>1103</v>
      </c>
      <c r="C510" s="55" t="s">
        <v>1126</v>
      </c>
      <c r="D510" s="50" t="s">
        <v>1127</v>
      </c>
      <c r="E510" s="50"/>
      <c r="F510" s="10"/>
      <c r="G510" s="10"/>
      <c r="H510" s="29" t="s">
        <v>1502</v>
      </c>
      <c r="I510" s="7">
        <v>8</v>
      </c>
      <c r="J510" s="158"/>
      <c r="K510" s="158"/>
      <c r="L510" s="214">
        <v>0</v>
      </c>
      <c r="M510" s="214">
        <v>0</v>
      </c>
      <c r="N510" s="50">
        <v>466575</v>
      </c>
      <c r="O510" s="10" t="s">
        <v>1128</v>
      </c>
      <c r="P510" s="105">
        <v>2</v>
      </c>
      <c r="Q510" s="102"/>
      <c r="R510" s="114">
        <v>130</v>
      </c>
      <c r="S510" s="58" t="s">
        <v>1486</v>
      </c>
      <c r="T510" s="332"/>
      <c r="U510" s="29" t="s">
        <v>1263</v>
      </c>
      <c r="V510" s="29" t="s">
        <v>20</v>
      </c>
      <c r="W510" s="10" t="s">
        <v>2130</v>
      </c>
      <c r="X510" s="296">
        <v>45355</v>
      </c>
      <c r="Y510" s="10">
        <f>SUM(Table3[[#This Row],[cca 
25%]:[cca 100%]])</f>
        <v>1</v>
      </c>
      <c r="Z510" s="351">
        <f>Table3[[#This Row],[Montažne ure]]*(1-Table3[[#This Row],[faktor %]])</f>
        <v>0</v>
      </c>
      <c r="AA510" s="84">
        <v>0.25</v>
      </c>
      <c r="AB510" s="84">
        <v>0.25</v>
      </c>
      <c r="AC510" s="84">
        <v>0.25</v>
      </c>
      <c r="AD510" s="84">
        <v>0.25</v>
      </c>
      <c r="AE510" s="3"/>
      <c r="AF510" s="3"/>
      <c r="AG510" s="296">
        <v>0</v>
      </c>
      <c r="AH510" s="296" t="s">
        <v>20</v>
      </c>
      <c r="AI510" s="10" t="s">
        <v>396</v>
      </c>
      <c r="AJ510" s="10"/>
      <c r="AK510" s="296">
        <v>45379</v>
      </c>
      <c r="AL510" s="296" t="s">
        <v>20</v>
      </c>
      <c r="AM510" s="30" t="s">
        <v>357</v>
      </c>
      <c r="AN510" s="7"/>
    </row>
    <row r="511" spans="1:40" ht="18" hidden="1" x14ac:dyDescent="0.35">
      <c r="A511" s="117" t="s">
        <v>1132</v>
      </c>
      <c r="B511" s="400" t="s">
        <v>1103</v>
      </c>
      <c r="C511" s="55" t="s">
        <v>1402</v>
      </c>
      <c r="D511" s="50" t="s">
        <v>1403</v>
      </c>
      <c r="E511" s="50" t="str">
        <f>RIGHT(D511,5)</f>
        <v>00420</v>
      </c>
      <c r="F511" s="10"/>
      <c r="G511" s="10"/>
      <c r="H511" s="29" t="s">
        <v>1463</v>
      </c>
      <c r="I511" s="79">
        <v>10</v>
      </c>
      <c r="J511" s="214"/>
      <c r="K511" s="158"/>
      <c r="L511" s="214">
        <v>0</v>
      </c>
      <c r="M511" s="214">
        <v>0</v>
      </c>
      <c r="N511" s="50">
        <v>466576</v>
      </c>
      <c r="O511" s="10">
        <v>15942</v>
      </c>
      <c r="P511" s="105">
        <v>1</v>
      </c>
      <c r="Q511" s="10"/>
      <c r="R511" s="114">
        <v>60</v>
      </c>
      <c r="S511" s="62" t="s">
        <v>19</v>
      </c>
      <c r="T511" s="30"/>
      <c r="U511" s="29" t="s">
        <v>1683</v>
      </c>
      <c r="V511" s="29" t="s">
        <v>20</v>
      </c>
      <c r="W511" s="10" t="s">
        <v>2130</v>
      </c>
      <c r="X511" s="296">
        <v>45363</v>
      </c>
      <c r="Y511" s="101">
        <f>SUM(Table3[[#This Row],[cca 
25%]:[cca 100%]])</f>
        <v>1</v>
      </c>
      <c r="Z511" s="351">
        <f>Table3[[#This Row],[Montažne ure]]*(1-Table3[[#This Row],[faktor %]])</f>
        <v>0</v>
      </c>
      <c r="AA511" s="84">
        <v>0.25</v>
      </c>
      <c r="AB511" s="84">
        <v>0.25</v>
      </c>
      <c r="AC511" s="84">
        <v>0.25</v>
      </c>
      <c r="AD511" s="84">
        <v>0.25</v>
      </c>
      <c r="AE511" s="3"/>
      <c r="AF511" s="3"/>
      <c r="AG511" s="296">
        <v>0</v>
      </c>
      <c r="AH511" s="296" t="s">
        <v>20</v>
      </c>
      <c r="AI511" s="10" t="s">
        <v>1706</v>
      </c>
      <c r="AJ511" s="10"/>
      <c r="AK511" s="296">
        <v>45386</v>
      </c>
      <c r="AL511" s="30" t="s">
        <v>20</v>
      </c>
      <c r="AM511" s="30" t="s">
        <v>357</v>
      </c>
      <c r="AN511" s="7"/>
    </row>
    <row r="512" spans="1:40" ht="18" hidden="1" x14ac:dyDescent="0.35">
      <c r="A512" s="117" t="s">
        <v>1132</v>
      </c>
      <c r="B512" s="401" t="s">
        <v>1103</v>
      </c>
      <c r="C512" s="55" t="s">
        <v>1439</v>
      </c>
      <c r="D512" s="50" t="s">
        <v>1438</v>
      </c>
      <c r="E512" s="50" t="str">
        <f>RIGHT(D512,5)</f>
        <v>00430</v>
      </c>
      <c r="F512" s="94"/>
      <c r="G512" s="10"/>
      <c r="H512" s="28" t="s">
        <v>1685</v>
      </c>
      <c r="I512" s="79">
        <v>9</v>
      </c>
      <c r="J512" s="214"/>
      <c r="K512" s="354"/>
      <c r="L512" s="214">
        <v>0</v>
      </c>
      <c r="M512" s="214">
        <v>0</v>
      </c>
      <c r="N512" s="50">
        <v>466577</v>
      </c>
      <c r="O512" s="10">
        <v>15957</v>
      </c>
      <c r="P512" s="105">
        <v>1</v>
      </c>
      <c r="Q512" s="10"/>
      <c r="R512" s="114">
        <v>17</v>
      </c>
      <c r="S512" s="58" t="s">
        <v>1486</v>
      </c>
      <c r="T512" s="30"/>
      <c r="U512" s="29"/>
      <c r="V512" s="29" t="s">
        <v>20</v>
      </c>
      <c r="W512" s="10" t="s">
        <v>2130</v>
      </c>
      <c r="X512" s="296">
        <v>45373</v>
      </c>
      <c r="Y512" s="101">
        <f>SUM(Table3[[#This Row],[cca 
25%]:[cca 100%]])</f>
        <v>0.75</v>
      </c>
      <c r="Z512" s="351">
        <f>Table3[[#This Row],[Montažne ure]]*(1-Table3[[#This Row],[faktor %]])</f>
        <v>4.25</v>
      </c>
      <c r="AA512" s="84">
        <v>0.25</v>
      </c>
      <c r="AB512" s="84">
        <v>0.25</v>
      </c>
      <c r="AC512" s="84">
        <v>0.25</v>
      </c>
      <c r="AD512" s="85"/>
      <c r="AE512" s="3" t="s">
        <v>1690</v>
      </c>
      <c r="AF512" s="3"/>
      <c r="AG512" s="296">
        <v>0</v>
      </c>
      <c r="AH512" s="296" t="s">
        <v>20</v>
      </c>
      <c r="AI512" s="10"/>
      <c r="AJ512" s="10"/>
      <c r="AK512" s="296">
        <v>45376</v>
      </c>
      <c r="AL512" s="30" t="s">
        <v>20</v>
      </c>
      <c r="AM512" s="30" t="s">
        <v>357</v>
      </c>
      <c r="AN512" s="7"/>
    </row>
    <row r="513" spans="1:40" ht="18" hidden="1" x14ac:dyDescent="0.35">
      <c r="A513" s="117" t="s">
        <v>1132</v>
      </c>
      <c r="B513" s="400" t="s">
        <v>1103</v>
      </c>
      <c r="C513" s="55" t="s">
        <v>1031</v>
      </c>
      <c r="D513" s="50" t="s">
        <v>1129</v>
      </c>
      <c r="E513" s="50"/>
      <c r="F513" s="10"/>
      <c r="G513" s="10"/>
      <c r="H513" s="29" t="s">
        <v>1411</v>
      </c>
      <c r="I513" s="20">
        <v>51</v>
      </c>
      <c r="J513" s="158"/>
      <c r="K513" s="158"/>
      <c r="L513" s="214">
        <v>0</v>
      </c>
      <c r="M513" s="214">
        <v>0</v>
      </c>
      <c r="N513" s="50">
        <v>463834</v>
      </c>
      <c r="O513" s="10">
        <v>15813</v>
      </c>
      <c r="P513" s="105">
        <v>1</v>
      </c>
      <c r="Q513" s="102"/>
      <c r="R513" s="114">
        <v>71</v>
      </c>
      <c r="S513" s="29" t="s">
        <v>23</v>
      </c>
      <c r="T513" s="30"/>
      <c r="U513" s="29" t="s">
        <v>1462</v>
      </c>
      <c r="V513" s="29" t="s">
        <v>20</v>
      </c>
      <c r="W513" s="10" t="s">
        <v>2130</v>
      </c>
      <c r="X513" s="296">
        <v>45345</v>
      </c>
      <c r="Y513" s="10">
        <f>SUM(Table3[[#This Row],[cca 
25%]:[cca 100%]])</f>
        <v>1</v>
      </c>
      <c r="Z513" s="351">
        <f>Table3[[#This Row],[Montažne ure]]*(1-Table3[[#This Row],[faktor %]])</f>
        <v>0</v>
      </c>
      <c r="AA513" s="84">
        <v>0.25</v>
      </c>
      <c r="AB513" s="84">
        <v>0.25</v>
      </c>
      <c r="AC513" s="84">
        <v>0.25</v>
      </c>
      <c r="AD513" s="84">
        <v>0.25</v>
      </c>
      <c r="AE513" s="3" t="s">
        <v>1483</v>
      </c>
      <c r="AF513" s="3"/>
      <c r="AG513" s="296">
        <v>0</v>
      </c>
      <c r="AH513" s="296" t="s">
        <v>20</v>
      </c>
      <c r="AI513" s="303" t="s">
        <v>1683</v>
      </c>
      <c r="AJ513" s="10"/>
      <c r="AK513" s="296">
        <v>45327</v>
      </c>
      <c r="AL513" s="296" t="s">
        <v>20</v>
      </c>
      <c r="AM513" s="30" t="s">
        <v>357</v>
      </c>
      <c r="AN513" s="7"/>
    </row>
    <row r="514" spans="1:40" ht="18" hidden="1" x14ac:dyDescent="0.35">
      <c r="A514" s="117" t="s">
        <v>1132</v>
      </c>
      <c r="B514" s="401" t="s">
        <v>1103</v>
      </c>
      <c r="C514" s="55" t="s">
        <v>1442</v>
      </c>
      <c r="D514" s="50" t="s">
        <v>1440</v>
      </c>
      <c r="E514" s="50" t="str">
        <f>RIGHT(D514,5)</f>
        <v>00450</v>
      </c>
      <c r="F514" s="94"/>
      <c r="G514" s="70"/>
      <c r="H514" s="28" t="s">
        <v>1700</v>
      </c>
      <c r="I514" s="79">
        <v>11</v>
      </c>
      <c r="J514" s="354"/>
      <c r="K514" s="354"/>
      <c r="L514" s="214">
        <v>0</v>
      </c>
      <c r="M514" s="214">
        <v>0</v>
      </c>
      <c r="N514" s="50">
        <v>466578</v>
      </c>
      <c r="O514" s="10">
        <v>15958</v>
      </c>
      <c r="P514" s="105">
        <v>1</v>
      </c>
      <c r="Q514" s="10"/>
      <c r="R514" s="114">
        <v>11</v>
      </c>
      <c r="S514" s="58" t="s">
        <v>1486</v>
      </c>
      <c r="T514" s="30"/>
      <c r="U514" s="29"/>
      <c r="V514" s="29" t="s">
        <v>20</v>
      </c>
      <c r="W514" s="10" t="s">
        <v>2130</v>
      </c>
      <c r="X514" s="296">
        <v>45373</v>
      </c>
      <c r="Y514" s="101">
        <f>SUM(Table3[[#This Row],[cca 
25%]:[cca 100%]])</f>
        <v>0.75</v>
      </c>
      <c r="Z514" s="351">
        <f>Table3[[#This Row],[Montažne ure]]*(1-Table3[[#This Row],[faktor %]])</f>
        <v>2.75</v>
      </c>
      <c r="AA514" s="84">
        <v>0.25</v>
      </c>
      <c r="AB514" s="84">
        <v>0.25</v>
      </c>
      <c r="AC514" s="84">
        <v>0.25</v>
      </c>
      <c r="AD514" s="85"/>
      <c r="AE514" s="3"/>
      <c r="AF514" s="3"/>
      <c r="AG514" s="296">
        <v>0</v>
      </c>
      <c r="AH514" s="296" t="s">
        <v>20</v>
      </c>
      <c r="AI514" s="10"/>
      <c r="AJ514" s="10"/>
      <c r="AK514" s="296">
        <v>45377</v>
      </c>
      <c r="AL514" s="30" t="s">
        <v>20</v>
      </c>
      <c r="AM514" s="30" t="s">
        <v>357</v>
      </c>
      <c r="AN514" s="7"/>
    </row>
    <row r="515" spans="1:40" ht="18" hidden="1" x14ac:dyDescent="0.35">
      <c r="A515" s="117" t="s">
        <v>1132</v>
      </c>
      <c r="B515" s="400" t="s">
        <v>1103</v>
      </c>
      <c r="C515" s="55" t="s">
        <v>1443</v>
      </c>
      <c r="D515" s="50" t="s">
        <v>1441</v>
      </c>
      <c r="E515" s="50" t="str">
        <f>RIGHT(D515,5)</f>
        <v>00460</v>
      </c>
      <c r="F515" s="10"/>
      <c r="G515" s="10"/>
      <c r="H515" s="29"/>
      <c r="I515" s="80"/>
      <c r="J515" s="214"/>
      <c r="K515" s="158"/>
      <c r="L515" s="214">
        <v>0</v>
      </c>
      <c r="M515" s="214">
        <v>0</v>
      </c>
      <c r="N515" s="50">
        <v>427601</v>
      </c>
      <c r="O515" s="10"/>
      <c r="P515" s="105">
        <v>3</v>
      </c>
      <c r="Q515" s="10"/>
      <c r="R515" s="114"/>
      <c r="S515" s="29"/>
      <c r="T515" s="30"/>
      <c r="U515" s="29"/>
      <c r="V515" s="29" t="s">
        <v>2128</v>
      </c>
      <c r="W515" s="10" t="s">
        <v>2128</v>
      </c>
      <c r="X515" s="296" t="s">
        <v>2128</v>
      </c>
      <c r="Y515" s="101">
        <f>SUM(Table3[[#This Row],[cca 
25%]:[cca 100%]])</f>
        <v>1</v>
      </c>
      <c r="Z515" s="351">
        <f>Table3[[#This Row],[Montažne ure]]*(1-Table3[[#This Row],[faktor %]])</f>
        <v>0</v>
      </c>
      <c r="AA515" s="84">
        <v>0.25</v>
      </c>
      <c r="AB515" s="84">
        <v>0.25</v>
      </c>
      <c r="AC515" s="84">
        <v>0.25</v>
      </c>
      <c r="AD515" s="84">
        <v>0.25</v>
      </c>
      <c r="AE515" s="3"/>
      <c r="AF515" s="3"/>
      <c r="AG515" s="296">
        <v>0</v>
      </c>
      <c r="AH515" s="296">
        <v>0</v>
      </c>
      <c r="AI515" s="303" t="s">
        <v>1706</v>
      </c>
      <c r="AJ515" s="10"/>
      <c r="AK515" s="296">
        <v>0</v>
      </c>
      <c r="AL515" s="30">
        <v>0</v>
      </c>
      <c r="AM515" s="30" t="s">
        <v>357</v>
      </c>
      <c r="AN515" s="7"/>
    </row>
    <row r="516" spans="1:40" ht="18" hidden="1" x14ac:dyDescent="0.35">
      <c r="A516" s="117" t="s">
        <v>1132</v>
      </c>
      <c r="B516" s="400" t="s">
        <v>1103</v>
      </c>
      <c r="C516" s="55" t="s">
        <v>1444</v>
      </c>
      <c r="D516" s="50" t="s">
        <v>1446</v>
      </c>
      <c r="E516" s="50" t="str">
        <f>RIGHT(D516,5)</f>
        <v>00470</v>
      </c>
      <c r="F516" s="10"/>
      <c r="G516" s="10"/>
      <c r="H516" s="29"/>
      <c r="I516" s="80"/>
      <c r="J516" s="214"/>
      <c r="K516" s="103"/>
      <c r="L516" s="105"/>
      <c r="M516" s="105"/>
      <c r="N516" s="50">
        <v>436975</v>
      </c>
      <c r="O516" s="10"/>
      <c r="P516" s="142">
        <v>800</v>
      </c>
      <c r="Q516" s="10"/>
      <c r="R516" s="114"/>
      <c r="S516" s="29"/>
      <c r="T516" s="30"/>
      <c r="U516" s="29"/>
      <c r="V516" s="29" t="s">
        <v>2128</v>
      </c>
      <c r="W516" s="10" t="s">
        <v>2128</v>
      </c>
      <c r="X516" s="296" t="s">
        <v>2128</v>
      </c>
      <c r="Y516" s="101">
        <f>SUM(Table3[[#This Row],[cca 
25%]:[cca 100%]])</f>
        <v>0</v>
      </c>
      <c r="Z516" s="351">
        <f>Table3[[#This Row],[Montažne ure]]*(1-Table3[[#This Row],[faktor %]])</f>
        <v>0</v>
      </c>
      <c r="AA516" s="366"/>
      <c r="AB516" s="85"/>
      <c r="AC516" s="85"/>
      <c r="AD516" s="85"/>
      <c r="AE516" s="3"/>
      <c r="AF516" s="3"/>
      <c r="AG516" s="296">
        <v>0</v>
      </c>
      <c r="AH516" s="296">
        <v>0</v>
      </c>
      <c r="AI516" s="10"/>
      <c r="AJ516" s="10"/>
      <c r="AK516" s="296">
        <v>0</v>
      </c>
      <c r="AL516" s="30">
        <v>0</v>
      </c>
      <c r="AM516" s="30" t="s">
        <v>357</v>
      </c>
      <c r="AN516" s="7"/>
    </row>
    <row r="517" spans="1:40" ht="18" hidden="1" x14ac:dyDescent="0.35">
      <c r="A517" s="117" t="s">
        <v>1132</v>
      </c>
      <c r="B517" s="400" t="s">
        <v>1103</v>
      </c>
      <c r="C517" s="393" t="s">
        <v>1445</v>
      </c>
      <c r="D517" s="275" t="s">
        <v>1447</v>
      </c>
      <c r="E517" s="50" t="str">
        <f>RIGHT(D517,5)</f>
        <v>00480</v>
      </c>
      <c r="F517" s="10"/>
      <c r="G517" s="10"/>
      <c r="H517" s="29"/>
      <c r="I517" s="80"/>
      <c r="J517" s="214"/>
      <c r="K517" s="103"/>
      <c r="L517" s="105"/>
      <c r="M517" s="105"/>
      <c r="N517" s="50">
        <v>436976</v>
      </c>
      <c r="O517" s="10"/>
      <c r="P517" s="142">
        <v>400</v>
      </c>
      <c r="Q517" s="10"/>
      <c r="R517" s="114"/>
      <c r="S517" s="29"/>
      <c r="T517" s="30" t="s">
        <v>1706</v>
      </c>
      <c r="U517" s="29"/>
      <c r="V517" s="29" t="s">
        <v>2128</v>
      </c>
      <c r="W517" s="10" t="s">
        <v>2128</v>
      </c>
      <c r="X517" s="296" t="s">
        <v>2128</v>
      </c>
      <c r="Y517" s="101">
        <f>SUM(Table3[[#This Row],[cca 
25%]:[cca 100%]])</f>
        <v>0</v>
      </c>
      <c r="Z517" s="351">
        <f>Table3[[#This Row],[Montažne ure]]*(1-Table3[[#This Row],[faktor %]])</f>
        <v>0</v>
      </c>
      <c r="AA517" s="366"/>
      <c r="AB517" s="85"/>
      <c r="AC517" s="85"/>
      <c r="AD517" s="85"/>
      <c r="AE517" s="3"/>
      <c r="AF517" s="3"/>
      <c r="AG517" s="296">
        <v>0</v>
      </c>
      <c r="AH517" s="296">
        <v>0</v>
      </c>
      <c r="AI517" s="303" t="s">
        <v>1706</v>
      </c>
      <c r="AJ517" s="10"/>
      <c r="AK517" s="296">
        <v>0</v>
      </c>
      <c r="AL517" s="30">
        <v>0</v>
      </c>
      <c r="AM517" s="30" t="s">
        <v>357</v>
      </c>
      <c r="AN517" s="7"/>
    </row>
    <row r="518" spans="1:40" ht="18" hidden="1" x14ac:dyDescent="0.35">
      <c r="A518" s="117" t="s">
        <v>1132</v>
      </c>
      <c r="B518" s="400" t="s">
        <v>1103</v>
      </c>
      <c r="C518" s="57" t="s">
        <v>1130</v>
      </c>
      <c r="D518" s="50" t="s">
        <v>1131</v>
      </c>
      <c r="E518" s="50"/>
      <c r="F518" s="10"/>
      <c r="G518" s="10"/>
      <c r="H518" s="29"/>
      <c r="I518" s="80"/>
      <c r="J518" s="105"/>
      <c r="K518" s="103"/>
      <c r="L518" s="105"/>
      <c r="M518" s="105"/>
      <c r="N518" s="50">
        <v>466579</v>
      </c>
      <c r="O518" s="10"/>
      <c r="P518" s="105"/>
      <c r="Q518" s="102"/>
      <c r="R518" s="114"/>
      <c r="S518" s="272"/>
      <c r="T518" s="30"/>
      <c r="U518" s="29"/>
      <c r="V518" s="29" t="s">
        <v>2128</v>
      </c>
      <c r="W518" s="10" t="s">
        <v>2128</v>
      </c>
      <c r="X518" s="296" t="s">
        <v>2128</v>
      </c>
      <c r="Y518" s="10">
        <f>SUM(Table3[[#This Row],[cca 
25%]:[cca 100%]])</f>
        <v>0</v>
      </c>
      <c r="Z518" s="351">
        <f>Table3[[#This Row],[Montažne ure]]*(1-Table3[[#This Row],[faktor %]])</f>
        <v>0</v>
      </c>
      <c r="AA518" s="85"/>
      <c r="AB518" s="85"/>
      <c r="AC518" s="85"/>
      <c r="AD518" s="85"/>
      <c r="AE518" s="3"/>
      <c r="AF518" s="3"/>
      <c r="AG518" s="296" t="s">
        <v>2128</v>
      </c>
      <c r="AH518" s="296" t="s">
        <v>2128</v>
      </c>
      <c r="AI518" s="10"/>
      <c r="AJ518" s="10"/>
      <c r="AK518" s="296" t="s">
        <v>2128</v>
      </c>
      <c r="AL518" s="296" t="s">
        <v>2128</v>
      </c>
      <c r="AM518" s="30" t="s">
        <v>357</v>
      </c>
      <c r="AN518" s="7"/>
    </row>
    <row r="519" spans="1:40" ht="18" hidden="1" x14ac:dyDescent="0.35">
      <c r="A519" s="117"/>
      <c r="B519" s="8"/>
      <c r="C519" s="57"/>
      <c r="D519" s="50"/>
      <c r="E519" s="50" t="str">
        <f>RIGHT(D519,5)</f>
        <v/>
      </c>
      <c r="F519" s="10"/>
      <c r="G519" s="24"/>
      <c r="H519" s="29"/>
      <c r="I519" s="10"/>
      <c r="J519" s="103"/>
      <c r="K519" s="103"/>
      <c r="L519" s="105"/>
      <c r="M519" s="105"/>
      <c r="N519" s="201"/>
      <c r="O519" s="201"/>
      <c r="P519" s="105"/>
      <c r="Q519" s="102"/>
      <c r="R519" s="114"/>
      <c r="S519" s="272"/>
      <c r="T519" s="30"/>
      <c r="U519" s="29"/>
      <c r="V519" s="29" t="s">
        <v>2128</v>
      </c>
      <c r="W519" s="10" t="s">
        <v>2128</v>
      </c>
      <c r="X519" s="296" t="s">
        <v>2128</v>
      </c>
      <c r="Y519" s="10">
        <f>SUM(Table3[[#This Row],[cca 
25%]:[cca 100%]])</f>
        <v>0</v>
      </c>
      <c r="Z519" s="351">
        <f>Table3[[#This Row],[Montažne ure]]*(1-Table3[[#This Row],[faktor %]])</f>
        <v>0</v>
      </c>
      <c r="AA519" s="85"/>
      <c r="AB519" s="85"/>
      <c r="AC519" s="85"/>
      <c r="AD519" s="85"/>
      <c r="AE519" s="3"/>
      <c r="AF519" s="3"/>
      <c r="AG519" s="296" t="str">
        <f>IFERROR(VLOOKUP(Table3[[#This Row],[Št. projektne naloge]],'[1]PLAN KONTROLE KONČANIH STROJEV'!$C$8:$M$2000,5,FALSE),"")</f>
        <v/>
      </c>
      <c r="AH519" s="296" t="str">
        <f>IFERROR(VLOOKUP(Table3[[#This Row],[Št. projektne naloge]],'[1]PLAN KONTROLE KONČANIH STROJEV'!$C$8:$M$2000,4,FALSE),"")</f>
        <v/>
      </c>
      <c r="AI519" s="10"/>
      <c r="AJ519" s="10"/>
      <c r="AK519" s="296" t="str">
        <f>IFERROR(VLOOKUP(Table3[[#This Row],[Št. projektne naloge]],'[1]PLAN KONTROLE KONČANIH STROJEV'!$C$8:$M$2000,9,FALSE),"")</f>
        <v/>
      </c>
      <c r="AL51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519" s="10" t="s">
        <v>2665</v>
      </c>
      <c r="AN519" s="7"/>
    </row>
    <row r="520" spans="1:40" ht="18" hidden="1" x14ac:dyDescent="0.35">
      <c r="A520" s="117" t="s">
        <v>1241</v>
      </c>
      <c r="B520" s="400" t="s">
        <v>1133</v>
      </c>
      <c r="C520" s="57" t="s">
        <v>1134</v>
      </c>
      <c r="D520" s="50" t="s">
        <v>1135</v>
      </c>
      <c r="E520" s="50"/>
      <c r="F520" s="10"/>
      <c r="G520" s="10"/>
      <c r="H520" s="29" t="s">
        <v>1720</v>
      </c>
      <c r="I520" s="79">
        <v>14</v>
      </c>
      <c r="J520" s="158"/>
      <c r="K520" s="158"/>
      <c r="L520" s="214">
        <v>0</v>
      </c>
      <c r="M520" s="214">
        <v>0</v>
      </c>
      <c r="N520" s="50">
        <v>449278</v>
      </c>
      <c r="O520" s="10">
        <v>15862</v>
      </c>
      <c r="P520" s="105">
        <v>1</v>
      </c>
      <c r="Q520" s="102"/>
      <c r="R520" s="114">
        <v>12</v>
      </c>
      <c r="S520" s="58" t="s">
        <v>1486</v>
      </c>
      <c r="T520" s="30"/>
      <c r="U520" s="29"/>
      <c r="V520" s="29" t="s">
        <v>20</v>
      </c>
      <c r="W520" s="10" t="s">
        <v>2131</v>
      </c>
      <c r="X520" s="296" t="s">
        <v>2128</v>
      </c>
      <c r="Y520" s="10">
        <f>SUM(Table3[[#This Row],[cca 
25%]:[cca 100%]])</f>
        <v>1</v>
      </c>
      <c r="Z520" s="351">
        <f>Table3[[#This Row],[Montažne ure]]*(1-Table3[[#This Row],[faktor %]])</f>
        <v>0</v>
      </c>
      <c r="AA520" s="84">
        <v>0.25</v>
      </c>
      <c r="AB520" s="84">
        <v>0.25</v>
      </c>
      <c r="AC520" s="84">
        <v>0.25</v>
      </c>
      <c r="AD520" s="84">
        <v>0.25</v>
      </c>
      <c r="AE520" s="3"/>
      <c r="AF520" s="3"/>
      <c r="AG520" s="296">
        <f>IFERROR(VLOOKUP(Table3[[#This Row],[Št. projektne naloge]],'[1]PLAN KONTROLE KONČANIH STROJEV'!$C$8:$M$2000,5,FALSE),"")</f>
        <v>45394</v>
      </c>
      <c r="AH520" s="296" t="str">
        <f>IFERROR(VLOOKUP(Table3[[#This Row],[Št. projektne naloge]],'[1]PLAN KONTROLE KONČANIH STROJEV'!$C$8:$M$2000,4,FALSE),"")</f>
        <v>DA</v>
      </c>
      <c r="AI520" s="10"/>
      <c r="AJ520" s="10"/>
      <c r="AK520" s="296">
        <f>IFERROR(VLOOKUP(Table3[[#This Row],[Št. projektne naloge]],'[1]PLAN KONTROLE KONČANIH STROJEV'!$C$8:$M$2000,9,FALSE),"")</f>
        <v>45394</v>
      </c>
      <c r="AL52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20" s="30" t="s">
        <v>357</v>
      </c>
      <c r="AN520" s="7"/>
    </row>
    <row r="521" spans="1:40" ht="18" hidden="1" x14ac:dyDescent="0.35">
      <c r="A521" s="117" t="s">
        <v>1241</v>
      </c>
      <c r="B521" s="400" t="s">
        <v>1133</v>
      </c>
      <c r="C521" s="57" t="s">
        <v>1136</v>
      </c>
      <c r="D521" s="50" t="s">
        <v>1137</v>
      </c>
      <c r="E521" s="306"/>
      <c r="F521" s="10"/>
      <c r="G521" s="10"/>
      <c r="H521" s="29" t="s">
        <v>1699</v>
      </c>
      <c r="I521" s="250">
        <v>11</v>
      </c>
      <c r="J521" s="158"/>
      <c r="K521" s="158"/>
      <c r="L521" s="214">
        <v>0</v>
      </c>
      <c r="M521" s="214">
        <v>0</v>
      </c>
      <c r="N521" s="306">
        <v>395880042</v>
      </c>
      <c r="O521" s="10">
        <v>15892</v>
      </c>
      <c r="P521" s="105">
        <v>1</v>
      </c>
      <c r="Q521" s="102"/>
      <c r="R521" s="114">
        <v>160</v>
      </c>
      <c r="S521" s="59" t="s">
        <v>28</v>
      </c>
      <c r="T521" s="224" t="s">
        <v>1719</v>
      </c>
      <c r="U521" s="29"/>
      <c r="V521" s="29" t="str">
        <f>IFERROR(VLOOKUP(Table3[[#This Row],[Št. projektne naloge]],'[2]list 1'!$A$2:$I$2000,6,FALSE),"")</f>
        <v/>
      </c>
      <c r="W521" s="119" t="str">
        <f>IFERROR(VLOOKUP(Table3[[#This Row],[Št. projektne naloge]],'[2]list 1'!$A$2:$I$2000,9,FALSE),"")</f>
        <v/>
      </c>
      <c r="X521" s="296" t="str">
        <f>IFERROR(VLOOKUP(Table3[[#This Row],[Št. projektne naloge]],'[2]list 1'!$A$2:$I$2000,8,FALSE),"")</f>
        <v/>
      </c>
      <c r="Y521" s="10">
        <f>SUM(Table3[[#This Row],[cca 
25%]:[cca 100%]])</f>
        <v>1</v>
      </c>
      <c r="Z521" s="351">
        <f>Table3[[#This Row],[Montažne ure]]*(1-Table3[[#This Row],[faktor %]])</f>
        <v>0</v>
      </c>
      <c r="AA521" s="84">
        <v>0.25</v>
      </c>
      <c r="AB521" s="84">
        <v>0.25</v>
      </c>
      <c r="AC521" s="84">
        <v>0.25</v>
      </c>
      <c r="AD521" s="84">
        <v>0.25</v>
      </c>
      <c r="AE521" s="3"/>
      <c r="AF521" s="3"/>
      <c r="AG521" s="296" t="str">
        <f>IFERROR(VLOOKUP(Table3[[#This Row],[Št. projektne naloge]],'[1]PLAN KONTROLE KONČANIH STROJEV'!$C$8:$M$2000,5,FALSE),"")</f>
        <v/>
      </c>
      <c r="AH521" s="296" t="str">
        <f>IFERROR(VLOOKUP(Table3[[#This Row],[Št. projektne naloge]],'[1]PLAN KONTROLE KONČANIH STROJEV'!$C$8:$M$2000,4,FALSE),"")</f>
        <v/>
      </c>
      <c r="AI521" s="10"/>
      <c r="AJ521" s="10"/>
      <c r="AK521" s="296" t="str">
        <f>IFERROR(VLOOKUP(Table3[[#This Row],[Št. projektne naloge]],'[1]PLAN KONTROLE KONČANIH STROJEV'!$C$8:$M$2000,9,FALSE),"")</f>
        <v/>
      </c>
      <c r="AL52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521" s="30" t="s">
        <v>357</v>
      </c>
      <c r="AN521" s="7"/>
    </row>
    <row r="522" spans="1:40" ht="18" hidden="1" x14ac:dyDescent="0.35">
      <c r="A522" s="117" t="s">
        <v>1241</v>
      </c>
      <c r="B522" s="400" t="s">
        <v>1133</v>
      </c>
      <c r="C522" s="57" t="s">
        <v>1138</v>
      </c>
      <c r="D522" s="50" t="s">
        <v>1139</v>
      </c>
      <c r="E522" s="50"/>
      <c r="F522" s="10"/>
      <c r="G522" s="10"/>
      <c r="H522" s="29" t="s">
        <v>1706</v>
      </c>
      <c r="I522" s="250">
        <v>12</v>
      </c>
      <c r="J522" s="158"/>
      <c r="K522" s="158"/>
      <c r="L522" s="214">
        <v>0</v>
      </c>
      <c r="M522" s="214">
        <v>0</v>
      </c>
      <c r="N522" s="50">
        <v>427679</v>
      </c>
      <c r="O522" s="10">
        <v>15891</v>
      </c>
      <c r="P522" s="105">
        <v>1</v>
      </c>
      <c r="Q522" s="102"/>
      <c r="R522" s="114">
        <v>72</v>
      </c>
      <c r="S522" s="59" t="s">
        <v>28</v>
      </c>
      <c r="T522" s="30"/>
      <c r="U522" s="29"/>
      <c r="V522" s="29" t="s">
        <v>20</v>
      </c>
      <c r="W522" s="10" t="s">
        <v>2131</v>
      </c>
      <c r="X522" s="296" t="s">
        <v>2128</v>
      </c>
      <c r="Y522" s="10">
        <f>SUM(Table3[[#This Row],[cca 
25%]:[cca 100%]])</f>
        <v>1</v>
      </c>
      <c r="Z522" s="351">
        <f>Table3[[#This Row],[Montažne ure]]*(1-Table3[[#This Row],[faktor %]])</f>
        <v>0</v>
      </c>
      <c r="AA522" s="84">
        <v>0.25</v>
      </c>
      <c r="AB522" s="84">
        <v>0.25</v>
      </c>
      <c r="AC522" s="84">
        <v>0.25</v>
      </c>
      <c r="AD522" s="84">
        <v>0.25</v>
      </c>
      <c r="AE522" s="3" t="s">
        <v>1737</v>
      </c>
      <c r="AF522" s="3"/>
      <c r="AG522" s="296">
        <f>IFERROR(VLOOKUP(Table3[[#This Row],[Št. projektne naloge]],'[1]PLAN KONTROLE KONČANIH STROJEV'!$C$8:$M$2000,5,FALSE),"")</f>
        <v>45397</v>
      </c>
      <c r="AH522" s="296" t="str">
        <f>IFERROR(VLOOKUP(Table3[[#This Row],[Št. projektne naloge]],'[1]PLAN KONTROLE KONČANIH STROJEV'!$C$8:$M$2000,4,FALSE),"")</f>
        <v>DA</v>
      </c>
      <c r="AI522" s="10"/>
      <c r="AJ522" s="10"/>
      <c r="AK522" s="296">
        <f>IFERROR(VLOOKUP(Table3[[#This Row],[Št. projektne naloge]],'[1]PLAN KONTROLE KONČANIH STROJEV'!$C$8:$M$2000,9,FALSE),"")</f>
        <v>45400</v>
      </c>
      <c r="AL52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22" s="30" t="s">
        <v>357</v>
      </c>
      <c r="AN522" s="7"/>
    </row>
    <row r="523" spans="1:40" ht="18" hidden="1" x14ac:dyDescent="0.35">
      <c r="A523" s="117" t="s">
        <v>1241</v>
      </c>
      <c r="B523" s="400" t="s">
        <v>1133</v>
      </c>
      <c r="C523" s="57" t="s">
        <v>1140</v>
      </c>
      <c r="D523" s="50" t="s">
        <v>1141</v>
      </c>
      <c r="E523" s="50"/>
      <c r="F523" s="10"/>
      <c r="G523" s="10"/>
      <c r="H523" s="29" t="s">
        <v>1496</v>
      </c>
      <c r="I523" s="20">
        <v>9</v>
      </c>
      <c r="J523" s="158"/>
      <c r="K523" s="158"/>
      <c r="L523" s="214">
        <v>0</v>
      </c>
      <c r="M523" s="214">
        <v>0</v>
      </c>
      <c r="N523" s="50">
        <v>449273</v>
      </c>
      <c r="O523" s="10">
        <v>15887</v>
      </c>
      <c r="P523" s="105">
        <v>1</v>
      </c>
      <c r="Q523" s="102"/>
      <c r="R523" s="114">
        <v>32</v>
      </c>
      <c r="S523" s="62" t="s">
        <v>19</v>
      </c>
      <c r="T523" s="30"/>
      <c r="U523" s="29"/>
      <c r="V523" s="29" t="s">
        <v>20</v>
      </c>
      <c r="W523" s="10" t="s">
        <v>2130</v>
      </c>
      <c r="X523" s="296">
        <v>45370</v>
      </c>
      <c r="Y523" s="10">
        <f>SUM(Table3[[#This Row],[cca 
25%]:[cca 100%]])</f>
        <v>1</v>
      </c>
      <c r="Z523" s="351">
        <f>Table3[[#This Row],[Montažne ure]]*(1-Table3[[#This Row],[faktor %]])</f>
        <v>0</v>
      </c>
      <c r="AA523" s="84">
        <v>0.25</v>
      </c>
      <c r="AB523" s="84">
        <v>0.25</v>
      </c>
      <c r="AC523" s="84">
        <v>0.25</v>
      </c>
      <c r="AD523" s="84">
        <v>0.25</v>
      </c>
      <c r="AE523" s="3"/>
      <c r="AF523" s="3"/>
      <c r="AG523" s="296">
        <v>0</v>
      </c>
      <c r="AH523" s="296" t="s">
        <v>20</v>
      </c>
      <c r="AI523" s="10"/>
      <c r="AJ523" s="10"/>
      <c r="AK523" s="296">
        <v>0</v>
      </c>
      <c r="AL523" s="296" t="s">
        <v>20</v>
      </c>
      <c r="AM523" s="30" t="s">
        <v>357</v>
      </c>
      <c r="AN523" s="7"/>
    </row>
    <row r="524" spans="1:40" ht="18" hidden="1" x14ac:dyDescent="0.35">
      <c r="A524" s="117" t="s">
        <v>1241</v>
      </c>
      <c r="B524" s="401" t="s">
        <v>1133</v>
      </c>
      <c r="C524" s="57" t="s">
        <v>263</v>
      </c>
      <c r="D524" s="50" t="s">
        <v>1142</v>
      </c>
      <c r="E524" s="50"/>
      <c r="F524" s="94"/>
      <c r="G524" s="10"/>
      <c r="H524" s="28" t="s">
        <v>1709</v>
      </c>
      <c r="I524" s="79">
        <v>13</v>
      </c>
      <c r="J524" s="354"/>
      <c r="K524" s="354"/>
      <c r="L524" s="214">
        <v>0</v>
      </c>
      <c r="M524" s="214">
        <v>0</v>
      </c>
      <c r="N524" s="50">
        <v>325400</v>
      </c>
      <c r="O524" s="10"/>
      <c r="P524" s="105"/>
      <c r="Q524" s="102"/>
      <c r="R524" s="114">
        <v>6</v>
      </c>
      <c r="S524" s="58" t="s">
        <v>1486</v>
      </c>
      <c r="T524" s="30"/>
      <c r="U524" s="29"/>
      <c r="V524" s="29" t="s">
        <v>20</v>
      </c>
      <c r="W524" s="10" t="s">
        <v>2130</v>
      </c>
      <c r="X524" s="296">
        <v>45384</v>
      </c>
      <c r="Y524" s="10">
        <f>SUM(Table3[[#This Row],[cca 
25%]:[cca 100%]])</f>
        <v>1</v>
      </c>
      <c r="Z524" s="351">
        <f>Table3[[#This Row],[Montažne ure]]*(1-Table3[[#This Row],[faktor %]])</f>
        <v>0</v>
      </c>
      <c r="AA524" s="84">
        <v>0.25</v>
      </c>
      <c r="AB524" s="84">
        <v>0.25</v>
      </c>
      <c r="AC524" s="84">
        <v>0.25</v>
      </c>
      <c r="AD524" s="84">
        <v>0.25</v>
      </c>
      <c r="AE524" s="3"/>
      <c r="AF524" s="3"/>
      <c r="AG524" s="296">
        <v>0</v>
      </c>
      <c r="AH524" s="296" t="s">
        <v>20</v>
      </c>
      <c r="AI524" s="10"/>
      <c r="AJ524" s="10"/>
      <c r="AK524" s="296">
        <v>45385</v>
      </c>
      <c r="AL524" s="296" t="s">
        <v>20</v>
      </c>
      <c r="AM524" s="30" t="s">
        <v>357</v>
      </c>
      <c r="AN524" s="7"/>
    </row>
    <row r="525" spans="1:40" ht="18" hidden="1" x14ac:dyDescent="0.35">
      <c r="A525" s="117" t="s">
        <v>1241</v>
      </c>
      <c r="B525" s="400" t="s">
        <v>1133</v>
      </c>
      <c r="C525" s="57" t="s">
        <v>1143</v>
      </c>
      <c r="D525" s="50" t="s">
        <v>1144</v>
      </c>
      <c r="E525" s="50"/>
      <c r="F525" s="10"/>
      <c r="G525" s="10"/>
      <c r="H525" s="29" t="s">
        <v>1456</v>
      </c>
      <c r="I525" s="20">
        <v>51</v>
      </c>
      <c r="J525" s="158"/>
      <c r="K525" s="158"/>
      <c r="L525" s="214">
        <v>0</v>
      </c>
      <c r="M525" s="214">
        <v>0</v>
      </c>
      <c r="N525" s="50">
        <v>449277</v>
      </c>
      <c r="O525" s="10">
        <v>15863</v>
      </c>
      <c r="P525" s="105">
        <v>1</v>
      </c>
      <c r="Q525" s="102"/>
      <c r="R525" s="114">
        <v>25</v>
      </c>
      <c r="S525" s="62" t="s">
        <v>19</v>
      </c>
      <c r="T525" s="30"/>
      <c r="U525" s="29"/>
      <c r="V525" s="29" t="s">
        <v>20</v>
      </c>
      <c r="W525" s="10" t="s">
        <v>2130</v>
      </c>
      <c r="X525" s="296">
        <v>45338</v>
      </c>
      <c r="Y525" s="10">
        <f>SUM(Table3[[#This Row],[cca 
25%]:[cca 100%]])</f>
        <v>1</v>
      </c>
      <c r="Z525" s="351">
        <f>Table3[[#This Row],[Montažne ure]]*(1-Table3[[#This Row],[faktor %]])</f>
        <v>0</v>
      </c>
      <c r="AA525" s="84">
        <v>0.25</v>
      </c>
      <c r="AB525" s="84">
        <v>0.25</v>
      </c>
      <c r="AC525" s="84">
        <v>0.25</v>
      </c>
      <c r="AD525" s="84">
        <v>0.25</v>
      </c>
      <c r="AE525" s="3" t="s">
        <v>1476</v>
      </c>
      <c r="AF525" s="3"/>
      <c r="AG525" s="296">
        <v>0</v>
      </c>
      <c r="AH525" s="296" t="s">
        <v>20</v>
      </c>
      <c r="AI525" s="10"/>
      <c r="AJ525" s="10"/>
      <c r="AK525" s="296">
        <v>45316</v>
      </c>
      <c r="AL525" s="296" t="s">
        <v>20</v>
      </c>
      <c r="AM525" s="30" t="s">
        <v>357</v>
      </c>
      <c r="AN525" s="7"/>
    </row>
    <row r="526" spans="1:40" ht="18" hidden="1" x14ac:dyDescent="0.35">
      <c r="A526" s="117" t="s">
        <v>1241</v>
      </c>
      <c r="B526" s="400" t="s">
        <v>1133</v>
      </c>
      <c r="C526" s="57" t="s">
        <v>1145</v>
      </c>
      <c r="D526" s="50" t="s">
        <v>1146</v>
      </c>
      <c r="E526" s="50"/>
      <c r="F526" s="10"/>
      <c r="G526" s="10"/>
      <c r="H526" s="29" t="s">
        <v>1374</v>
      </c>
      <c r="I526" s="20">
        <v>51</v>
      </c>
      <c r="J526" s="158"/>
      <c r="K526" s="158"/>
      <c r="L526" s="214">
        <v>0</v>
      </c>
      <c r="M526" s="214">
        <v>0</v>
      </c>
      <c r="N526" s="50">
        <v>401744</v>
      </c>
      <c r="O526" s="10">
        <v>15864</v>
      </c>
      <c r="P526" s="105">
        <v>1</v>
      </c>
      <c r="Q526" s="102"/>
      <c r="R526" s="114">
        <v>180</v>
      </c>
      <c r="S526" s="59" t="s">
        <v>28</v>
      </c>
      <c r="T526" s="30"/>
      <c r="U526" s="29"/>
      <c r="V526" s="29" t="s">
        <v>20</v>
      </c>
      <c r="W526" s="10" t="s">
        <v>2130</v>
      </c>
      <c r="X526" s="296">
        <v>45337</v>
      </c>
      <c r="Y526" s="10">
        <f>SUM(Table3[[#This Row],[cca 
25%]:[cca 100%]])</f>
        <v>1</v>
      </c>
      <c r="Z526" s="351">
        <f>Table3[[#This Row],[Montažne ure]]*(1-Table3[[#This Row],[faktor %]])</f>
        <v>0</v>
      </c>
      <c r="AA526" s="84">
        <v>0.25</v>
      </c>
      <c r="AB526" s="84">
        <v>0.25</v>
      </c>
      <c r="AC526" s="84">
        <v>0.25</v>
      </c>
      <c r="AD526" s="84">
        <v>0.25</v>
      </c>
      <c r="AE526" s="3" t="s">
        <v>1383</v>
      </c>
      <c r="AF526" s="3"/>
      <c r="AG526" s="296">
        <v>45355</v>
      </c>
      <c r="AH526" s="296" t="s">
        <v>20</v>
      </c>
      <c r="AI526" s="10"/>
      <c r="AJ526" s="10"/>
      <c r="AK526" s="296">
        <v>45392</v>
      </c>
      <c r="AL526" s="296" t="s">
        <v>20</v>
      </c>
      <c r="AM526" s="30" t="s">
        <v>357</v>
      </c>
      <c r="AN526" s="7"/>
    </row>
    <row r="527" spans="1:40" ht="18" hidden="1" x14ac:dyDescent="0.35">
      <c r="A527" s="117" t="s">
        <v>1241</v>
      </c>
      <c r="B527" s="401" t="s">
        <v>1133</v>
      </c>
      <c r="C527" s="57" t="s">
        <v>979</v>
      </c>
      <c r="D527" s="50" t="s">
        <v>1147</v>
      </c>
      <c r="E527" s="50"/>
      <c r="F527" s="94"/>
      <c r="G527" s="10"/>
      <c r="H527" s="28" t="s">
        <v>1711</v>
      </c>
      <c r="I527" s="79">
        <v>13</v>
      </c>
      <c r="J527" s="158"/>
      <c r="K527" s="354"/>
      <c r="L527" s="214">
        <v>0</v>
      </c>
      <c r="M527" s="214">
        <v>0</v>
      </c>
      <c r="N527" s="50">
        <v>462325</v>
      </c>
      <c r="O527" s="10">
        <v>15865</v>
      </c>
      <c r="P527" s="105">
        <v>1</v>
      </c>
      <c r="Q527" s="102"/>
      <c r="R527" s="114">
        <v>19</v>
      </c>
      <c r="S527" s="272" t="s">
        <v>23</v>
      </c>
      <c r="T527" s="30"/>
      <c r="U527" s="29"/>
      <c r="V527" s="29" t="s">
        <v>20</v>
      </c>
      <c r="W527" s="10" t="s">
        <v>2131</v>
      </c>
      <c r="X527" s="296" t="s">
        <v>2128</v>
      </c>
      <c r="Y527" s="10">
        <f>SUM(Table3[[#This Row],[cca 
25%]:[cca 100%]])</f>
        <v>1</v>
      </c>
      <c r="Z527" s="351">
        <f>Table3[[#This Row],[Montažne ure]]*(1-Table3[[#This Row],[faktor %]])</f>
        <v>0</v>
      </c>
      <c r="AA527" s="84">
        <v>0.25</v>
      </c>
      <c r="AB527" s="84">
        <v>0.25</v>
      </c>
      <c r="AC527" s="84">
        <v>0.25</v>
      </c>
      <c r="AD527" s="84">
        <v>0.25</v>
      </c>
      <c r="AE527" s="3" t="s">
        <v>1721</v>
      </c>
      <c r="AF527" s="3"/>
      <c r="AG527" s="296">
        <f>IFERROR(VLOOKUP(Table3[[#This Row],[Št. projektne naloge]],'[1]PLAN KONTROLE KONČANIH STROJEV'!$C$8:$M$2000,5,FALSE),"")</f>
        <v>45392</v>
      </c>
      <c r="AH527" s="296" t="str">
        <f>IFERROR(VLOOKUP(Table3[[#This Row],[Št. projektne naloge]],'[1]PLAN KONTROLE KONČANIH STROJEV'!$C$8:$M$2000,4,FALSE),"")</f>
        <v>DA</v>
      </c>
      <c r="AI527" s="10"/>
      <c r="AJ527" s="10"/>
      <c r="AK527" s="296">
        <f>IFERROR(VLOOKUP(Table3[[#This Row],[Št. projektne naloge]],'[1]PLAN KONTROLE KONČANIH STROJEV'!$C$8:$M$2000,9,FALSE),"")</f>
        <v>45394</v>
      </c>
      <c r="AL52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27" s="30" t="s">
        <v>357</v>
      </c>
      <c r="AN527" s="7"/>
    </row>
    <row r="528" spans="1:40" ht="18" hidden="1" x14ac:dyDescent="0.35">
      <c r="A528" s="117" t="s">
        <v>1241</v>
      </c>
      <c r="B528" s="401" t="s">
        <v>1133</v>
      </c>
      <c r="C528" s="57" t="s">
        <v>1148</v>
      </c>
      <c r="D528" s="50" t="s">
        <v>1149</v>
      </c>
      <c r="E528" s="50"/>
      <c r="F528" s="94"/>
      <c r="G528" s="10"/>
      <c r="H528" s="29" t="s">
        <v>1720</v>
      </c>
      <c r="I528" s="79">
        <v>14</v>
      </c>
      <c r="J528" s="158"/>
      <c r="K528" s="354"/>
      <c r="L528" s="214">
        <v>0</v>
      </c>
      <c r="M528" s="214">
        <v>0</v>
      </c>
      <c r="N528" s="50">
        <v>449279</v>
      </c>
      <c r="O528" s="10">
        <v>15866</v>
      </c>
      <c r="P528" s="105">
        <v>1</v>
      </c>
      <c r="Q528" s="102"/>
      <c r="R528" s="114">
        <v>14</v>
      </c>
      <c r="S528" s="62" t="s">
        <v>19</v>
      </c>
      <c r="T528" s="30"/>
      <c r="U528" s="29"/>
      <c r="V528" s="29" t="s">
        <v>20</v>
      </c>
      <c r="W528" s="10" t="s">
        <v>2130</v>
      </c>
      <c r="X528" s="296">
        <v>45386</v>
      </c>
      <c r="Y528" s="10">
        <f>SUM(Table3[[#This Row],[cca 
25%]:[cca 100%]])</f>
        <v>1</v>
      </c>
      <c r="Z528" s="351">
        <f>Table3[[#This Row],[Montažne ure]]*(1-Table3[[#This Row],[faktor %]])</f>
        <v>0</v>
      </c>
      <c r="AA528" s="84">
        <v>0.25</v>
      </c>
      <c r="AB528" s="84">
        <v>0.25</v>
      </c>
      <c r="AC528" s="84">
        <v>0.25</v>
      </c>
      <c r="AD528" s="84">
        <v>0.25</v>
      </c>
      <c r="AE528" s="3"/>
      <c r="AF528" s="3"/>
      <c r="AG528" s="296">
        <v>0</v>
      </c>
      <c r="AH528" s="296" t="s">
        <v>20</v>
      </c>
      <c r="AI528" s="10"/>
      <c r="AJ528" s="10"/>
      <c r="AK528" s="296">
        <v>45390</v>
      </c>
      <c r="AL528" s="296" t="s">
        <v>20</v>
      </c>
      <c r="AM528" s="30" t="s">
        <v>357</v>
      </c>
      <c r="AN528" s="7"/>
    </row>
    <row r="529" spans="1:40" ht="18" hidden="1" x14ac:dyDescent="0.35">
      <c r="A529" s="117" t="s">
        <v>1241</v>
      </c>
      <c r="B529" s="400" t="s">
        <v>1133</v>
      </c>
      <c r="C529" s="57" t="s">
        <v>1150</v>
      </c>
      <c r="D529" s="50" t="s">
        <v>1151</v>
      </c>
      <c r="E529" s="50"/>
      <c r="F529" s="10"/>
      <c r="G529" s="10"/>
      <c r="H529" s="29" t="s">
        <v>1495</v>
      </c>
      <c r="I529" s="20">
        <v>8</v>
      </c>
      <c r="J529" s="103"/>
      <c r="K529" s="103"/>
      <c r="L529" s="105">
        <v>4</v>
      </c>
      <c r="M529" s="214">
        <v>0</v>
      </c>
      <c r="N529" s="50">
        <v>449264</v>
      </c>
      <c r="O529" s="10">
        <v>15888</v>
      </c>
      <c r="P529" s="105">
        <v>1</v>
      </c>
      <c r="Q529" s="102"/>
      <c r="R529" s="114">
        <v>304</v>
      </c>
      <c r="S529" s="62" t="s">
        <v>19</v>
      </c>
      <c r="T529" s="30"/>
      <c r="U529" s="29" t="s">
        <v>1263</v>
      </c>
      <c r="V529" s="29" t="s">
        <v>20</v>
      </c>
      <c r="W529" s="10" t="s">
        <v>2130</v>
      </c>
      <c r="X529" s="296">
        <v>45350</v>
      </c>
      <c r="Y529" s="10">
        <f>SUM(Table3[[#This Row],[cca 
25%]:[cca 100%]])</f>
        <v>1</v>
      </c>
      <c r="Z529" s="351">
        <f>Table3[[#This Row],[Montažne ure]]*(1-Table3[[#This Row],[faktor %]])</f>
        <v>0</v>
      </c>
      <c r="AA529" s="84">
        <v>0.25</v>
      </c>
      <c r="AB529" s="84">
        <v>0.25</v>
      </c>
      <c r="AC529" s="84">
        <v>0.25</v>
      </c>
      <c r="AD529" s="84">
        <v>0.25</v>
      </c>
      <c r="AE529" s="3"/>
      <c r="AF529" s="3"/>
      <c r="AG529" s="296">
        <v>0</v>
      </c>
      <c r="AH529" s="296" t="s">
        <v>20</v>
      </c>
      <c r="AI529" s="10"/>
      <c r="AJ529" s="10"/>
      <c r="AK529" s="296">
        <v>45349</v>
      </c>
      <c r="AL529" s="296" t="s">
        <v>20</v>
      </c>
      <c r="AM529" s="30" t="s">
        <v>357</v>
      </c>
      <c r="AN529" s="7"/>
    </row>
    <row r="530" spans="1:40" ht="18" hidden="1" x14ac:dyDescent="0.35">
      <c r="A530" s="117" t="s">
        <v>1241</v>
      </c>
      <c r="B530" s="401" t="s">
        <v>1133</v>
      </c>
      <c r="C530" s="57" t="s">
        <v>1152</v>
      </c>
      <c r="D530" s="50" t="s">
        <v>1153</v>
      </c>
      <c r="E530" s="50"/>
      <c r="F530" s="94"/>
      <c r="G530" s="10"/>
      <c r="H530" s="29" t="s">
        <v>1720</v>
      </c>
      <c r="I530" s="79">
        <v>14</v>
      </c>
      <c r="J530" s="158"/>
      <c r="K530" s="354"/>
      <c r="L530" s="214">
        <v>0</v>
      </c>
      <c r="M530" s="214">
        <v>0</v>
      </c>
      <c r="N530" s="50">
        <v>470404</v>
      </c>
      <c r="O530" s="10">
        <v>15867</v>
      </c>
      <c r="P530" s="105">
        <v>1</v>
      </c>
      <c r="Q530" s="102"/>
      <c r="R530" s="114">
        <v>10</v>
      </c>
      <c r="S530" s="58" t="s">
        <v>1486</v>
      </c>
      <c r="T530" s="30"/>
      <c r="U530" s="29"/>
      <c r="V530" s="29" t="s">
        <v>20</v>
      </c>
      <c r="W530" s="10" t="s">
        <v>2130</v>
      </c>
      <c r="X530" s="296">
        <v>45386</v>
      </c>
      <c r="Y530" s="10">
        <f>SUM(Table3[[#This Row],[cca 
25%]:[cca 100%]])</f>
        <v>0.75</v>
      </c>
      <c r="Z530" s="351">
        <f>Table3[[#This Row],[Montažne ure]]*(1-Table3[[#This Row],[faktor %]])</f>
        <v>2.5</v>
      </c>
      <c r="AA530" s="84">
        <v>0.25</v>
      </c>
      <c r="AB530" s="84">
        <v>0.25</v>
      </c>
      <c r="AC530" s="84">
        <v>0.25</v>
      </c>
      <c r="AD530" s="85"/>
      <c r="AE530" s="3"/>
      <c r="AF530" s="3"/>
      <c r="AG530" s="296">
        <v>0</v>
      </c>
      <c r="AH530" s="296" t="s">
        <v>20</v>
      </c>
      <c r="AI530" s="10"/>
      <c r="AJ530" s="10"/>
      <c r="AK530" s="296">
        <v>45394</v>
      </c>
      <c r="AL530" s="296" t="s">
        <v>20</v>
      </c>
      <c r="AM530" s="30" t="s">
        <v>357</v>
      </c>
      <c r="AN530" s="7"/>
    </row>
    <row r="531" spans="1:40" ht="18" hidden="1" x14ac:dyDescent="0.35">
      <c r="A531" s="117" t="s">
        <v>1241</v>
      </c>
      <c r="B531" s="401" t="s">
        <v>1133</v>
      </c>
      <c r="C531" s="57" t="s">
        <v>1154</v>
      </c>
      <c r="D531" s="50" t="s">
        <v>1155</v>
      </c>
      <c r="E531" s="50"/>
      <c r="F531" s="94"/>
      <c r="G531" s="10"/>
      <c r="H531" s="29" t="s">
        <v>1720</v>
      </c>
      <c r="I531" s="79">
        <v>14</v>
      </c>
      <c r="J531" s="158"/>
      <c r="K531" s="354"/>
      <c r="L531" s="214">
        <v>0</v>
      </c>
      <c r="M531" s="214">
        <v>0</v>
      </c>
      <c r="N531" s="50">
        <v>449280</v>
      </c>
      <c r="O531" s="10">
        <v>15868</v>
      </c>
      <c r="P531" s="105">
        <v>1</v>
      </c>
      <c r="Q531" s="102"/>
      <c r="R531" s="114">
        <v>15</v>
      </c>
      <c r="S531" s="62" t="s">
        <v>19</v>
      </c>
      <c r="T531" s="30"/>
      <c r="U531" s="29"/>
      <c r="V531" s="29" t="s">
        <v>20</v>
      </c>
      <c r="W531" s="10" t="s">
        <v>2130</v>
      </c>
      <c r="X531" s="296" t="s">
        <v>2128</v>
      </c>
      <c r="Y531" s="10">
        <f>SUM(Table3[[#This Row],[cca 
25%]:[cca 100%]])</f>
        <v>1</v>
      </c>
      <c r="Z531" s="351">
        <f>Table3[[#This Row],[Montažne ure]]*(1-Table3[[#This Row],[faktor %]])</f>
        <v>0</v>
      </c>
      <c r="AA531" s="84">
        <v>0.25</v>
      </c>
      <c r="AB531" s="84">
        <v>0.25</v>
      </c>
      <c r="AC531" s="84">
        <v>0.25</v>
      </c>
      <c r="AD531" s="84">
        <v>0.25</v>
      </c>
      <c r="AE531" s="3"/>
      <c r="AF531" s="3"/>
      <c r="AG531" s="296">
        <v>0</v>
      </c>
      <c r="AH531" s="296" t="s">
        <v>20</v>
      </c>
      <c r="AI531" s="10"/>
      <c r="AJ531" s="10"/>
      <c r="AK531" s="296">
        <v>45391</v>
      </c>
      <c r="AL531" s="296" t="s">
        <v>20</v>
      </c>
      <c r="AM531" s="30" t="s">
        <v>357</v>
      </c>
      <c r="AN531" s="7"/>
    </row>
    <row r="532" spans="1:40" ht="18" hidden="1" x14ac:dyDescent="0.35">
      <c r="A532" s="117" t="s">
        <v>1241</v>
      </c>
      <c r="B532" s="401" t="s">
        <v>1133</v>
      </c>
      <c r="C532" s="57" t="s">
        <v>1156</v>
      </c>
      <c r="D532" s="50" t="s">
        <v>1157</v>
      </c>
      <c r="E532" s="50"/>
      <c r="F532" s="94"/>
      <c r="G532" s="10"/>
      <c r="H532" s="29" t="s">
        <v>1720</v>
      </c>
      <c r="I532" s="79">
        <v>14</v>
      </c>
      <c r="J532" s="354"/>
      <c r="K532" s="354"/>
      <c r="L532" s="214">
        <v>0</v>
      </c>
      <c r="M532" s="214">
        <v>0</v>
      </c>
      <c r="N532" s="50">
        <v>449281</v>
      </c>
      <c r="O532" s="10">
        <v>15869</v>
      </c>
      <c r="P532" s="105">
        <v>1</v>
      </c>
      <c r="Q532" s="102"/>
      <c r="R532" s="114">
        <v>22</v>
      </c>
      <c r="S532" s="62" t="s">
        <v>19</v>
      </c>
      <c r="T532" s="30"/>
      <c r="U532" s="29"/>
      <c r="V532" s="29" t="s">
        <v>20</v>
      </c>
      <c r="W532" s="10" t="s">
        <v>2131</v>
      </c>
      <c r="X532" s="296" t="s">
        <v>2128</v>
      </c>
      <c r="Y532" s="10">
        <f>SUM(Table3[[#This Row],[cca 
25%]:[cca 100%]])</f>
        <v>1</v>
      </c>
      <c r="Z532" s="351">
        <f>Table3[[#This Row],[Montažne ure]]*(1-Table3[[#This Row],[faktor %]])</f>
        <v>0</v>
      </c>
      <c r="AA532" s="84">
        <v>0.25</v>
      </c>
      <c r="AB532" s="84">
        <v>0.25</v>
      </c>
      <c r="AC532" s="84">
        <v>0.25</v>
      </c>
      <c r="AD532" s="84">
        <v>0.25</v>
      </c>
      <c r="AE532" s="3"/>
      <c r="AF532" s="3"/>
      <c r="AG532" s="296">
        <f>IFERROR(VLOOKUP(Table3[[#This Row],[Št. projektne naloge]],'[1]PLAN KONTROLE KONČANIH STROJEV'!$C$8:$M$2000,5,FALSE),"")</f>
        <v>45399</v>
      </c>
      <c r="AH532" s="296" t="str">
        <f>IFERROR(VLOOKUP(Table3[[#This Row],[Št. projektne naloge]],'[1]PLAN KONTROLE KONČANIH STROJEV'!$C$8:$M$2000,4,FALSE),"")</f>
        <v>DA</v>
      </c>
      <c r="AI532" s="10"/>
      <c r="AJ532" s="10"/>
      <c r="AK532" s="296">
        <f>IFERROR(VLOOKUP(Table3[[#This Row],[Št. projektne naloge]],'[1]PLAN KONTROLE KONČANIH STROJEV'!$C$8:$M$2000,9,FALSE),"")</f>
        <v>45400</v>
      </c>
      <c r="AL53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32" s="30" t="s">
        <v>357</v>
      </c>
      <c r="AN532" s="7"/>
    </row>
    <row r="533" spans="1:40" ht="18" hidden="1" x14ac:dyDescent="0.35">
      <c r="A533" s="117" t="s">
        <v>1241</v>
      </c>
      <c r="B533" s="401" t="s">
        <v>1133</v>
      </c>
      <c r="C533" s="57" t="s">
        <v>1158</v>
      </c>
      <c r="D533" s="50" t="s">
        <v>1159</v>
      </c>
      <c r="E533" s="50"/>
      <c r="F533" s="94"/>
      <c r="G533" s="10"/>
      <c r="H533" s="29" t="s">
        <v>1720</v>
      </c>
      <c r="I533" s="79">
        <v>14</v>
      </c>
      <c r="J533" s="354"/>
      <c r="K533" s="354"/>
      <c r="L533" s="214">
        <v>0</v>
      </c>
      <c r="M533" s="214">
        <v>0</v>
      </c>
      <c r="N533" s="50">
        <v>462397</v>
      </c>
      <c r="O533" s="10">
        <v>15897</v>
      </c>
      <c r="P533" s="105">
        <v>1</v>
      </c>
      <c r="Q533" s="102"/>
      <c r="R533" s="114">
        <v>20</v>
      </c>
      <c r="S533" s="62" t="s">
        <v>19</v>
      </c>
      <c r="T533" s="30"/>
      <c r="U533" s="29"/>
      <c r="V533" s="29" t="s">
        <v>20</v>
      </c>
      <c r="W533" s="10" t="s">
        <v>2130</v>
      </c>
      <c r="X533" s="296">
        <v>45386</v>
      </c>
      <c r="Y533" s="10">
        <f>SUM(Table3[[#This Row],[cca 
25%]:[cca 100%]])</f>
        <v>1</v>
      </c>
      <c r="Z533" s="351">
        <f>Table3[[#This Row],[Montažne ure]]*(1-Table3[[#This Row],[faktor %]])</f>
        <v>0</v>
      </c>
      <c r="AA533" s="84">
        <v>0.25</v>
      </c>
      <c r="AB533" s="84">
        <v>0.25</v>
      </c>
      <c r="AC533" s="84">
        <v>0.25</v>
      </c>
      <c r="AD533" s="84">
        <v>0.25</v>
      </c>
      <c r="AE533" s="3"/>
      <c r="AF533" s="3"/>
      <c r="AG533" s="296">
        <v>0</v>
      </c>
      <c r="AH533" s="296" t="s">
        <v>20</v>
      </c>
      <c r="AI533" s="10"/>
      <c r="AJ533" s="10"/>
      <c r="AK533" s="296">
        <v>45391</v>
      </c>
      <c r="AL533" s="296" t="s">
        <v>20</v>
      </c>
      <c r="AM533" s="30" t="s">
        <v>357</v>
      </c>
      <c r="AN533" s="7"/>
    </row>
    <row r="534" spans="1:40" ht="18" hidden="1" x14ac:dyDescent="0.35">
      <c r="A534" s="117" t="s">
        <v>1241</v>
      </c>
      <c r="B534" s="401" t="s">
        <v>1133</v>
      </c>
      <c r="C534" s="57" t="s">
        <v>997</v>
      </c>
      <c r="D534" s="50" t="s">
        <v>1160</v>
      </c>
      <c r="E534" s="50"/>
      <c r="F534" s="94"/>
      <c r="G534" s="10"/>
      <c r="H534" s="28" t="s">
        <v>1721</v>
      </c>
      <c r="I534" s="79">
        <v>15</v>
      </c>
      <c r="J534" s="354"/>
      <c r="K534" s="354"/>
      <c r="L534" s="214">
        <v>0</v>
      </c>
      <c r="M534" s="214">
        <v>0</v>
      </c>
      <c r="N534" s="50">
        <v>462386</v>
      </c>
      <c r="O534" s="10">
        <v>15898</v>
      </c>
      <c r="P534" s="105">
        <v>1</v>
      </c>
      <c r="Q534" s="102"/>
      <c r="R534" s="114">
        <v>23</v>
      </c>
      <c r="S534" s="58" t="s">
        <v>1486</v>
      </c>
      <c r="T534" s="30"/>
      <c r="U534" s="29"/>
      <c r="V534" s="29" t="s">
        <v>20</v>
      </c>
      <c r="W534" s="10" t="s">
        <v>2131</v>
      </c>
      <c r="X534" s="296" t="s">
        <v>2128</v>
      </c>
      <c r="Y534" s="10">
        <f>SUM(Table3[[#This Row],[cca 
25%]:[cca 100%]])</f>
        <v>1</v>
      </c>
      <c r="Z534" s="351">
        <f>Table3[[#This Row],[Montažne ure]]*(1-Table3[[#This Row],[faktor %]])</f>
        <v>0</v>
      </c>
      <c r="AA534" s="84">
        <v>0.25</v>
      </c>
      <c r="AB534" s="84">
        <v>0.25</v>
      </c>
      <c r="AC534" s="84">
        <v>0.25</v>
      </c>
      <c r="AD534" s="84">
        <v>0.25</v>
      </c>
      <c r="AE534" s="3"/>
      <c r="AF534" s="3"/>
      <c r="AG534" s="296">
        <f>IFERROR(VLOOKUP(Table3[[#This Row],[Št. projektne naloge]],'[1]PLAN KONTROLE KONČANIH STROJEV'!$C$8:$M$2000,5,FALSE),"")</f>
        <v>45401</v>
      </c>
      <c r="AH534" s="296" t="str">
        <f>IFERROR(VLOOKUP(Table3[[#This Row],[Št. projektne naloge]],'[1]PLAN KONTROLE KONČANIH STROJEV'!$C$8:$M$2000,4,FALSE),"")</f>
        <v>DA</v>
      </c>
      <c r="AI534" s="10"/>
      <c r="AJ534" s="10"/>
      <c r="AK534" s="296">
        <f>IFERROR(VLOOKUP(Table3[[#This Row],[Št. projektne naloge]],'[1]PLAN KONTROLE KONČANIH STROJEV'!$C$8:$M$2000,9,FALSE),"")</f>
        <v>45401</v>
      </c>
      <c r="AL53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34" s="30" t="s">
        <v>357</v>
      </c>
      <c r="AN534" s="7"/>
    </row>
    <row r="535" spans="1:40" ht="18" hidden="1" x14ac:dyDescent="0.35">
      <c r="A535" s="117" t="s">
        <v>1241</v>
      </c>
      <c r="B535" s="401" t="s">
        <v>1133</v>
      </c>
      <c r="C535" s="57" t="s">
        <v>1161</v>
      </c>
      <c r="D535" s="50" t="s">
        <v>1162</v>
      </c>
      <c r="E535" s="50"/>
      <c r="F535" s="94"/>
      <c r="G535" s="10"/>
      <c r="H535" s="28" t="s">
        <v>1709</v>
      </c>
      <c r="I535" s="199">
        <v>13</v>
      </c>
      <c r="J535" s="354"/>
      <c r="K535" s="354"/>
      <c r="L535" s="214">
        <v>0</v>
      </c>
      <c r="M535" s="214">
        <v>0</v>
      </c>
      <c r="N535" s="50">
        <v>470406</v>
      </c>
      <c r="O535" s="10">
        <v>15899</v>
      </c>
      <c r="P535" s="105">
        <v>1</v>
      </c>
      <c r="Q535" s="102"/>
      <c r="R535" s="114">
        <v>46</v>
      </c>
      <c r="S535" s="58" t="s">
        <v>1486</v>
      </c>
      <c r="T535" s="30"/>
      <c r="U535" s="29"/>
      <c r="V535" s="29" t="s">
        <v>20</v>
      </c>
      <c r="W535" s="10" t="s">
        <v>2130</v>
      </c>
      <c r="X535" s="296">
        <v>45392</v>
      </c>
      <c r="Y535" s="10">
        <f>SUM(Table3[[#This Row],[cca 
25%]:[cca 100%]])</f>
        <v>1</v>
      </c>
      <c r="Z535" s="351">
        <f>Table3[[#This Row],[Montažne ure]]*(1-Table3[[#This Row],[faktor %]])</f>
        <v>0</v>
      </c>
      <c r="AA535" s="84">
        <v>0.25</v>
      </c>
      <c r="AB535" s="84">
        <v>0.25</v>
      </c>
      <c r="AC535" s="84">
        <v>0.25</v>
      </c>
      <c r="AD535" s="84">
        <v>0.25</v>
      </c>
      <c r="AE535" s="3" t="s">
        <v>1721</v>
      </c>
      <c r="AF535" s="3"/>
      <c r="AG535" s="296">
        <v>45392</v>
      </c>
      <c r="AH535" s="296" t="s">
        <v>20</v>
      </c>
      <c r="AI535" s="10"/>
      <c r="AJ535" s="10"/>
      <c r="AK535" s="296">
        <v>45392</v>
      </c>
      <c r="AL535" s="296" t="s">
        <v>20</v>
      </c>
      <c r="AM535" s="30" t="s">
        <v>357</v>
      </c>
      <c r="AN535" s="7"/>
    </row>
    <row r="536" spans="1:40" ht="18" hidden="1" x14ac:dyDescent="0.35">
      <c r="A536" s="117" t="s">
        <v>1254</v>
      </c>
      <c r="B536" s="8" t="s">
        <v>1133</v>
      </c>
      <c r="C536" s="57" t="s">
        <v>1163</v>
      </c>
      <c r="D536" s="50" t="s">
        <v>1164</v>
      </c>
      <c r="E536" s="50"/>
      <c r="F536" s="10"/>
      <c r="G536" s="24"/>
      <c r="H536" s="29" t="s">
        <v>1258</v>
      </c>
      <c r="I536" s="20">
        <v>50</v>
      </c>
      <c r="J536" s="158"/>
      <c r="K536" s="158"/>
      <c r="L536" s="214">
        <v>0</v>
      </c>
      <c r="M536" s="214">
        <v>0</v>
      </c>
      <c r="N536" s="50">
        <v>400730</v>
      </c>
      <c r="O536" s="10">
        <v>15886</v>
      </c>
      <c r="P536" s="105">
        <v>1</v>
      </c>
      <c r="Q536" s="102"/>
      <c r="R536" s="114">
        <v>390</v>
      </c>
      <c r="S536" s="62" t="s">
        <v>19</v>
      </c>
      <c r="T536" s="30"/>
      <c r="U536" s="29" t="s">
        <v>1263</v>
      </c>
      <c r="V536" s="29" t="s">
        <v>20</v>
      </c>
      <c r="W536" s="10" t="s">
        <v>2130</v>
      </c>
      <c r="X536" s="296">
        <v>45342</v>
      </c>
      <c r="Y536" s="10">
        <f>SUM(Table3[[#This Row],[cca 
25%]:[cca 100%]])</f>
        <v>1</v>
      </c>
      <c r="Z536" s="351">
        <f>Table3[[#This Row],[Montažne ure]]*(1-Table3[[#This Row],[faktor %]])</f>
        <v>0</v>
      </c>
      <c r="AA536" s="84">
        <v>0.25</v>
      </c>
      <c r="AB536" s="84">
        <v>0.25</v>
      </c>
      <c r="AC536" s="84">
        <v>0.25</v>
      </c>
      <c r="AD536" s="84">
        <v>0.25</v>
      </c>
      <c r="AE536" s="3" t="s">
        <v>1475</v>
      </c>
      <c r="AF536" s="3"/>
      <c r="AG536" s="296">
        <f>IFERROR(VLOOKUP(Table3[[#This Row],[Št. projektne naloge]],'[1]PLAN KONTROLE KONČANIH STROJEV'!$C$8:$M$2000,5,FALSE),"")</f>
        <v>0</v>
      </c>
      <c r="AH536" s="296">
        <f>IFERROR(VLOOKUP(Table3[[#This Row],[Št. projektne naloge]],'[1]PLAN KONTROLE KONČANIH STROJEV'!$C$8:$M$2000,4,FALSE),"")</f>
        <v>0</v>
      </c>
      <c r="AI536" s="10"/>
      <c r="AJ536" s="10"/>
      <c r="AK536" s="296">
        <f>IFERROR(VLOOKUP(Table3[[#This Row],[Št. projektne naloge]],'[1]PLAN KONTROLE KONČANIH STROJEV'!$C$8:$M$2000,9,FALSE),"")</f>
        <v>0</v>
      </c>
      <c r="AL53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536" s="30" t="s">
        <v>357</v>
      </c>
      <c r="AN536" s="7"/>
    </row>
    <row r="537" spans="1:40" ht="18" hidden="1" x14ac:dyDescent="0.35">
      <c r="A537" s="117" t="s">
        <v>1241</v>
      </c>
      <c r="B537" s="8" t="s">
        <v>1133</v>
      </c>
      <c r="C537" s="57" t="s">
        <v>1165</v>
      </c>
      <c r="D537" s="50" t="s">
        <v>1166</v>
      </c>
      <c r="E537" s="50"/>
      <c r="F537" s="10"/>
      <c r="G537" s="10"/>
      <c r="H537" s="29"/>
      <c r="I537" s="10"/>
      <c r="J537" s="103"/>
      <c r="K537" s="384"/>
      <c r="L537" s="105"/>
      <c r="M537" s="105"/>
      <c r="N537" s="50">
        <v>369196</v>
      </c>
      <c r="O537" s="10"/>
      <c r="P537" s="105"/>
      <c r="Q537" s="102"/>
      <c r="R537" s="114"/>
      <c r="S537" s="272"/>
      <c r="T537" s="30"/>
      <c r="U537" s="29"/>
      <c r="V537" s="29" t="s">
        <v>2128</v>
      </c>
      <c r="W537" s="10" t="s">
        <v>2128</v>
      </c>
      <c r="X537" s="296" t="s">
        <v>2128</v>
      </c>
      <c r="Y537" s="10">
        <f>SUM(Table3[[#This Row],[cca 
25%]:[cca 100%]])</f>
        <v>0</v>
      </c>
      <c r="Z537" s="351">
        <f>Table3[[#This Row],[Montažne ure]]*(1-Table3[[#This Row],[faktor %]])</f>
        <v>0</v>
      </c>
      <c r="AA537" s="85"/>
      <c r="AB537" s="85"/>
      <c r="AC537" s="85"/>
      <c r="AD537" s="85"/>
      <c r="AE537" s="3"/>
      <c r="AF537" s="3"/>
      <c r="AG537" s="296">
        <f>IFERROR(VLOOKUP(Table3[[#This Row],[Št. projektne naloge]],'[1]PLAN KONTROLE KONČANIH STROJEV'!$C$8:$M$2000,5,FALSE),"")</f>
        <v>0</v>
      </c>
      <c r="AH537" s="296">
        <f>IFERROR(VLOOKUP(Table3[[#This Row],[Št. projektne naloge]],'[1]PLAN KONTROLE KONČANIH STROJEV'!$C$8:$M$2000,4,FALSE),"")</f>
        <v>0</v>
      </c>
      <c r="AI537" s="10"/>
      <c r="AJ537" s="10"/>
      <c r="AK537" s="296">
        <f>IFERROR(VLOOKUP(Table3[[#This Row],[Št. projektne naloge]],'[1]PLAN KONTROLE KONČANIH STROJEV'!$C$8:$M$2000,9,FALSE),"")</f>
        <v>0</v>
      </c>
      <c r="AL53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537" s="30" t="s">
        <v>357</v>
      </c>
      <c r="AN537" s="7"/>
    </row>
    <row r="538" spans="1:40" ht="18" hidden="1" x14ac:dyDescent="0.35">
      <c r="A538" s="117" t="s">
        <v>1241</v>
      </c>
      <c r="B538" s="401" t="s">
        <v>1133</v>
      </c>
      <c r="C538" s="57" t="s">
        <v>1167</v>
      </c>
      <c r="D538" s="50" t="s">
        <v>1168</v>
      </c>
      <c r="E538" s="50"/>
      <c r="F538" s="94"/>
      <c r="G538" s="10"/>
      <c r="H538" s="28" t="s">
        <v>1720</v>
      </c>
      <c r="I538" s="79">
        <v>14</v>
      </c>
      <c r="J538" s="20"/>
      <c r="K538" s="354"/>
      <c r="L538" s="214">
        <v>0</v>
      </c>
      <c r="M538" s="214">
        <v>0</v>
      </c>
      <c r="N538" s="50">
        <v>397896</v>
      </c>
      <c r="O538" s="10">
        <v>15900</v>
      </c>
      <c r="P538" s="105">
        <v>1</v>
      </c>
      <c r="Q538" s="102"/>
      <c r="R538" s="114">
        <v>36</v>
      </c>
      <c r="S538" s="272" t="s">
        <v>23</v>
      </c>
      <c r="T538" s="30"/>
      <c r="U538" s="29"/>
      <c r="V538" s="29" t="s">
        <v>20</v>
      </c>
      <c r="W538" s="10" t="s">
        <v>2131</v>
      </c>
      <c r="X538" s="296" t="s">
        <v>2128</v>
      </c>
      <c r="Y538" s="10">
        <f>SUM(Table3[[#This Row],[cca 
25%]:[cca 100%]])</f>
        <v>1</v>
      </c>
      <c r="Z538" s="351">
        <f>Table3[[#This Row],[Montažne ure]]*(1-Table3[[#This Row],[faktor %]])</f>
        <v>0</v>
      </c>
      <c r="AA538" s="84">
        <v>0.25</v>
      </c>
      <c r="AB538" s="84">
        <v>0.25</v>
      </c>
      <c r="AC538" s="84">
        <v>0.25</v>
      </c>
      <c r="AD538" s="84">
        <v>0.25</v>
      </c>
      <c r="AE538" s="3"/>
      <c r="AF538" s="3"/>
      <c r="AG538" s="296">
        <f>IFERROR(VLOOKUP(Table3[[#This Row],[Št. projektne naloge]],'[1]PLAN KONTROLE KONČANIH STROJEV'!$C$8:$M$2000,5,FALSE),"")</f>
        <v>0</v>
      </c>
      <c r="AH538" s="296" t="str">
        <f>IFERROR(VLOOKUP(Table3[[#This Row],[Št. projektne naloge]],'[1]PLAN KONTROLE KONČANIH STROJEV'!$C$8:$M$2000,4,FALSE),"")</f>
        <v>DA</v>
      </c>
      <c r="AI538" s="10"/>
      <c r="AJ538" s="10"/>
      <c r="AK538" s="296">
        <f>IFERROR(VLOOKUP(Table3[[#This Row],[Št. projektne naloge]],'[1]PLAN KONTROLE KONČANIH STROJEV'!$C$8:$M$2000,9,FALSE),"")</f>
        <v>45405</v>
      </c>
      <c r="AL53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38" s="30" t="s">
        <v>357</v>
      </c>
      <c r="AN538" s="7"/>
    </row>
    <row r="539" spans="1:40" ht="18" hidden="1" x14ac:dyDescent="0.35">
      <c r="A539" s="117" t="s">
        <v>1241</v>
      </c>
      <c r="B539" s="401" t="s">
        <v>1133</v>
      </c>
      <c r="C539" s="57" t="s">
        <v>1169</v>
      </c>
      <c r="D539" s="50" t="s">
        <v>1170</v>
      </c>
      <c r="E539" s="50"/>
      <c r="F539" s="94"/>
      <c r="G539" s="10"/>
      <c r="H539" s="28" t="s">
        <v>1711</v>
      </c>
      <c r="I539" s="79">
        <v>13</v>
      </c>
      <c r="J539" s="354"/>
      <c r="K539" s="354"/>
      <c r="L539" s="214">
        <v>0</v>
      </c>
      <c r="M539" s="214">
        <v>0</v>
      </c>
      <c r="N539" s="50">
        <v>449271</v>
      </c>
      <c r="O539" s="10">
        <v>15901</v>
      </c>
      <c r="P539" s="105">
        <v>1</v>
      </c>
      <c r="Q539" s="102"/>
      <c r="R539" s="114">
        <v>43</v>
      </c>
      <c r="S539" s="61" t="s">
        <v>29</v>
      </c>
      <c r="T539" s="30"/>
      <c r="U539" s="29"/>
      <c r="V539" s="29" t="s">
        <v>20</v>
      </c>
      <c r="W539" s="10" t="s">
        <v>2131</v>
      </c>
      <c r="X539" s="296" t="s">
        <v>2128</v>
      </c>
      <c r="Y539" s="10">
        <f>SUM(Table3[[#This Row],[cca 
25%]:[cca 100%]])</f>
        <v>1</v>
      </c>
      <c r="Z539" s="351">
        <f>Table3[[#This Row],[Montažne ure]]*(1-Table3[[#This Row],[faktor %]])</f>
        <v>0</v>
      </c>
      <c r="AA539" s="84">
        <v>0.25</v>
      </c>
      <c r="AB539" s="84">
        <v>0.25</v>
      </c>
      <c r="AC539" s="84">
        <v>0.25</v>
      </c>
      <c r="AD539" s="84">
        <v>0.25</v>
      </c>
      <c r="AE539" s="3" t="s">
        <v>1722</v>
      </c>
      <c r="AF539" s="3"/>
      <c r="AG539" s="296">
        <f>IFERROR(VLOOKUP(Table3[[#This Row],[Št. projektne naloge]],'[1]PLAN KONTROLE KONČANIH STROJEV'!$C$8:$M$2000,5,FALSE),"")</f>
        <v>45398</v>
      </c>
      <c r="AH539" s="296" t="str">
        <f>IFERROR(VLOOKUP(Table3[[#This Row],[Št. projektne naloge]],'[1]PLAN KONTROLE KONČANIH STROJEV'!$C$8:$M$2000,4,FALSE),"")</f>
        <v>DA</v>
      </c>
      <c r="AI539" s="10"/>
      <c r="AJ539" s="10"/>
      <c r="AK539" s="296">
        <f>IFERROR(VLOOKUP(Table3[[#This Row],[Št. projektne naloge]],'[1]PLAN KONTROLE KONČANIH STROJEV'!$C$8:$M$2000,9,FALSE),"")</f>
        <v>45399</v>
      </c>
      <c r="AL53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39" s="30" t="s">
        <v>357</v>
      </c>
      <c r="AN539" s="7"/>
    </row>
    <row r="540" spans="1:40" ht="18" hidden="1" x14ac:dyDescent="0.35">
      <c r="A540" s="117" t="s">
        <v>1241</v>
      </c>
      <c r="B540" s="401" t="s">
        <v>1133</v>
      </c>
      <c r="C540" s="57" t="s">
        <v>1171</v>
      </c>
      <c r="D540" s="50" t="s">
        <v>1172</v>
      </c>
      <c r="E540" s="50"/>
      <c r="F540" s="94"/>
      <c r="G540" s="10"/>
      <c r="H540" s="28" t="s">
        <v>547</v>
      </c>
      <c r="I540" s="79">
        <v>14</v>
      </c>
      <c r="J540" s="354"/>
      <c r="K540" s="354"/>
      <c r="L540" s="214">
        <v>0</v>
      </c>
      <c r="M540" s="214">
        <v>0</v>
      </c>
      <c r="N540" s="50">
        <v>449272</v>
      </c>
      <c r="O540" s="10">
        <v>15902</v>
      </c>
      <c r="P540" s="105">
        <v>1</v>
      </c>
      <c r="Q540" s="102"/>
      <c r="R540" s="114">
        <v>10</v>
      </c>
      <c r="S540" s="272"/>
      <c r="T540" s="30"/>
      <c r="U540" s="29"/>
      <c r="V540" s="29" t="s">
        <v>20</v>
      </c>
      <c r="W540" s="10" t="s">
        <v>2131</v>
      </c>
      <c r="X540" s="296" t="s">
        <v>2128</v>
      </c>
      <c r="Y540" s="10">
        <f>SUM(Table3[[#This Row],[cca 
25%]:[cca 100%]])</f>
        <v>0.75</v>
      </c>
      <c r="Z540" s="351">
        <f>Table3[[#This Row],[Montažne ure]]*(1-Table3[[#This Row],[faktor %]])</f>
        <v>2.5</v>
      </c>
      <c r="AA540" s="84">
        <v>0.25</v>
      </c>
      <c r="AB540" s="84">
        <v>0.25</v>
      </c>
      <c r="AC540" s="84">
        <v>0.25</v>
      </c>
      <c r="AD540" s="85"/>
      <c r="AE540" s="3"/>
      <c r="AF540" s="3"/>
      <c r="AG540" s="296">
        <f>IFERROR(VLOOKUP(Table3[[#This Row],[Št. projektne naloge]],'[1]PLAN KONTROLE KONČANIH STROJEV'!$C$8:$M$2000,5,FALSE),"")</f>
        <v>0</v>
      </c>
      <c r="AH540" s="296" t="str">
        <f>IFERROR(VLOOKUP(Table3[[#This Row],[Št. projektne naloge]],'[1]PLAN KONTROLE KONČANIH STROJEV'!$C$8:$M$2000,4,FALSE),"")</f>
        <v>DA</v>
      </c>
      <c r="AI540" s="10"/>
      <c r="AJ540" s="10"/>
      <c r="AK540" s="296">
        <f>IFERROR(VLOOKUP(Table3[[#This Row],[Št. projektne naloge]],'[1]PLAN KONTROLE KONČANIH STROJEV'!$C$8:$M$2000,9,FALSE),"")</f>
        <v>45408</v>
      </c>
      <c r="AL54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40" s="30" t="s">
        <v>357</v>
      </c>
      <c r="AN540" s="7"/>
    </row>
    <row r="541" spans="1:40" ht="18" hidden="1" x14ac:dyDescent="0.35">
      <c r="A541" s="117" t="s">
        <v>1241</v>
      </c>
      <c r="B541" s="401" t="s">
        <v>1133</v>
      </c>
      <c r="C541" s="57" t="s">
        <v>995</v>
      </c>
      <c r="D541" s="50" t="s">
        <v>1173</v>
      </c>
      <c r="E541" s="50"/>
      <c r="F541" s="94"/>
      <c r="G541" s="10"/>
      <c r="H541" s="28" t="s">
        <v>547</v>
      </c>
      <c r="I541" s="79">
        <v>14</v>
      </c>
      <c r="J541" s="354"/>
      <c r="K541" s="354"/>
      <c r="L541" s="214">
        <v>0</v>
      </c>
      <c r="M541" s="214">
        <v>0</v>
      </c>
      <c r="N541" s="50">
        <v>462398</v>
      </c>
      <c r="O541" s="10">
        <v>15870</v>
      </c>
      <c r="P541" s="105">
        <v>1</v>
      </c>
      <c r="Q541" s="102"/>
      <c r="R541" s="114">
        <v>16</v>
      </c>
      <c r="S541" s="58" t="s">
        <v>1486</v>
      </c>
      <c r="T541" s="30"/>
      <c r="U541" s="29"/>
      <c r="V541" s="29" t="s">
        <v>20</v>
      </c>
      <c r="W541" s="10" t="s">
        <v>2130</v>
      </c>
      <c r="X541" s="296" t="s">
        <v>2128</v>
      </c>
      <c r="Y541" s="10">
        <f>SUM(Table3[[#This Row],[cca 
25%]:[cca 100%]])</f>
        <v>0.75</v>
      </c>
      <c r="Z541" s="351">
        <f>Table3[[#This Row],[Montažne ure]]*(1-Table3[[#This Row],[faktor %]])</f>
        <v>4</v>
      </c>
      <c r="AA541" s="84">
        <v>0.25</v>
      </c>
      <c r="AB541" s="84">
        <v>0.25</v>
      </c>
      <c r="AC541" s="84">
        <v>0.25</v>
      </c>
      <c r="AD541" s="85"/>
      <c r="AE541" s="3"/>
      <c r="AF541" s="3"/>
      <c r="AG541" s="296">
        <v>45392</v>
      </c>
      <c r="AH541" s="296" t="s">
        <v>20</v>
      </c>
      <c r="AI541" s="10"/>
      <c r="AJ541" s="10"/>
      <c r="AK541" s="296">
        <v>45394</v>
      </c>
      <c r="AL541" s="296" t="s">
        <v>20</v>
      </c>
      <c r="AM541" s="30" t="s">
        <v>357</v>
      </c>
      <c r="AN541" s="7"/>
    </row>
    <row r="542" spans="1:40" ht="18" hidden="1" x14ac:dyDescent="0.35">
      <c r="A542" s="117" t="s">
        <v>1241</v>
      </c>
      <c r="B542" s="401" t="s">
        <v>1133</v>
      </c>
      <c r="C542" s="57" t="s">
        <v>1004</v>
      </c>
      <c r="D542" s="50" t="s">
        <v>1174</v>
      </c>
      <c r="E542" s="50"/>
      <c r="F542" s="94"/>
      <c r="G542" s="10"/>
      <c r="H542" s="28" t="s">
        <v>1721</v>
      </c>
      <c r="I542" s="79">
        <v>15</v>
      </c>
      <c r="J542" s="354"/>
      <c r="K542" s="354"/>
      <c r="L542" s="214">
        <v>0</v>
      </c>
      <c r="M542" s="214">
        <v>0</v>
      </c>
      <c r="N542" s="50">
        <v>462390</v>
      </c>
      <c r="O542" s="10">
        <v>15903</v>
      </c>
      <c r="P542" s="105">
        <v>1</v>
      </c>
      <c r="Q542" s="102"/>
      <c r="R542" s="114">
        <v>27</v>
      </c>
      <c r="S542" s="58" t="s">
        <v>1486</v>
      </c>
      <c r="T542" s="30"/>
      <c r="U542" s="29"/>
      <c r="V542" s="29" t="s">
        <v>20</v>
      </c>
      <c r="W542" s="10" t="s">
        <v>2131</v>
      </c>
      <c r="X542" s="296" t="s">
        <v>2128</v>
      </c>
      <c r="Y542" s="10">
        <f>SUM(Table3[[#This Row],[cca 
25%]:[cca 100%]])</f>
        <v>1</v>
      </c>
      <c r="Z542" s="351">
        <f>Table3[[#This Row],[Montažne ure]]*(1-Table3[[#This Row],[faktor %]])</f>
        <v>0</v>
      </c>
      <c r="AA542" s="84">
        <v>0.25</v>
      </c>
      <c r="AB542" s="84">
        <v>0.25</v>
      </c>
      <c r="AC542" s="84">
        <v>0.25</v>
      </c>
      <c r="AD542" s="84">
        <v>0.25</v>
      </c>
      <c r="AE542" s="3" t="s">
        <v>1740</v>
      </c>
      <c r="AF542" s="3"/>
      <c r="AG542" s="296">
        <f>IFERROR(VLOOKUP(Table3[[#This Row],[Št. projektne naloge]],'[1]PLAN KONTROLE KONČANIH STROJEV'!$C$8:$M$2000,5,FALSE),"")</f>
        <v>0</v>
      </c>
      <c r="AH542" s="296" t="str">
        <f>IFERROR(VLOOKUP(Table3[[#This Row],[Št. projektne naloge]],'[1]PLAN KONTROLE KONČANIH STROJEV'!$C$8:$M$2000,4,FALSE),"")</f>
        <v>DA</v>
      </c>
      <c r="AI542" s="10"/>
      <c r="AJ542" s="10"/>
      <c r="AK542" s="296">
        <f>IFERROR(VLOOKUP(Table3[[#This Row],[Št. projektne naloge]],'[1]PLAN KONTROLE KONČANIH STROJEV'!$C$8:$M$2000,9,FALSE),"")</f>
        <v>45401</v>
      </c>
      <c r="AL54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42" s="30" t="s">
        <v>357</v>
      </c>
      <c r="AN542" s="7"/>
    </row>
    <row r="543" spans="1:40" ht="18" hidden="1" x14ac:dyDescent="0.35">
      <c r="A543" s="117" t="s">
        <v>1241</v>
      </c>
      <c r="B543" s="401" t="s">
        <v>1133</v>
      </c>
      <c r="C543" s="57" t="s">
        <v>1006</v>
      </c>
      <c r="D543" s="50" t="s">
        <v>1175</v>
      </c>
      <c r="E543" s="50"/>
      <c r="F543" s="94"/>
      <c r="G543" s="70"/>
      <c r="H543" s="28" t="s">
        <v>1708</v>
      </c>
      <c r="I543" s="199">
        <v>12</v>
      </c>
      <c r="J543" s="354"/>
      <c r="K543" s="354"/>
      <c r="L543" s="214">
        <v>0</v>
      </c>
      <c r="M543" s="214">
        <v>0</v>
      </c>
      <c r="N543" s="50">
        <v>470400</v>
      </c>
      <c r="O543" s="10">
        <v>15904</v>
      </c>
      <c r="P543" s="105">
        <v>1</v>
      </c>
      <c r="Q543" s="102"/>
      <c r="R543" s="114">
        <v>21</v>
      </c>
      <c r="S543" s="58" t="s">
        <v>1486</v>
      </c>
      <c r="T543" s="30"/>
      <c r="U543" s="29"/>
      <c r="V543" s="29" t="s">
        <v>20</v>
      </c>
      <c r="W543" s="10" t="s">
        <v>2130</v>
      </c>
      <c r="X543" s="296">
        <v>45379</v>
      </c>
      <c r="Y543" s="10">
        <f>SUM(Table3[[#This Row],[cca 
25%]:[cca 100%]])</f>
        <v>1</v>
      </c>
      <c r="Z543" s="351">
        <f>Table3[[#This Row],[Montažne ure]]*(1-Table3[[#This Row],[faktor %]])</f>
        <v>0</v>
      </c>
      <c r="AA543" s="84">
        <v>0.25</v>
      </c>
      <c r="AB543" s="84">
        <v>0.25</v>
      </c>
      <c r="AC543" s="84">
        <v>0.25</v>
      </c>
      <c r="AD543" s="84">
        <v>0.25</v>
      </c>
      <c r="AE543" s="3"/>
      <c r="AF543" s="3"/>
      <c r="AG543" s="296">
        <v>0</v>
      </c>
      <c r="AH543" s="296" t="s">
        <v>20</v>
      </c>
      <c r="AI543" s="10"/>
      <c r="AJ543" s="10"/>
      <c r="AK543" s="296">
        <v>45386</v>
      </c>
      <c r="AL543" s="296" t="s">
        <v>20</v>
      </c>
      <c r="AM543" s="30" t="s">
        <v>357</v>
      </c>
      <c r="AN543" s="7"/>
    </row>
    <row r="544" spans="1:40" ht="18" hidden="1" x14ac:dyDescent="0.35">
      <c r="A544" s="117" t="s">
        <v>1241</v>
      </c>
      <c r="B544" s="401" t="s">
        <v>1133</v>
      </c>
      <c r="C544" s="57" t="s">
        <v>1176</v>
      </c>
      <c r="D544" s="50" t="s">
        <v>1177</v>
      </c>
      <c r="E544" s="50"/>
      <c r="F544" s="94"/>
      <c r="G544" s="70"/>
      <c r="H544" s="28" t="s">
        <v>1708</v>
      </c>
      <c r="I544" s="199">
        <v>12</v>
      </c>
      <c r="J544" s="354"/>
      <c r="K544" s="354"/>
      <c r="L544" s="214">
        <v>0</v>
      </c>
      <c r="M544" s="214">
        <v>0</v>
      </c>
      <c r="N544" s="50">
        <v>449268</v>
      </c>
      <c r="O544" s="10" t="s">
        <v>1406</v>
      </c>
      <c r="P544" s="105">
        <v>2</v>
      </c>
      <c r="Q544" s="102"/>
      <c r="R544" s="114">
        <v>37</v>
      </c>
      <c r="S544" s="58" t="s">
        <v>1486</v>
      </c>
      <c r="T544" s="30"/>
      <c r="U544" s="29"/>
      <c r="V544" s="29" t="s">
        <v>20</v>
      </c>
      <c r="W544" s="10" t="s">
        <v>2130</v>
      </c>
      <c r="X544" s="296">
        <v>45377</v>
      </c>
      <c r="Y544" s="10">
        <f>SUM(Table3[[#This Row],[cca 
25%]:[cca 100%]])</f>
        <v>1</v>
      </c>
      <c r="Z544" s="351">
        <f>Table3[[#This Row],[Montažne ure]]*(1-Table3[[#This Row],[faktor %]])</f>
        <v>0</v>
      </c>
      <c r="AA544" s="84">
        <v>0.25</v>
      </c>
      <c r="AB544" s="84">
        <v>0.25</v>
      </c>
      <c r="AC544" s="84">
        <v>0.25</v>
      </c>
      <c r="AD544" s="84">
        <v>0.25</v>
      </c>
      <c r="AE544" s="3"/>
      <c r="AF544" s="3"/>
      <c r="AG544" s="296">
        <v>45386</v>
      </c>
      <c r="AH544" s="296" t="s">
        <v>20</v>
      </c>
      <c r="AI544" s="10"/>
      <c r="AJ544" s="10"/>
      <c r="AK544" s="296">
        <v>45386</v>
      </c>
      <c r="AL544" s="296" t="s">
        <v>20</v>
      </c>
      <c r="AM544" s="30" t="s">
        <v>357</v>
      </c>
      <c r="AN544" s="7"/>
    </row>
    <row r="545" spans="1:40" ht="18" hidden="1" x14ac:dyDescent="0.35">
      <c r="A545" s="117" t="s">
        <v>1241</v>
      </c>
      <c r="B545" s="400" t="s">
        <v>1133</v>
      </c>
      <c r="C545" s="57" t="s">
        <v>1178</v>
      </c>
      <c r="D545" s="50" t="s">
        <v>1179</v>
      </c>
      <c r="E545" s="50"/>
      <c r="F545" s="10"/>
      <c r="G545" s="10"/>
      <c r="H545" s="29" t="s">
        <v>1708</v>
      </c>
      <c r="I545" s="7">
        <v>12</v>
      </c>
      <c r="J545" s="385"/>
      <c r="K545" s="158"/>
      <c r="L545" s="214">
        <v>0</v>
      </c>
      <c r="M545" s="214">
        <v>0</v>
      </c>
      <c r="N545" s="50">
        <v>449269</v>
      </c>
      <c r="O545" s="10" t="s">
        <v>1405</v>
      </c>
      <c r="P545" s="105">
        <v>2</v>
      </c>
      <c r="Q545" s="102"/>
      <c r="R545" s="114">
        <v>162</v>
      </c>
      <c r="S545" s="62" t="s">
        <v>19</v>
      </c>
      <c r="T545" s="30"/>
      <c r="U545" s="29" t="s">
        <v>1263</v>
      </c>
      <c r="V545" s="29" t="s">
        <v>20</v>
      </c>
      <c r="W545" s="10" t="s">
        <v>2131</v>
      </c>
      <c r="X545" s="296" t="s">
        <v>2128</v>
      </c>
      <c r="Y545" s="10">
        <f>SUM(Table3[[#This Row],[cca 
25%]:[cca 100%]])</f>
        <v>1</v>
      </c>
      <c r="Z545" s="351">
        <f>Table3[[#This Row],[Montažne ure]]*(1-Table3[[#This Row],[faktor %]])</f>
        <v>0</v>
      </c>
      <c r="AA545" s="84">
        <v>0.25</v>
      </c>
      <c r="AB545" s="84">
        <v>0.25</v>
      </c>
      <c r="AC545" s="84">
        <v>0.25</v>
      </c>
      <c r="AD545" s="84">
        <v>0.25</v>
      </c>
      <c r="AE545" s="3"/>
      <c r="AF545" s="3"/>
      <c r="AG545" s="296">
        <f>IFERROR(VLOOKUP(Table3[[#This Row],[Št. projektne naloge]],'[1]PLAN KONTROLE KONČANIH STROJEV'!$C$8:$M$2000,5,FALSE),"")</f>
        <v>0</v>
      </c>
      <c r="AH545" s="296" t="str">
        <f>IFERROR(VLOOKUP(Table3[[#This Row],[Št. projektne naloge]],'[1]PLAN KONTROLE KONČANIH STROJEV'!$C$8:$M$2000,4,FALSE),"")</f>
        <v>DA</v>
      </c>
      <c r="AI545" s="10"/>
      <c r="AJ545" s="10"/>
      <c r="AK545" s="296">
        <f>IFERROR(VLOOKUP(Table3[[#This Row],[Št. projektne naloge]],'[1]PLAN KONTROLE KONČANIH STROJEV'!$C$8:$M$2000,9,FALSE),"")</f>
        <v>45394</v>
      </c>
      <c r="AL54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45" s="30" t="s">
        <v>357</v>
      </c>
      <c r="AN545" s="7"/>
    </row>
    <row r="546" spans="1:40" ht="18" hidden="1" x14ac:dyDescent="0.35">
      <c r="A546" s="117" t="s">
        <v>1241</v>
      </c>
      <c r="B546" s="401" t="s">
        <v>1133</v>
      </c>
      <c r="C546" s="57" t="s">
        <v>1180</v>
      </c>
      <c r="D546" s="50" t="s">
        <v>1181</v>
      </c>
      <c r="E546" s="50"/>
      <c r="F546" s="94"/>
      <c r="G546" s="70"/>
      <c r="H546" s="28" t="s">
        <v>546</v>
      </c>
      <c r="I546" s="79">
        <v>14</v>
      </c>
      <c r="J546" s="354"/>
      <c r="K546" s="354"/>
      <c r="L546" s="214">
        <v>0</v>
      </c>
      <c r="M546" s="214">
        <v>0</v>
      </c>
      <c r="N546" s="50">
        <v>449270</v>
      </c>
      <c r="O546" s="10"/>
      <c r="P546" s="105">
        <v>1</v>
      </c>
      <c r="Q546" s="102"/>
      <c r="R546" s="114">
        <v>90</v>
      </c>
      <c r="S546" s="62" t="s">
        <v>19</v>
      </c>
      <c r="T546" s="30"/>
      <c r="U546" s="29" t="s">
        <v>1736</v>
      </c>
      <c r="V546" s="29" t="s">
        <v>20</v>
      </c>
      <c r="W546" s="10" t="s">
        <v>2130</v>
      </c>
      <c r="X546" s="296">
        <v>45390</v>
      </c>
      <c r="Y546" s="10">
        <f>SUM(Table3[[#This Row],[cca 
25%]:[cca 100%]])</f>
        <v>1</v>
      </c>
      <c r="Z546" s="351">
        <f>Table3[[#This Row],[Montažne ure]]*(1-Table3[[#This Row],[faktor %]])</f>
        <v>0</v>
      </c>
      <c r="AA546" s="84">
        <v>0.25</v>
      </c>
      <c r="AB546" s="84">
        <v>0.25</v>
      </c>
      <c r="AC546" s="84">
        <v>0.25</v>
      </c>
      <c r="AD546" s="84">
        <v>0.25</v>
      </c>
      <c r="AE546" s="3"/>
      <c r="AF546" s="3"/>
      <c r="AG546" s="296">
        <f>IFERROR(VLOOKUP(Table3[[#This Row],[Št. projektne naloge]],'[1]PLAN KONTROLE KONČANIH STROJEV'!$C$8:$M$2000,5,FALSE),"")</f>
        <v>0</v>
      </c>
      <c r="AH546" s="296">
        <f>IFERROR(VLOOKUP(Table3[[#This Row],[Št. projektne naloge]],'[1]PLAN KONTROLE KONČANIH STROJEV'!$C$8:$M$2000,4,FALSE),"")</f>
        <v>0</v>
      </c>
      <c r="AI546" s="10"/>
      <c r="AJ546" s="10"/>
      <c r="AK546" s="296">
        <f>IFERROR(VLOOKUP(Table3[[#This Row],[Št. projektne naloge]],'[1]PLAN KONTROLE KONČANIH STROJEV'!$C$8:$M$2000,9,FALSE),"")</f>
        <v>0</v>
      </c>
      <c r="AL54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546" s="30" t="s">
        <v>357</v>
      </c>
      <c r="AN546" s="7"/>
    </row>
    <row r="547" spans="1:40" ht="18" hidden="1" x14ac:dyDescent="0.35">
      <c r="A547" s="117" t="s">
        <v>1241</v>
      </c>
      <c r="B547" s="401" t="s">
        <v>1133</v>
      </c>
      <c r="C547" s="57" t="s">
        <v>1182</v>
      </c>
      <c r="D547" s="50" t="s">
        <v>1183</v>
      </c>
      <c r="E547" s="50"/>
      <c r="F547" s="94"/>
      <c r="G547" s="70"/>
      <c r="H547" s="28" t="s">
        <v>1708</v>
      </c>
      <c r="I547" s="199">
        <v>12</v>
      </c>
      <c r="J547" s="354"/>
      <c r="K547" s="354"/>
      <c r="L547" s="214">
        <v>0</v>
      </c>
      <c r="M547" s="214">
        <v>0</v>
      </c>
      <c r="N547" s="50">
        <v>449282</v>
      </c>
      <c r="O547" s="10">
        <v>15885</v>
      </c>
      <c r="P547" s="105">
        <v>1</v>
      </c>
      <c r="Q547" s="102"/>
      <c r="R547" s="114">
        <v>7</v>
      </c>
      <c r="S547" s="58" t="s">
        <v>1486</v>
      </c>
      <c r="T547" s="30"/>
      <c r="U547" s="29"/>
      <c r="V547" s="29" t="s">
        <v>20</v>
      </c>
      <c r="W547" s="10" t="s">
        <v>2130</v>
      </c>
      <c r="X547" s="296">
        <v>45385</v>
      </c>
      <c r="Y547" s="10">
        <f>SUM(Table3[[#This Row],[cca 
25%]:[cca 100%]])</f>
        <v>1</v>
      </c>
      <c r="Z547" s="351">
        <f>Table3[[#This Row],[Montažne ure]]*(1-Table3[[#This Row],[faktor %]])</f>
        <v>0</v>
      </c>
      <c r="AA547" s="84">
        <v>0.25</v>
      </c>
      <c r="AB547" s="84">
        <v>0.25</v>
      </c>
      <c r="AC547" s="84">
        <v>0.25</v>
      </c>
      <c r="AD547" s="84">
        <v>0.25</v>
      </c>
      <c r="AE547" s="3" t="s">
        <v>1718</v>
      </c>
      <c r="AF547" s="3"/>
      <c r="AG547" s="296">
        <v>0</v>
      </c>
      <c r="AH547" s="296" t="s">
        <v>20</v>
      </c>
      <c r="AI547" s="10"/>
      <c r="AJ547" s="10"/>
      <c r="AK547" s="296">
        <v>45386</v>
      </c>
      <c r="AL547" s="296" t="s">
        <v>20</v>
      </c>
      <c r="AM547" s="30" t="s">
        <v>357</v>
      </c>
      <c r="AN547" s="7"/>
    </row>
    <row r="548" spans="1:40" ht="18" hidden="1" x14ac:dyDescent="0.35">
      <c r="A548" s="117" t="s">
        <v>1241</v>
      </c>
      <c r="B548" s="401" t="s">
        <v>1133</v>
      </c>
      <c r="C548" s="57" t="s">
        <v>1184</v>
      </c>
      <c r="D548" s="50" t="s">
        <v>1185</v>
      </c>
      <c r="E548" s="50"/>
      <c r="F548" s="94"/>
      <c r="G548" s="70"/>
      <c r="H548" s="28" t="s">
        <v>1708</v>
      </c>
      <c r="I548" s="199">
        <v>12</v>
      </c>
      <c r="J548" s="354"/>
      <c r="K548" s="354"/>
      <c r="L548" s="214">
        <v>0</v>
      </c>
      <c r="M548" s="214">
        <v>0</v>
      </c>
      <c r="N548" s="50">
        <v>470405</v>
      </c>
      <c r="O548" s="10">
        <v>15909</v>
      </c>
      <c r="P548" s="105">
        <v>1</v>
      </c>
      <c r="Q548" s="102"/>
      <c r="R548" s="114">
        <v>14</v>
      </c>
      <c r="S548" s="58" t="s">
        <v>1486</v>
      </c>
      <c r="T548" s="30"/>
      <c r="U548" s="29"/>
      <c r="V548" s="29" t="s">
        <v>20</v>
      </c>
      <c r="W548" s="10" t="s">
        <v>2130</v>
      </c>
      <c r="X548" s="296">
        <v>45385</v>
      </c>
      <c r="Y548" s="10">
        <f>SUM(Table3[[#This Row],[cca 
25%]:[cca 100%]])</f>
        <v>1</v>
      </c>
      <c r="Z548" s="351">
        <f>Table3[[#This Row],[Montažne ure]]*(1-Table3[[#This Row],[faktor %]])</f>
        <v>0</v>
      </c>
      <c r="AA548" s="84">
        <v>0.25</v>
      </c>
      <c r="AB548" s="84">
        <v>0.25</v>
      </c>
      <c r="AC548" s="84">
        <v>0.25</v>
      </c>
      <c r="AD548" s="84">
        <v>0.25</v>
      </c>
      <c r="AE548" s="3"/>
      <c r="AF548" s="3"/>
      <c r="AG548" s="296">
        <v>0</v>
      </c>
      <c r="AH548" s="296" t="s">
        <v>20</v>
      </c>
      <c r="AI548" s="10"/>
      <c r="AJ548" s="10"/>
      <c r="AK548" s="296">
        <v>45385</v>
      </c>
      <c r="AL548" s="296" t="s">
        <v>20</v>
      </c>
      <c r="AM548" s="30" t="s">
        <v>357</v>
      </c>
      <c r="AN548" s="7"/>
    </row>
    <row r="549" spans="1:40" ht="18" hidden="1" x14ac:dyDescent="0.35">
      <c r="A549" s="117" t="s">
        <v>1241</v>
      </c>
      <c r="B549" s="401" t="s">
        <v>1133</v>
      </c>
      <c r="C549" s="57" t="s">
        <v>1186</v>
      </c>
      <c r="D549" s="50" t="s">
        <v>1187</v>
      </c>
      <c r="E549" s="50"/>
      <c r="F549" s="94"/>
      <c r="G549" s="70"/>
      <c r="H549" s="28" t="s">
        <v>1708</v>
      </c>
      <c r="I549" s="199">
        <v>12</v>
      </c>
      <c r="J549" s="354"/>
      <c r="K549" s="354"/>
      <c r="L549" s="214">
        <v>0</v>
      </c>
      <c r="M549" s="214">
        <v>0</v>
      </c>
      <c r="N549" s="50">
        <v>449297</v>
      </c>
      <c r="O549" s="10">
        <v>15929</v>
      </c>
      <c r="P549" s="105">
        <v>1</v>
      </c>
      <c r="Q549" s="102"/>
      <c r="R549" s="114">
        <v>9</v>
      </c>
      <c r="S549" s="58" t="s">
        <v>1486</v>
      </c>
      <c r="T549" s="30"/>
      <c r="U549" s="29"/>
      <c r="V549" s="29" t="s">
        <v>20</v>
      </c>
      <c r="W549" s="10" t="s">
        <v>2131</v>
      </c>
      <c r="X549" s="296" t="s">
        <v>2128</v>
      </c>
      <c r="Y549" s="10">
        <f>SUM(Table3[[#This Row],[cca 
25%]:[cca 100%]])</f>
        <v>1</v>
      </c>
      <c r="Z549" s="351">
        <f>Table3[[#This Row],[Montažne ure]]*(1-Table3[[#This Row],[faktor %]])</f>
        <v>0</v>
      </c>
      <c r="AA549" s="84">
        <v>0.25</v>
      </c>
      <c r="AB549" s="84">
        <v>0.25</v>
      </c>
      <c r="AC549" s="84">
        <v>0.25</v>
      </c>
      <c r="AD549" s="84">
        <v>0.25</v>
      </c>
      <c r="AE549" s="3" t="s">
        <v>1718</v>
      </c>
      <c r="AF549" s="3"/>
      <c r="AG549" s="296">
        <f>IFERROR(VLOOKUP(Table3[[#This Row],[Št. projektne naloge]],'[1]PLAN KONTROLE KONČANIH STROJEV'!$C$8:$M$2000,5,FALSE),"")</f>
        <v>0</v>
      </c>
      <c r="AH549" s="296" t="str">
        <f>IFERROR(VLOOKUP(Table3[[#This Row],[Št. projektne naloge]],'[1]PLAN KONTROLE KONČANIH STROJEV'!$C$8:$M$2000,4,FALSE),"")</f>
        <v>DA</v>
      </c>
      <c r="AI549" s="10"/>
      <c r="AJ549" s="10"/>
      <c r="AK549" s="296">
        <f>IFERROR(VLOOKUP(Table3[[#This Row],[Št. projektne naloge]],'[1]PLAN KONTROLE KONČANIH STROJEV'!$C$8:$M$2000,9,FALSE),"")</f>
        <v>45394</v>
      </c>
      <c r="AL54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49" s="30" t="s">
        <v>357</v>
      </c>
      <c r="AN549" s="7"/>
    </row>
    <row r="550" spans="1:40" ht="18" hidden="1" x14ac:dyDescent="0.35">
      <c r="A550" s="117" t="s">
        <v>1241</v>
      </c>
      <c r="B550" s="401" t="s">
        <v>1133</v>
      </c>
      <c r="C550" s="57" t="s">
        <v>1188</v>
      </c>
      <c r="D550" s="50" t="s">
        <v>1189</v>
      </c>
      <c r="E550" s="50"/>
      <c r="F550" s="94"/>
      <c r="G550" s="70"/>
      <c r="H550" s="28" t="s">
        <v>1708</v>
      </c>
      <c r="I550" s="199">
        <v>12</v>
      </c>
      <c r="J550" s="354"/>
      <c r="K550" s="354"/>
      <c r="L550" s="214">
        <v>0</v>
      </c>
      <c r="M550" s="214">
        <v>0</v>
      </c>
      <c r="N550" s="50">
        <v>449283</v>
      </c>
      <c r="O550" s="10">
        <v>15871</v>
      </c>
      <c r="P550" s="105">
        <v>1</v>
      </c>
      <c r="Q550" s="102"/>
      <c r="R550" s="114">
        <v>8</v>
      </c>
      <c r="S550" s="58" t="s">
        <v>1486</v>
      </c>
      <c r="T550" s="30"/>
      <c r="U550" s="29"/>
      <c r="V550" s="29" t="s">
        <v>20</v>
      </c>
      <c r="W550" s="10" t="s">
        <v>2130</v>
      </c>
      <c r="X550" s="296">
        <v>45377</v>
      </c>
      <c r="Y550" s="10">
        <f>SUM(Table3[[#This Row],[cca 
25%]:[cca 100%]])</f>
        <v>0.75</v>
      </c>
      <c r="Z550" s="351">
        <f>Table3[[#This Row],[Montažne ure]]*(1-Table3[[#This Row],[faktor %]])</f>
        <v>2</v>
      </c>
      <c r="AA550" s="84">
        <v>0.25</v>
      </c>
      <c r="AB550" s="84">
        <v>0.25</v>
      </c>
      <c r="AC550" s="84">
        <v>0.25</v>
      </c>
      <c r="AD550" s="85"/>
      <c r="AE550" s="3" t="s">
        <v>1718</v>
      </c>
      <c r="AF550" s="3"/>
      <c r="AG550" s="296">
        <v>45392</v>
      </c>
      <c r="AH550" s="296" t="s">
        <v>20</v>
      </c>
      <c r="AI550" s="10"/>
      <c r="AJ550" s="10"/>
      <c r="AK550" s="296">
        <v>45394</v>
      </c>
      <c r="AL550" s="296" t="s">
        <v>20</v>
      </c>
      <c r="AM550" s="30" t="s">
        <v>357</v>
      </c>
      <c r="AN550" s="7"/>
    </row>
    <row r="551" spans="1:40" ht="18" hidden="1" x14ac:dyDescent="0.35">
      <c r="A551" s="117" t="s">
        <v>1241</v>
      </c>
      <c r="B551" s="401" t="s">
        <v>1133</v>
      </c>
      <c r="C551" s="57" t="s">
        <v>1190</v>
      </c>
      <c r="D551" s="50" t="s">
        <v>1191</v>
      </c>
      <c r="E551" s="50"/>
      <c r="F551" s="94"/>
      <c r="G551" s="70"/>
      <c r="H551" s="28" t="s">
        <v>1246</v>
      </c>
      <c r="I551" s="79">
        <v>11</v>
      </c>
      <c r="J551" s="354"/>
      <c r="K551" s="354"/>
      <c r="L551" s="214">
        <v>0</v>
      </c>
      <c r="M551" s="214">
        <v>0</v>
      </c>
      <c r="N551" s="50">
        <v>449284</v>
      </c>
      <c r="O551" s="10">
        <v>15872</v>
      </c>
      <c r="P551" s="105">
        <v>1</v>
      </c>
      <c r="Q551" s="102"/>
      <c r="R551" s="114">
        <v>28</v>
      </c>
      <c r="S551" s="61" t="s">
        <v>29</v>
      </c>
      <c r="T551" s="30"/>
      <c r="U551" s="29"/>
      <c r="V551" s="29" t="s">
        <v>2128</v>
      </c>
      <c r="W551" s="10" t="s">
        <v>2128</v>
      </c>
      <c r="X551" s="296" t="s">
        <v>2128</v>
      </c>
      <c r="Y551" s="10">
        <f>SUM(Table3[[#This Row],[cca 
25%]:[cca 100%]])</f>
        <v>1</v>
      </c>
      <c r="Z551" s="351">
        <f>Table3[[#This Row],[Montažne ure]]*(1-Table3[[#This Row],[faktor %]])</f>
        <v>0</v>
      </c>
      <c r="AA551" s="84">
        <v>0.25</v>
      </c>
      <c r="AB551" s="84">
        <v>0.25</v>
      </c>
      <c r="AC551" s="84">
        <v>0.25</v>
      </c>
      <c r="AD551" s="84">
        <v>0.25</v>
      </c>
      <c r="AE551" s="3" t="s">
        <v>1736</v>
      </c>
      <c r="AF551" s="3"/>
      <c r="AG551" s="296" t="str">
        <f>IFERROR(VLOOKUP(Table3[[#This Row],[Št. projektne naloge]],'[1]PLAN KONTROLE KONČANIH STROJEV'!$C$8:$M$2000,5,FALSE),"")</f>
        <v/>
      </c>
      <c r="AH551" s="296" t="str">
        <f>IFERROR(VLOOKUP(Table3[[#This Row],[Št. projektne naloge]],'[1]PLAN KONTROLE KONČANIH STROJEV'!$C$8:$M$2000,4,FALSE),"")</f>
        <v/>
      </c>
      <c r="AI551" s="10"/>
      <c r="AJ551" s="10"/>
      <c r="AK551" s="296" t="str">
        <f>IFERROR(VLOOKUP(Table3[[#This Row],[Št. projektne naloge]],'[1]PLAN KONTROLE KONČANIH STROJEV'!$C$8:$M$2000,9,FALSE),"")</f>
        <v/>
      </c>
      <c r="AL55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551" s="30" t="s">
        <v>357</v>
      </c>
      <c r="AN551" s="7"/>
    </row>
    <row r="552" spans="1:40" ht="18" hidden="1" x14ac:dyDescent="0.35">
      <c r="A552" s="117" t="s">
        <v>1241</v>
      </c>
      <c r="B552" s="401" t="s">
        <v>1133</v>
      </c>
      <c r="C552" s="57" t="s">
        <v>1025</v>
      </c>
      <c r="D552" s="50" t="s">
        <v>1192</v>
      </c>
      <c r="E552" s="50"/>
      <c r="F552" s="94"/>
      <c r="G552" s="70"/>
      <c r="H552" s="28" t="s">
        <v>546</v>
      </c>
      <c r="I552" s="199">
        <v>14</v>
      </c>
      <c r="J552" s="354"/>
      <c r="K552" s="354"/>
      <c r="L552" s="214">
        <v>0</v>
      </c>
      <c r="M552" s="214">
        <v>0</v>
      </c>
      <c r="N552" s="50">
        <v>462399</v>
      </c>
      <c r="O552" s="10">
        <v>15929</v>
      </c>
      <c r="P552" s="105">
        <v>1</v>
      </c>
      <c r="Q552" s="102"/>
      <c r="R552" s="114">
        <v>11</v>
      </c>
      <c r="S552" s="58" t="s">
        <v>1486</v>
      </c>
      <c r="T552" s="30"/>
      <c r="U552" s="29"/>
      <c r="V552" s="29" t="s">
        <v>20</v>
      </c>
      <c r="W552" s="10" t="s">
        <v>2131</v>
      </c>
      <c r="X552" s="296" t="s">
        <v>2128</v>
      </c>
      <c r="Y552" s="10">
        <f>SUM(Table3[[#This Row],[cca 
25%]:[cca 100%]])</f>
        <v>1</v>
      </c>
      <c r="Z552" s="351">
        <f>Table3[[#This Row],[Montažne ure]]*(1-Table3[[#This Row],[faktor %]])</f>
        <v>0</v>
      </c>
      <c r="AA552" s="84">
        <v>0.25</v>
      </c>
      <c r="AB552" s="84">
        <v>0.25</v>
      </c>
      <c r="AC552" s="84">
        <v>0.25</v>
      </c>
      <c r="AD552" s="84">
        <v>0.25</v>
      </c>
      <c r="AE552" s="3"/>
      <c r="AF552" s="3"/>
      <c r="AG552" s="296">
        <f>IFERROR(VLOOKUP(Table3[[#This Row],[Št. projektne naloge]],'[1]PLAN KONTROLE KONČANIH STROJEV'!$C$8:$M$2000,5,FALSE),"")</f>
        <v>45393</v>
      </c>
      <c r="AH552" s="296" t="str">
        <f>IFERROR(VLOOKUP(Table3[[#This Row],[Št. projektne naloge]],'[1]PLAN KONTROLE KONČANIH STROJEV'!$C$8:$M$2000,4,FALSE),"")</f>
        <v>DA</v>
      </c>
      <c r="AI552" s="10"/>
      <c r="AJ552" s="10"/>
      <c r="AK552" s="296">
        <f>IFERROR(VLOOKUP(Table3[[#This Row],[Št. projektne naloge]],'[1]PLAN KONTROLE KONČANIH STROJEV'!$C$8:$M$2000,9,FALSE),"")</f>
        <v>45398</v>
      </c>
      <c r="AL55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52" s="30" t="s">
        <v>357</v>
      </c>
      <c r="AN552" s="7"/>
    </row>
    <row r="553" spans="1:40" ht="18" hidden="1" x14ac:dyDescent="0.35">
      <c r="A553" s="106" t="s">
        <v>1241</v>
      </c>
      <c r="B553" s="71" t="s">
        <v>1133</v>
      </c>
      <c r="C553" s="96" t="s">
        <v>1193</v>
      </c>
      <c r="D553" s="390" t="s">
        <v>1194</v>
      </c>
      <c r="E553" s="50"/>
      <c r="F553" s="70"/>
      <c r="G553" s="70"/>
      <c r="H553" s="379"/>
      <c r="I553" s="70"/>
      <c r="J553" s="299"/>
      <c r="K553" s="299"/>
      <c r="L553" s="229"/>
      <c r="M553" s="229"/>
      <c r="N553" s="390">
        <v>449285</v>
      </c>
      <c r="O553" s="10">
        <v>15873</v>
      </c>
      <c r="P553" s="105">
        <v>1</v>
      </c>
      <c r="Q553" s="102"/>
      <c r="R553" s="114"/>
      <c r="S553" s="272"/>
      <c r="T553" s="30"/>
      <c r="U553" s="29"/>
      <c r="V553" s="29" t="s">
        <v>2128</v>
      </c>
      <c r="W553" s="10" t="s">
        <v>2128</v>
      </c>
      <c r="X553" s="296" t="s">
        <v>2128</v>
      </c>
      <c r="Y553" s="10">
        <f>SUM(Table3[[#This Row],[cca 
25%]:[cca 100%]])</f>
        <v>0</v>
      </c>
      <c r="Z553" s="351">
        <f>Table3[[#This Row],[Montažne ure]]*(1-Table3[[#This Row],[faktor %]])</f>
        <v>0</v>
      </c>
      <c r="AA553" s="85"/>
      <c r="AB553" s="85"/>
      <c r="AC553" s="85"/>
      <c r="AD553" s="85"/>
      <c r="AE553" s="3"/>
      <c r="AF553" s="3"/>
      <c r="AG553" s="296">
        <f>IFERROR(VLOOKUP(Table3[[#This Row],[Št. projektne naloge]],'[1]PLAN KONTROLE KONČANIH STROJEV'!$C$8:$M$2000,5,FALSE),"")</f>
        <v>45401</v>
      </c>
      <c r="AH553" s="296" t="str">
        <f>IFERROR(VLOOKUP(Table3[[#This Row],[Št. projektne naloge]],'[1]PLAN KONTROLE KONČANIH STROJEV'!$C$8:$M$2000,4,FALSE),"")</f>
        <v>DA</v>
      </c>
      <c r="AI553" s="10"/>
      <c r="AJ553" s="10"/>
      <c r="AK553" s="296">
        <f>IFERROR(VLOOKUP(Table3[[#This Row],[Št. projektne naloge]],'[1]PLAN KONTROLE KONČANIH STROJEV'!$C$8:$M$2000,9,FALSE),"")</f>
        <v>0</v>
      </c>
      <c r="AL55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553" s="30" t="s">
        <v>357</v>
      </c>
      <c r="AN553" s="7"/>
    </row>
    <row r="554" spans="1:40" ht="18" hidden="1" x14ac:dyDescent="0.35">
      <c r="A554" s="117" t="s">
        <v>1241</v>
      </c>
      <c r="B554" s="401" t="s">
        <v>1133</v>
      </c>
      <c r="C554" s="57" t="s">
        <v>1029</v>
      </c>
      <c r="D554" s="50" t="s">
        <v>1195</v>
      </c>
      <c r="E554" s="50"/>
      <c r="F554" s="94"/>
      <c r="G554" s="70"/>
      <c r="H554" s="28" t="s">
        <v>546</v>
      </c>
      <c r="I554" s="199">
        <v>14</v>
      </c>
      <c r="J554" s="354"/>
      <c r="K554" s="354"/>
      <c r="L554" s="214">
        <v>0</v>
      </c>
      <c r="M554" s="214">
        <v>0</v>
      </c>
      <c r="N554" s="50">
        <v>470167</v>
      </c>
      <c r="O554" s="10">
        <v>15911</v>
      </c>
      <c r="P554" s="105">
        <v>1</v>
      </c>
      <c r="Q554" s="102"/>
      <c r="R554" s="114">
        <v>36</v>
      </c>
      <c r="S554" s="58" t="s">
        <v>1486</v>
      </c>
      <c r="T554" s="30"/>
      <c r="U554" s="29"/>
      <c r="V554" s="29" t="s">
        <v>20</v>
      </c>
      <c r="W554" s="10" t="s">
        <v>2131</v>
      </c>
      <c r="X554" s="296" t="s">
        <v>2128</v>
      </c>
      <c r="Y554" s="10">
        <f>SUM(Table3[[#This Row],[cca 
25%]:[cca 100%]])</f>
        <v>1</v>
      </c>
      <c r="Z554" s="351">
        <f>Table3[[#This Row],[Montažne ure]]*(1-Table3[[#This Row],[faktor %]])</f>
        <v>0</v>
      </c>
      <c r="AA554" s="84">
        <v>0.25</v>
      </c>
      <c r="AB554" s="84">
        <v>0.25</v>
      </c>
      <c r="AC554" s="84">
        <v>0.25</v>
      </c>
      <c r="AD554" s="84">
        <v>0.25</v>
      </c>
      <c r="AE554" s="3" t="s">
        <v>1719</v>
      </c>
      <c r="AF554" s="3"/>
      <c r="AG554" s="296">
        <f>IFERROR(VLOOKUP(Table3[[#This Row],[Št. projektne naloge]],'[1]PLAN KONTROLE KONČANIH STROJEV'!$C$8:$M$2000,5,FALSE),"")</f>
        <v>45400</v>
      </c>
      <c r="AH554" s="296" t="str">
        <f>IFERROR(VLOOKUP(Table3[[#This Row],[Št. projektne naloge]],'[1]PLAN KONTROLE KONČANIH STROJEV'!$C$8:$M$2000,4,FALSE),"")</f>
        <v>DA</v>
      </c>
      <c r="AI554" s="10"/>
      <c r="AJ554" s="10"/>
      <c r="AK554" s="296">
        <f>IFERROR(VLOOKUP(Table3[[#This Row],[Št. projektne naloge]],'[1]PLAN KONTROLE KONČANIH STROJEV'!$C$8:$M$2000,9,FALSE),"")</f>
        <v>45401</v>
      </c>
      <c r="AL55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54" s="30" t="s">
        <v>357</v>
      </c>
      <c r="AN554" s="7"/>
    </row>
    <row r="555" spans="1:40" ht="18" hidden="1" x14ac:dyDescent="0.35">
      <c r="A555" s="117" t="s">
        <v>1241</v>
      </c>
      <c r="B555" s="401" t="s">
        <v>1133</v>
      </c>
      <c r="C555" s="57" t="s">
        <v>1031</v>
      </c>
      <c r="D555" s="50" t="s">
        <v>1196</v>
      </c>
      <c r="E555" s="50"/>
      <c r="F555" s="94"/>
      <c r="G555" s="70"/>
      <c r="H555" s="28" t="s">
        <v>1709</v>
      </c>
      <c r="I555" s="199">
        <v>13</v>
      </c>
      <c r="J555" s="354"/>
      <c r="K555" s="354"/>
      <c r="L555" s="214">
        <v>0</v>
      </c>
      <c r="M555" s="214">
        <v>0</v>
      </c>
      <c r="N555" s="50">
        <v>463834</v>
      </c>
      <c r="O555" s="10">
        <v>15912</v>
      </c>
      <c r="P555" s="105">
        <v>1</v>
      </c>
      <c r="Q555" s="102"/>
      <c r="R555" s="114">
        <v>71</v>
      </c>
      <c r="S555" s="58" t="s">
        <v>1486</v>
      </c>
      <c r="T555" s="30"/>
      <c r="U555" s="29"/>
      <c r="V555" s="29" t="s">
        <v>20</v>
      </c>
      <c r="W555" s="10" t="s">
        <v>2131</v>
      </c>
      <c r="X555" s="296" t="s">
        <v>2128</v>
      </c>
      <c r="Y555" s="10">
        <f>SUM(Table3[[#This Row],[cca 
25%]:[cca 100%]])</f>
        <v>1</v>
      </c>
      <c r="Z555" s="351">
        <f>Table3[[#This Row],[Montažne ure]]*(1-Table3[[#This Row],[faktor %]])</f>
        <v>0</v>
      </c>
      <c r="AA555" s="84">
        <v>0.25</v>
      </c>
      <c r="AB555" s="84">
        <v>0.25</v>
      </c>
      <c r="AC555" s="84">
        <v>0.25</v>
      </c>
      <c r="AD555" s="84">
        <v>0.25</v>
      </c>
      <c r="AE555" s="3" t="s">
        <v>1719</v>
      </c>
      <c r="AF555" s="3"/>
      <c r="AG555" s="296">
        <f>IFERROR(VLOOKUP(Table3[[#This Row],[Št. projektne naloge]],'[1]PLAN KONTROLE KONČANIH STROJEV'!$C$8:$M$2000,5,FALSE),"")</f>
        <v>45400</v>
      </c>
      <c r="AH555" s="296" t="str">
        <f>IFERROR(VLOOKUP(Table3[[#This Row],[Št. projektne naloge]],'[1]PLAN KONTROLE KONČANIH STROJEV'!$C$8:$M$2000,4,FALSE),"")</f>
        <v>DA</v>
      </c>
      <c r="AI555" s="10"/>
      <c r="AJ555" s="10"/>
      <c r="AK555" s="296">
        <f>IFERROR(VLOOKUP(Table3[[#This Row],[Št. projektne naloge]],'[1]PLAN KONTROLE KONČANIH STROJEV'!$C$8:$M$2000,9,FALSE),"")</f>
        <v>45401</v>
      </c>
      <c r="AL55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55" s="30" t="s">
        <v>357</v>
      </c>
      <c r="AN555" s="7"/>
    </row>
    <row r="556" spans="1:40" ht="18" hidden="1" x14ac:dyDescent="0.35">
      <c r="A556" s="117" t="s">
        <v>1241</v>
      </c>
      <c r="B556" s="401" t="s">
        <v>1133</v>
      </c>
      <c r="C556" s="57" t="s">
        <v>1197</v>
      </c>
      <c r="D556" s="50" t="s">
        <v>1198</v>
      </c>
      <c r="E556" s="50"/>
      <c r="F556" s="94"/>
      <c r="G556" s="70"/>
      <c r="H556" s="28" t="s">
        <v>546</v>
      </c>
      <c r="I556" s="199">
        <v>14</v>
      </c>
      <c r="J556" s="354"/>
      <c r="K556" s="354"/>
      <c r="L556" s="214">
        <v>0</v>
      </c>
      <c r="M556" s="214">
        <v>0</v>
      </c>
      <c r="N556" s="50">
        <v>449286</v>
      </c>
      <c r="O556" s="10">
        <v>15874</v>
      </c>
      <c r="P556" s="105">
        <v>1</v>
      </c>
      <c r="Q556" s="102"/>
      <c r="R556" s="114">
        <v>7</v>
      </c>
      <c r="S556" s="58" t="s">
        <v>1486</v>
      </c>
      <c r="T556" s="30"/>
      <c r="U556" s="29"/>
      <c r="V556" s="29" t="s">
        <v>20</v>
      </c>
      <c r="W556" s="10" t="s">
        <v>2130</v>
      </c>
      <c r="X556" s="296">
        <v>45387</v>
      </c>
      <c r="Y556" s="10">
        <f>SUM(Table3[[#This Row],[cca 
25%]:[cca 100%]])</f>
        <v>1</v>
      </c>
      <c r="Z556" s="351">
        <f>Table3[[#This Row],[Montažne ure]]*(1-Table3[[#This Row],[faktor %]])</f>
        <v>0</v>
      </c>
      <c r="AA556" s="84">
        <v>0.25</v>
      </c>
      <c r="AB556" s="84">
        <v>0.25</v>
      </c>
      <c r="AC556" s="84">
        <v>0.25</v>
      </c>
      <c r="AD556" s="84">
        <v>0.25</v>
      </c>
      <c r="AE556" s="3"/>
      <c r="AF556" s="3"/>
      <c r="AG556" s="296">
        <v>0</v>
      </c>
      <c r="AH556" s="296" t="s">
        <v>20</v>
      </c>
      <c r="AI556" s="10"/>
      <c r="AJ556" s="10"/>
      <c r="AK556" s="296">
        <v>45390</v>
      </c>
      <c r="AL556" s="296" t="s">
        <v>20</v>
      </c>
      <c r="AM556" s="30" t="s">
        <v>357</v>
      </c>
      <c r="AN556" s="7"/>
    </row>
    <row r="557" spans="1:40" ht="18" hidden="1" x14ac:dyDescent="0.35">
      <c r="A557" s="117" t="s">
        <v>1241</v>
      </c>
      <c r="B557" s="401" t="s">
        <v>1133</v>
      </c>
      <c r="C557" s="57" t="s">
        <v>1199</v>
      </c>
      <c r="D557" s="50" t="s">
        <v>1200</v>
      </c>
      <c r="E557" s="50"/>
      <c r="F557" s="94"/>
      <c r="G557" s="70"/>
      <c r="H557" s="28" t="s">
        <v>1246</v>
      </c>
      <c r="I557" s="199">
        <v>11</v>
      </c>
      <c r="J557" s="354"/>
      <c r="K557" s="354"/>
      <c r="L557" s="214">
        <v>0</v>
      </c>
      <c r="M557" s="214">
        <v>0</v>
      </c>
      <c r="N557" s="50">
        <v>470401</v>
      </c>
      <c r="O557" s="10">
        <v>15913</v>
      </c>
      <c r="P557" s="105">
        <v>1</v>
      </c>
      <c r="Q557" s="102"/>
      <c r="R557" s="114">
        <v>113</v>
      </c>
      <c r="S557" s="62" t="s">
        <v>19</v>
      </c>
      <c r="T557" s="30"/>
      <c r="U557" s="29"/>
      <c r="V557" s="29" t="s">
        <v>20</v>
      </c>
      <c r="W557" s="10" t="s">
        <v>2131</v>
      </c>
      <c r="X557" s="296" t="s">
        <v>2128</v>
      </c>
      <c r="Y557" s="10">
        <f>SUM(Table3[[#This Row],[cca 
25%]:[cca 100%]])</f>
        <v>1</v>
      </c>
      <c r="Z557" s="351">
        <f>Table3[[#This Row],[Montažne ure]]*(1-Table3[[#This Row],[faktor %]])</f>
        <v>0</v>
      </c>
      <c r="AA557" s="84">
        <v>0.25</v>
      </c>
      <c r="AB557" s="84">
        <v>0.25</v>
      </c>
      <c r="AC557" s="84">
        <v>0.25</v>
      </c>
      <c r="AD557" s="84">
        <v>0.25</v>
      </c>
      <c r="AE557" s="3"/>
      <c r="AF557" s="3"/>
      <c r="AG557" s="296">
        <f>IFERROR(VLOOKUP(Table3[[#This Row],[Št. projektne naloge]],'[1]PLAN KONTROLE KONČANIH STROJEV'!$C$8:$M$2000,5,FALSE),"")</f>
        <v>0</v>
      </c>
      <c r="AH557" s="296" t="str">
        <f>IFERROR(VLOOKUP(Table3[[#This Row],[Št. projektne naloge]],'[1]PLAN KONTROLE KONČANIH STROJEV'!$C$8:$M$2000,4,FALSE),"")</f>
        <v>DA</v>
      </c>
      <c r="AI557" s="10"/>
      <c r="AJ557" s="10"/>
      <c r="AK557" s="296">
        <f>IFERROR(VLOOKUP(Table3[[#This Row],[Št. projektne naloge]],'[1]PLAN KONTROLE KONČANIH STROJEV'!$C$8:$M$2000,9,FALSE),"")</f>
        <v>45394</v>
      </c>
      <c r="AL55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57" s="30" t="s">
        <v>357</v>
      </c>
      <c r="AN557" s="7"/>
    </row>
    <row r="558" spans="1:40" ht="18" hidden="1" x14ac:dyDescent="0.35">
      <c r="A558" s="117" t="s">
        <v>1241</v>
      </c>
      <c r="B558" s="401" t="s">
        <v>1133</v>
      </c>
      <c r="C558" s="57" t="s">
        <v>1122</v>
      </c>
      <c r="D558" s="50" t="s">
        <v>1201</v>
      </c>
      <c r="E558" s="50"/>
      <c r="F558" s="94"/>
      <c r="G558" s="70"/>
      <c r="H558" s="28" t="s">
        <v>547</v>
      </c>
      <c r="I558" s="199">
        <v>14</v>
      </c>
      <c r="J558" s="354"/>
      <c r="K558" s="354"/>
      <c r="L558" s="214">
        <v>0</v>
      </c>
      <c r="M558" s="214">
        <v>0</v>
      </c>
      <c r="N558" s="50">
        <v>404990</v>
      </c>
      <c r="O558" s="10">
        <v>15914</v>
      </c>
      <c r="P558" s="105">
        <v>1</v>
      </c>
      <c r="Q558" s="102"/>
      <c r="R558" s="114">
        <v>4</v>
      </c>
      <c r="S558" s="62" t="s">
        <v>19</v>
      </c>
      <c r="T558" s="30"/>
      <c r="U558" s="29"/>
      <c r="V558" s="29" t="s">
        <v>20</v>
      </c>
      <c r="W558" s="10" t="s">
        <v>2131</v>
      </c>
      <c r="X558" s="296" t="s">
        <v>2128</v>
      </c>
      <c r="Y558" s="10">
        <f>SUM(Table3[[#This Row],[cca 
25%]:[cca 100%]])</f>
        <v>1</v>
      </c>
      <c r="Z558" s="351">
        <f>Table3[[#This Row],[Montažne ure]]*(1-Table3[[#This Row],[faktor %]])</f>
        <v>0</v>
      </c>
      <c r="AA558" s="84">
        <v>0.25</v>
      </c>
      <c r="AB558" s="84">
        <v>0.25</v>
      </c>
      <c r="AC558" s="84">
        <v>0.25</v>
      </c>
      <c r="AD558" s="84">
        <v>0.25</v>
      </c>
      <c r="AE558" s="3"/>
      <c r="AF558" s="3"/>
      <c r="AG558" s="296">
        <f>IFERROR(VLOOKUP(Table3[[#This Row],[Št. projektne naloge]],'[1]PLAN KONTROLE KONČANIH STROJEV'!$C$8:$M$2000,5,FALSE),"")</f>
        <v>0</v>
      </c>
      <c r="AH558" s="296" t="str">
        <f>IFERROR(VLOOKUP(Table3[[#This Row],[Št. projektne naloge]],'[1]PLAN KONTROLE KONČANIH STROJEV'!$C$8:$M$2000,4,FALSE),"")</f>
        <v>DA</v>
      </c>
      <c r="AI558" s="10"/>
      <c r="AJ558" s="10"/>
      <c r="AK558" s="296">
        <f>IFERROR(VLOOKUP(Table3[[#This Row],[Št. projektne naloge]],'[1]PLAN KONTROLE KONČANIH STROJEV'!$C$8:$M$2000,9,FALSE),"")</f>
        <v>45426</v>
      </c>
      <c r="AL55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58" s="30" t="s">
        <v>357</v>
      </c>
      <c r="AN558" s="7"/>
    </row>
    <row r="559" spans="1:40" ht="18" hidden="1" x14ac:dyDescent="0.35">
      <c r="A559" s="117" t="s">
        <v>1241</v>
      </c>
      <c r="B559" s="401" t="s">
        <v>1133</v>
      </c>
      <c r="C559" s="57" t="s">
        <v>1202</v>
      </c>
      <c r="D559" s="50" t="s">
        <v>1203</v>
      </c>
      <c r="E559" s="50"/>
      <c r="F559" s="94"/>
      <c r="G559" s="70"/>
      <c r="H559" s="28" t="s">
        <v>547</v>
      </c>
      <c r="I559" s="199">
        <v>14</v>
      </c>
      <c r="J559" s="354"/>
      <c r="K559" s="354"/>
      <c r="L559" s="214">
        <v>0</v>
      </c>
      <c r="M559" s="214">
        <v>0</v>
      </c>
      <c r="N559" s="50">
        <v>449287</v>
      </c>
      <c r="O559" s="10">
        <v>15875</v>
      </c>
      <c r="P559" s="105">
        <v>1</v>
      </c>
      <c r="Q559" s="102"/>
      <c r="R559" s="114">
        <v>8</v>
      </c>
      <c r="S559" s="62" t="s">
        <v>19</v>
      </c>
      <c r="T559" s="30"/>
      <c r="U559" s="29"/>
      <c r="V559" s="29" t="s">
        <v>20</v>
      </c>
      <c r="W559" s="10" t="s">
        <v>2130</v>
      </c>
      <c r="X559" s="296">
        <v>45387</v>
      </c>
      <c r="Y559" s="10">
        <f>SUM(Table3[[#This Row],[cca 
25%]:[cca 100%]])</f>
        <v>1</v>
      </c>
      <c r="Z559" s="351">
        <f>Table3[[#This Row],[Montažne ure]]*(1-Table3[[#This Row],[faktor %]])</f>
        <v>0</v>
      </c>
      <c r="AA559" s="84">
        <v>0.25</v>
      </c>
      <c r="AB559" s="84">
        <v>0.25</v>
      </c>
      <c r="AC559" s="84">
        <v>0.25</v>
      </c>
      <c r="AD559" s="84">
        <v>0.25</v>
      </c>
      <c r="AE559" s="3"/>
      <c r="AF559" s="3"/>
      <c r="AG559" s="296">
        <v>0</v>
      </c>
      <c r="AH559" s="296" t="s">
        <v>20</v>
      </c>
      <c r="AI559" s="10"/>
      <c r="AJ559" s="10"/>
      <c r="AK559" s="296">
        <v>45390</v>
      </c>
      <c r="AL559" s="296" t="s">
        <v>20</v>
      </c>
      <c r="AM559" s="30" t="s">
        <v>357</v>
      </c>
      <c r="AN559" s="7"/>
    </row>
    <row r="560" spans="1:40" ht="18" hidden="1" x14ac:dyDescent="0.35">
      <c r="A560" s="117" t="s">
        <v>1241</v>
      </c>
      <c r="B560" s="401" t="s">
        <v>1133</v>
      </c>
      <c r="C560" s="57" t="s">
        <v>1204</v>
      </c>
      <c r="D560" s="50" t="s">
        <v>1205</v>
      </c>
      <c r="E560" s="50"/>
      <c r="F560" s="94"/>
      <c r="G560" s="70"/>
      <c r="H560" s="28" t="s">
        <v>1711</v>
      </c>
      <c r="I560" s="79">
        <v>13</v>
      </c>
      <c r="J560" s="354"/>
      <c r="K560" s="354"/>
      <c r="L560" s="214">
        <v>0</v>
      </c>
      <c r="M560" s="214">
        <v>0</v>
      </c>
      <c r="N560" s="50">
        <v>470402</v>
      </c>
      <c r="O560" s="10"/>
      <c r="P560" s="105">
        <v>4</v>
      </c>
      <c r="Q560" s="102"/>
      <c r="R560" s="114">
        <v>50</v>
      </c>
      <c r="S560" s="62" t="s">
        <v>19</v>
      </c>
      <c r="T560" s="30"/>
      <c r="U560" s="29"/>
      <c r="V560" s="29" t="s">
        <v>20</v>
      </c>
      <c r="W560" s="10" t="s">
        <v>2130</v>
      </c>
      <c r="X560" s="296">
        <v>45391</v>
      </c>
      <c r="Y560" s="10">
        <f>SUM(Table3[[#This Row],[cca 
25%]:[cca 100%]])</f>
        <v>1</v>
      </c>
      <c r="Z560" s="351">
        <f>Table3[[#This Row],[Montažne ure]]*(1-Table3[[#This Row],[faktor %]])</f>
        <v>0</v>
      </c>
      <c r="AA560" s="84">
        <v>0.25</v>
      </c>
      <c r="AB560" s="84">
        <v>0.25</v>
      </c>
      <c r="AC560" s="84">
        <v>0.25</v>
      </c>
      <c r="AD560" s="84">
        <v>0.25</v>
      </c>
      <c r="AE560" s="3"/>
      <c r="AF560" s="3"/>
      <c r="AG560" s="296">
        <v>0</v>
      </c>
      <c r="AH560" s="296" t="s">
        <v>20</v>
      </c>
      <c r="AI560" s="10"/>
      <c r="AJ560" s="10"/>
      <c r="AK560" s="296">
        <v>45394</v>
      </c>
      <c r="AL560" s="296" t="s">
        <v>20</v>
      </c>
      <c r="AM560" s="30" t="s">
        <v>357</v>
      </c>
      <c r="AN560" s="7"/>
    </row>
    <row r="561" spans="1:40" ht="18" hidden="1" x14ac:dyDescent="0.35">
      <c r="A561" s="117" t="s">
        <v>1241</v>
      </c>
      <c r="B561" s="401" t="s">
        <v>1133</v>
      </c>
      <c r="C561" s="57" t="s">
        <v>1206</v>
      </c>
      <c r="D561" s="50" t="s">
        <v>1207</v>
      </c>
      <c r="E561" s="50"/>
      <c r="F561" s="94"/>
      <c r="G561" s="70"/>
      <c r="H561" s="28" t="s">
        <v>1711</v>
      </c>
      <c r="I561" s="79">
        <v>13</v>
      </c>
      <c r="J561" s="354"/>
      <c r="K561" s="354"/>
      <c r="L561" s="214">
        <v>0</v>
      </c>
      <c r="M561" s="214">
        <v>0</v>
      </c>
      <c r="N561" s="50">
        <v>449288</v>
      </c>
      <c r="O561" s="10">
        <v>15876</v>
      </c>
      <c r="P561" s="105">
        <v>1</v>
      </c>
      <c r="Q561" s="102"/>
      <c r="R561" s="114">
        <v>7</v>
      </c>
      <c r="S561" s="62" t="s">
        <v>19</v>
      </c>
      <c r="T561" s="30"/>
      <c r="U561" s="29"/>
      <c r="V561" s="29" t="s">
        <v>20</v>
      </c>
      <c r="W561" s="10" t="s">
        <v>2130</v>
      </c>
      <c r="X561" s="296">
        <v>45380</v>
      </c>
      <c r="Y561" s="10">
        <f>SUM(Table3[[#This Row],[cca 
25%]:[cca 100%]])</f>
        <v>1</v>
      </c>
      <c r="Z561" s="351">
        <f>Table3[[#This Row],[Montažne ure]]*(1-Table3[[#This Row],[faktor %]])</f>
        <v>0</v>
      </c>
      <c r="AA561" s="84">
        <v>0.25</v>
      </c>
      <c r="AB561" s="84">
        <v>0.25</v>
      </c>
      <c r="AC561" s="84">
        <v>0.25</v>
      </c>
      <c r="AD561" s="84">
        <v>0.25</v>
      </c>
      <c r="AE561" s="3"/>
      <c r="AF561" s="3"/>
      <c r="AG561" s="296">
        <v>0</v>
      </c>
      <c r="AH561" s="296" t="s">
        <v>20</v>
      </c>
      <c r="AI561" s="10"/>
      <c r="AJ561" s="10"/>
      <c r="AK561" s="296">
        <v>45390</v>
      </c>
      <c r="AL561" s="296" t="s">
        <v>20</v>
      </c>
      <c r="AM561" s="30" t="s">
        <v>357</v>
      </c>
      <c r="AN561" s="7"/>
    </row>
    <row r="562" spans="1:40" ht="18" hidden="1" x14ac:dyDescent="0.35">
      <c r="A562" s="117" t="s">
        <v>1241</v>
      </c>
      <c r="B562" s="401" t="s">
        <v>1133</v>
      </c>
      <c r="C562" s="57" t="s">
        <v>1208</v>
      </c>
      <c r="D562" s="50" t="s">
        <v>1209</v>
      </c>
      <c r="E562" s="50"/>
      <c r="F562" s="94"/>
      <c r="G562" s="70"/>
      <c r="H562" s="28" t="s">
        <v>1711</v>
      </c>
      <c r="I562" s="79">
        <v>13</v>
      </c>
      <c r="J562" s="354"/>
      <c r="K562" s="354"/>
      <c r="L562" s="214">
        <v>0</v>
      </c>
      <c r="M562" s="214">
        <v>0</v>
      </c>
      <c r="N562" s="50">
        <v>449289</v>
      </c>
      <c r="O562" s="10">
        <v>15877</v>
      </c>
      <c r="P562" s="105">
        <v>1</v>
      </c>
      <c r="Q562" s="102"/>
      <c r="R562" s="114">
        <v>12</v>
      </c>
      <c r="S562" s="62" t="s">
        <v>19</v>
      </c>
      <c r="T562" s="30"/>
      <c r="U562" s="29"/>
      <c r="V562" s="29" t="s">
        <v>20</v>
      </c>
      <c r="W562" s="10" t="s">
        <v>2130</v>
      </c>
      <c r="X562" s="296">
        <v>45380</v>
      </c>
      <c r="Y562" s="10">
        <f>SUM(Table3[[#This Row],[cca 
25%]:[cca 100%]])</f>
        <v>1</v>
      </c>
      <c r="Z562" s="351">
        <f>Table3[[#This Row],[Montažne ure]]*(1-Table3[[#This Row],[faktor %]])</f>
        <v>0</v>
      </c>
      <c r="AA562" s="84">
        <v>0.25</v>
      </c>
      <c r="AB562" s="84">
        <v>0.25</v>
      </c>
      <c r="AC562" s="84">
        <v>0.25</v>
      </c>
      <c r="AD562" s="84">
        <v>0.25</v>
      </c>
      <c r="AE562" s="3"/>
      <c r="AF562" s="3"/>
      <c r="AG562" s="296">
        <v>0</v>
      </c>
      <c r="AH562" s="296" t="s">
        <v>20</v>
      </c>
      <c r="AI562" s="10"/>
      <c r="AJ562" s="10"/>
      <c r="AK562" s="296">
        <v>45386</v>
      </c>
      <c r="AL562" s="296" t="s">
        <v>20</v>
      </c>
      <c r="AM562" s="30" t="s">
        <v>357</v>
      </c>
      <c r="AN562" s="7"/>
    </row>
    <row r="563" spans="1:40" ht="18" hidden="1" x14ac:dyDescent="0.35">
      <c r="A563" s="117" t="s">
        <v>1241</v>
      </c>
      <c r="B563" s="401" t="s">
        <v>1133</v>
      </c>
      <c r="C563" s="57" t="s">
        <v>1210</v>
      </c>
      <c r="D563" s="50" t="s">
        <v>1211</v>
      </c>
      <c r="E563" s="50"/>
      <c r="F563" s="94"/>
      <c r="G563" s="70"/>
      <c r="H563" s="28" t="s">
        <v>1711</v>
      </c>
      <c r="I563" s="79">
        <v>13</v>
      </c>
      <c r="J563" s="354"/>
      <c r="K563" s="354"/>
      <c r="L563" s="214">
        <v>0</v>
      </c>
      <c r="M563" s="214">
        <v>0</v>
      </c>
      <c r="N563" s="50">
        <v>449290</v>
      </c>
      <c r="O563" s="10">
        <v>15878</v>
      </c>
      <c r="P563" s="105">
        <v>1</v>
      </c>
      <c r="Q563" s="102"/>
      <c r="R563" s="114">
        <v>15</v>
      </c>
      <c r="S563" s="62" t="s">
        <v>19</v>
      </c>
      <c r="T563" s="30"/>
      <c r="U563" s="29"/>
      <c r="V563" s="29" t="s">
        <v>20</v>
      </c>
      <c r="W563" s="10" t="s">
        <v>2130</v>
      </c>
      <c r="X563" s="296">
        <v>45384</v>
      </c>
      <c r="Y563" s="10">
        <f>SUM(Table3[[#This Row],[cca 
25%]:[cca 100%]])</f>
        <v>1</v>
      </c>
      <c r="Z563" s="351">
        <f>Table3[[#This Row],[Montažne ure]]*(1-Table3[[#This Row],[faktor %]])</f>
        <v>0</v>
      </c>
      <c r="AA563" s="84">
        <v>0.25</v>
      </c>
      <c r="AB563" s="84">
        <v>0.25</v>
      </c>
      <c r="AC563" s="84">
        <v>0.25</v>
      </c>
      <c r="AD563" s="84">
        <v>0.25</v>
      </c>
      <c r="AE563" s="3"/>
      <c r="AF563" s="3"/>
      <c r="AG563" s="296">
        <v>0</v>
      </c>
      <c r="AH563" s="296" t="s">
        <v>20</v>
      </c>
      <c r="AI563" s="10"/>
      <c r="AJ563" s="10"/>
      <c r="AK563" s="296">
        <v>45390</v>
      </c>
      <c r="AL563" s="296" t="s">
        <v>20</v>
      </c>
      <c r="AM563" s="30" t="s">
        <v>357</v>
      </c>
      <c r="AN563" s="7"/>
    </row>
    <row r="564" spans="1:40" ht="18" hidden="1" x14ac:dyDescent="0.35">
      <c r="A564" s="117" t="s">
        <v>1241</v>
      </c>
      <c r="B564" s="401" t="s">
        <v>1133</v>
      </c>
      <c r="C564" s="57" t="s">
        <v>1212</v>
      </c>
      <c r="D564" s="50" t="s">
        <v>1213</v>
      </c>
      <c r="E564" s="50"/>
      <c r="F564" s="94"/>
      <c r="G564" s="70"/>
      <c r="H564" s="28" t="s">
        <v>1711</v>
      </c>
      <c r="I564" s="79">
        <v>13</v>
      </c>
      <c r="J564" s="354"/>
      <c r="K564" s="354"/>
      <c r="L564" s="214">
        <v>0</v>
      </c>
      <c r="M564" s="214">
        <v>0</v>
      </c>
      <c r="N564" s="50">
        <v>449291</v>
      </c>
      <c r="O564" s="10">
        <v>15879</v>
      </c>
      <c r="P564" s="105">
        <v>1</v>
      </c>
      <c r="Q564" s="102"/>
      <c r="R564" s="114">
        <v>10</v>
      </c>
      <c r="S564" s="62" t="s">
        <v>19</v>
      </c>
      <c r="T564" s="30"/>
      <c r="U564" s="29"/>
      <c r="V564" s="29" t="s">
        <v>20</v>
      </c>
      <c r="W564" s="10" t="s">
        <v>2130</v>
      </c>
      <c r="X564" s="296">
        <v>45385</v>
      </c>
      <c r="Y564" s="10">
        <f>SUM(Table3[[#This Row],[cca 
25%]:[cca 100%]])</f>
        <v>1</v>
      </c>
      <c r="Z564" s="351">
        <f>Table3[[#This Row],[Montažne ure]]*(1-Table3[[#This Row],[faktor %]])</f>
        <v>0</v>
      </c>
      <c r="AA564" s="84">
        <v>0.25</v>
      </c>
      <c r="AB564" s="84">
        <v>0.25</v>
      </c>
      <c r="AC564" s="84">
        <v>0.25</v>
      </c>
      <c r="AD564" s="84">
        <v>0.25</v>
      </c>
      <c r="AE564" s="3"/>
      <c r="AF564" s="3"/>
      <c r="AG564" s="296">
        <v>0</v>
      </c>
      <c r="AH564" s="296" t="s">
        <v>20</v>
      </c>
      <c r="AI564" s="10"/>
      <c r="AJ564" s="10"/>
      <c r="AK564" s="296">
        <v>45386</v>
      </c>
      <c r="AL564" s="296" t="s">
        <v>20</v>
      </c>
      <c r="AM564" s="30" t="s">
        <v>357</v>
      </c>
      <c r="AN564" s="7"/>
    </row>
    <row r="565" spans="1:40" ht="18" hidden="1" x14ac:dyDescent="0.35">
      <c r="A565" s="117" t="s">
        <v>1241</v>
      </c>
      <c r="B565" s="401" t="s">
        <v>1133</v>
      </c>
      <c r="C565" s="57" t="s">
        <v>1214</v>
      </c>
      <c r="D565" s="50" t="s">
        <v>1215</v>
      </c>
      <c r="E565" s="50"/>
      <c r="F565" s="94"/>
      <c r="G565" s="70"/>
      <c r="H565" s="28" t="s">
        <v>1711</v>
      </c>
      <c r="I565" s="79">
        <v>13</v>
      </c>
      <c r="J565" s="354"/>
      <c r="K565" s="354"/>
      <c r="L565" s="214">
        <v>0</v>
      </c>
      <c r="M565" s="214">
        <v>0</v>
      </c>
      <c r="N565" s="50">
        <v>449292</v>
      </c>
      <c r="O565" s="10">
        <v>15880</v>
      </c>
      <c r="P565" s="105">
        <v>1</v>
      </c>
      <c r="Q565" s="102"/>
      <c r="R565" s="114">
        <v>12</v>
      </c>
      <c r="S565" s="62" t="s">
        <v>19</v>
      </c>
      <c r="T565" s="30"/>
      <c r="U565" s="29"/>
      <c r="V565" s="29" t="s">
        <v>20</v>
      </c>
      <c r="W565" s="10" t="s">
        <v>2130</v>
      </c>
      <c r="X565" s="296">
        <v>45385</v>
      </c>
      <c r="Y565" s="10">
        <f>SUM(Table3[[#This Row],[cca 
25%]:[cca 100%]])</f>
        <v>1</v>
      </c>
      <c r="Z565" s="351">
        <f>Table3[[#This Row],[Montažne ure]]*(1-Table3[[#This Row],[faktor %]])</f>
        <v>0</v>
      </c>
      <c r="AA565" s="84">
        <v>0.25</v>
      </c>
      <c r="AB565" s="84">
        <v>0.25</v>
      </c>
      <c r="AC565" s="84">
        <v>0.25</v>
      </c>
      <c r="AD565" s="84">
        <v>0.25</v>
      </c>
      <c r="AE565" s="3" t="s">
        <v>1720</v>
      </c>
      <c r="AF565" s="3"/>
      <c r="AG565" s="296">
        <v>0</v>
      </c>
      <c r="AH565" s="296" t="s">
        <v>20</v>
      </c>
      <c r="AI565" s="10"/>
      <c r="AJ565" s="10"/>
      <c r="AK565" s="296">
        <v>45386</v>
      </c>
      <c r="AL565" s="296" t="s">
        <v>20</v>
      </c>
      <c r="AM565" s="30" t="s">
        <v>357</v>
      </c>
      <c r="AN565" s="7"/>
    </row>
    <row r="566" spans="1:40" ht="18" hidden="1" x14ac:dyDescent="0.35">
      <c r="A566" s="117" t="s">
        <v>1241</v>
      </c>
      <c r="B566" s="401" t="s">
        <v>1133</v>
      </c>
      <c r="C566" s="57" t="s">
        <v>1216</v>
      </c>
      <c r="D566" s="50" t="s">
        <v>1217</v>
      </c>
      <c r="E566" s="50"/>
      <c r="F566" s="94"/>
      <c r="G566" s="70"/>
      <c r="H566" s="28" t="s">
        <v>1246</v>
      </c>
      <c r="I566" s="79">
        <v>11</v>
      </c>
      <c r="J566" s="354"/>
      <c r="K566" s="354"/>
      <c r="L566" s="214">
        <v>0</v>
      </c>
      <c r="M566" s="214">
        <v>0</v>
      </c>
      <c r="N566" s="50">
        <v>470403</v>
      </c>
      <c r="O566" s="10"/>
      <c r="P566" s="105">
        <v>4</v>
      </c>
      <c r="Q566" s="102"/>
      <c r="R566" s="114">
        <v>61</v>
      </c>
      <c r="S566" s="62" t="s">
        <v>19</v>
      </c>
      <c r="T566" s="30"/>
      <c r="U566" s="29"/>
      <c r="V566" s="29" t="s">
        <v>20</v>
      </c>
      <c r="W566" s="10" t="s">
        <v>2130</v>
      </c>
      <c r="X566" s="296">
        <v>45373</v>
      </c>
      <c r="Y566" s="10">
        <f>SUM(Table3[[#This Row],[cca 
25%]:[cca 100%]])</f>
        <v>1</v>
      </c>
      <c r="Z566" s="351">
        <f>Table3[[#This Row],[Montažne ure]]*(1-Table3[[#This Row],[faktor %]])</f>
        <v>0</v>
      </c>
      <c r="AA566" s="84">
        <v>0.25</v>
      </c>
      <c r="AB566" s="84">
        <v>0.25</v>
      </c>
      <c r="AC566" s="84">
        <v>0.25</v>
      </c>
      <c r="AD566" s="84">
        <v>0.25</v>
      </c>
      <c r="AE566" s="3" t="s">
        <v>1711</v>
      </c>
      <c r="AF566" s="3"/>
      <c r="AG566" s="296">
        <v>0</v>
      </c>
      <c r="AH566" s="296" t="s">
        <v>20</v>
      </c>
      <c r="AI566" s="10"/>
      <c r="AJ566" s="10"/>
      <c r="AK566" s="296">
        <v>45390</v>
      </c>
      <c r="AL566" s="296" t="s">
        <v>20</v>
      </c>
      <c r="AM566" s="30" t="s">
        <v>357</v>
      </c>
      <c r="AN566" s="7"/>
    </row>
    <row r="567" spans="1:40" ht="18" hidden="1" x14ac:dyDescent="0.35">
      <c r="A567" s="117" t="s">
        <v>1241</v>
      </c>
      <c r="B567" s="401" t="s">
        <v>1133</v>
      </c>
      <c r="C567" s="57" t="s">
        <v>1124</v>
      </c>
      <c r="D567" s="50" t="s">
        <v>1218</v>
      </c>
      <c r="E567" s="50"/>
      <c r="F567" s="94"/>
      <c r="G567" s="10"/>
      <c r="H567" s="28" t="s">
        <v>1246</v>
      </c>
      <c r="I567" s="79">
        <v>11</v>
      </c>
      <c r="J567" s="354"/>
      <c r="K567" s="354"/>
      <c r="L567" s="214">
        <v>0</v>
      </c>
      <c r="M567" s="214">
        <v>0</v>
      </c>
      <c r="N567" s="50">
        <v>409730</v>
      </c>
      <c r="O567" s="10"/>
      <c r="P567" s="105">
        <v>4</v>
      </c>
      <c r="Q567" s="102"/>
      <c r="R567" s="114">
        <v>50</v>
      </c>
      <c r="S567" s="62" t="s">
        <v>19</v>
      </c>
      <c r="T567" s="30"/>
      <c r="U567" s="29"/>
      <c r="V567" s="29" t="s">
        <v>20</v>
      </c>
      <c r="W567" s="10" t="s">
        <v>2130</v>
      </c>
      <c r="X567" s="296">
        <v>45385</v>
      </c>
      <c r="Y567" s="10">
        <f>SUM(Table3[[#This Row],[cca 
25%]:[cca 100%]])</f>
        <v>1</v>
      </c>
      <c r="Z567" s="351">
        <f>Table3[[#This Row],[Montažne ure]]*(1-Table3[[#This Row],[faktor %]])</f>
        <v>0</v>
      </c>
      <c r="AA567" s="84">
        <v>0.25</v>
      </c>
      <c r="AB567" s="84">
        <v>0.25</v>
      </c>
      <c r="AC567" s="84">
        <v>0.25</v>
      </c>
      <c r="AD567" s="84">
        <v>0.25</v>
      </c>
      <c r="AE567" s="3"/>
      <c r="AF567" s="3"/>
      <c r="AG567" s="296">
        <v>0</v>
      </c>
      <c r="AH567" s="296" t="s">
        <v>20</v>
      </c>
      <c r="AI567" s="10"/>
      <c r="AJ567" s="10"/>
      <c r="AK567" s="296">
        <v>45387</v>
      </c>
      <c r="AL567" s="296" t="s">
        <v>20</v>
      </c>
      <c r="AM567" s="30" t="s">
        <v>357</v>
      </c>
      <c r="AN567" s="7"/>
    </row>
    <row r="568" spans="1:40" ht="18" hidden="1" x14ac:dyDescent="0.35">
      <c r="A568" s="117" t="s">
        <v>1241</v>
      </c>
      <c r="B568" s="400" t="s">
        <v>1133</v>
      </c>
      <c r="C568" s="57" t="s">
        <v>1219</v>
      </c>
      <c r="D568" s="50" t="s">
        <v>1220</v>
      </c>
      <c r="E568" s="50"/>
      <c r="F568" s="10"/>
      <c r="G568" s="10"/>
      <c r="H568" s="29" t="s">
        <v>1699</v>
      </c>
      <c r="I568" s="79">
        <v>11</v>
      </c>
      <c r="J568" s="158"/>
      <c r="K568" s="158"/>
      <c r="L568" s="214">
        <v>0</v>
      </c>
      <c r="M568" s="214">
        <v>0</v>
      </c>
      <c r="N568" s="50">
        <v>462395</v>
      </c>
      <c r="O568" s="10" t="s">
        <v>1407</v>
      </c>
      <c r="P568" s="105">
        <v>2</v>
      </c>
      <c r="Q568" s="102"/>
      <c r="R568" s="114">
        <v>138</v>
      </c>
      <c r="S568" s="62" t="s">
        <v>19</v>
      </c>
      <c r="T568" s="30"/>
      <c r="U568" s="29" t="s">
        <v>1263</v>
      </c>
      <c r="V568" s="29" t="s">
        <v>20</v>
      </c>
      <c r="W568" s="10" t="s">
        <v>2130</v>
      </c>
      <c r="X568" s="296">
        <v>45386</v>
      </c>
      <c r="Y568" s="10">
        <f>SUM(Table3[[#This Row],[cca 
25%]:[cca 100%]])</f>
        <v>1</v>
      </c>
      <c r="Z568" s="351">
        <f>Table3[[#This Row],[Montažne ure]]*(1-Table3[[#This Row],[faktor %]])</f>
        <v>0</v>
      </c>
      <c r="AA568" s="84">
        <v>0.25</v>
      </c>
      <c r="AB568" s="84">
        <v>0.25</v>
      </c>
      <c r="AC568" s="84">
        <v>0.25</v>
      </c>
      <c r="AD568" s="84">
        <v>0.25</v>
      </c>
      <c r="AE568" s="3" t="s">
        <v>1711</v>
      </c>
      <c r="AF568" s="3"/>
      <c r="AG568" s="296">
        <v>0</v>
      </c>
      <c r="AH568" s="296" t="s">
        <v>20</v>
      </c>
      <c r="AI568" s="10"/>
      <c r="AJ568" s="10"/>
      <c r="AK568" s="296">
        <v>45385</v>
      </c>
      <c r="AL568" s="296" t="s">
        <v>20</v>
      </c>
      <c r="AM568" s="30" t="s">
        <v>357</v>
      </c>
      <c r="AN568" s="7"/>
    </row>
    <row r="569" spans="1:40" ht="18" hidden="1" x14ac:dyDescent="0.35">
      <c r="A569" s="117" t="s">
        <v>1241</v>
      </c>
      <c r="B569" s="400" t="s">
        <v>1133</v>
      </c>
      <c r="C569" s="57" t="s">
        <v>1221</v>
      </c>
      <c r="D569" s="50" t="s">
        <v>1222</v>
      </c>
      <c r="E569" s="50"/>
      <c r="F569" s="10"/>
      <c r="G569" s="10"/>
      <c r="H569" s="29" t="s">
        <v>1699</v>
      </c>
      <c r="I569" s="79">
        <v>11</v>
      </c>
      <c r="J569" s="385"/>
      <c r="K569" s="158"/>
      <c r="L569" s="214">
        <v>0</v>
      </c>
      <c r="M569" s="214">
        <v>0</v>
      </c>
      <c r="N569" s="50">
        <v>449266</v>
      </c>
      <c r="O569" s="10" t="s">
        <v>1408</v>
      </c>
      <c r="P569" s="105">
        <v>2</v>
      </c>
      <c r="Q569" s="102"/>
      <c r="R569" s="114">
        <v>133</v>
      </c>
      <c r="S569" s="62" t="s">
        <v>19</v>
      </c>
      <c r="T569" s="30"/>
      <c r="U569" s="29" t="s">
        <v>1263</v>
      </c>
      <c r="V569" s="29" t="s">
        <v>20</v>
      </c>
      <c r="W569" s="10" t="s">
        <v>2130</v>
      </c>
      <c r="X569" s="296" t="s">
        <v>2128</v>
      </c>
      <c r="Y569" s="10">
        <f>SUM(Table3[[#This Row],[cca 
25%]:[cca 100%]])</f>
        <v>1</v>
      </c>
      <c r="Z569" s="351">
        <f>Table3[[#This Row],[Montažne ure]]*(1-Table3[[#This Row],[faktor %]])</f>
        <v>0</v>
      </c>
      <c r="AA569" s="84">
        <v>0.25</v>
      </c>
      <c r="AB569" s="84">
        <v>0.25</v>
      </c>
      <c r="AC569" s="84">
        <v>0.25</v>
      </c>
      <c r="AD569" s="84">
        <v>0.25</v>
      </c>
      <c r="AE569" s="3"/>
      <c r="AF569" s="3"/>
      <c r="AG569" s="296">
        <v>0</v>
      </c>
      <c r="AH569" s="296" t="s">
        <v>20</v>
      </c>
      <c r="AI569" s="10"/>
      <c r="AJ569" s="10"/>
      <c r="AK569" s="296">
        <v>45385</v>
      </c>
      <c r="AL569" s="296" t="s">
        <v>20</v>
      </c>
      <c r="AM569" s="30" t="s">
        <v>357</v>
      </c>
      <c r="AN569" s="7"/>
    </row>
    <row r="570" spans="1:40" ht="18" hidden="1" x14ac:dyDescent="0.35">
      <c r="A570" s="117" t="s">
        <v>1241</v>
      </c>
      <c r="B570" s="401" t="s">
        <v>1133</v>
      </c>
      <c r="C570" s="57" t="s">
        <v>1223</v>
      </c>
      <c r="D570" s="50" t="s">
        <v>1224</v>
      </c>
      <c r="E570" s="50"/>
      <c r="F570" s="94"/>
      <c r="G570" s="70"/>
      <c r="H570" s="28" t="s">
        <v>546</v>
      </c>
      <c r="I570" s="79">
        <v>14</v>
      </c>
      <c r="J570" s="354"/>
      <c r="K570" s="354"/>
      <c r="L570" s="214">
        <v>0</v>
      </c>
      <c r="M570" s="214">
        <v>0</v>
      </c>
      <c r="N570" s="50">
        <v>449267</v>
      </c>
      <c r="O570" s="10"/>
      <c r="P570" s="105">
        <v>1</v>
      </c>
      <c r="Q570" s="102"/>
      <c r="R570" s="114">
        <v>71</v>
      </c>
      <c r="S570" s="62" t="s">
        <v>19</v>
      </c>
      <c r="T570" s="30"/>
      <c r="U570" s="29" t="s">
        <v>1736</v>
      </c>
      <c r="V570" s="29" t="s">
        <v>20</v>
      </c>
      <c r="W570" s="10" t="s">
        <v>2130</v>
      </c>
      <c r="X570" s="296">
        <v>45390</v>
      </c>
      <c r="Y570" s="10">
        <f>SUM(Table3[[#This Row],[cca 
25%]:[cca 100%]])</f>
        <v>1</v>
      </c>
      <c r="Z570" s="351">
        <f>Table3[[#This Row],[Montažne ure]]*(1-Table3[[#This Row],[faktor %]])</f>
        <v>0</v>
      </c>
      <c r="AA570" s="84">
        <v>0.25</v>
      </c>
      <c r="AB570" s="84">
        <v>0.25</v>
      </c>
      <c r="AC570" s="84">
        <v>0.25</v>
      </c>
      <c r="AD570" s="84">
        <v>0.25</v>
      </c>
      <c r="AE570" s="3"/>
      <c r="AF570" s="3"/>
      <c r="AG570" s="296">
        <f>IFERROR(VLOOKUP(Table3[[#This Row],[Št. projektne naloge]],'[1]PLAN KONTROLE KONČANIH STROJEV'!$C$8:$M$2000,5,FALSE),"")</f>
        <v>0</v>
      </c>
      <c r="AH570" s="296" t="str">
        <f>IFERROR(VLOOKUP(Table3[[#This Row],[Št. projektne naloge]],'[1]PLAN KONTROLE KONČANIH STROJEV'!$C$8:$M$2000,4,FALSE),"")</f>
        <v>DA</v>
      </c>
      <c r="AI570" s="10"/>
      <c r="AJ570" s="10"/>
      <c r="AK570" s="296">
        <f>IFERROR(VLOOKUP(Table3[[#This Row],[Št. projektne naloge]],'[1]PLAN KONTROLE KONČANIH STROJEV'!$C$8:$M$2000,9,FALSE),"")</f>
        <v>45426</v>
      </c>
      <c r="AL57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70" s="30" t="s">
        <v>357</v>
      </c>
      <c r="AN570" s="7"/>
    </row>
    <row r="571" spans="1:40" ht="18" hidden="1" x14ac:dyDescent="0.35">
      <c r="A571" s="117" t="s">
        <v>1241</v>
      </c>
      <c r="B571" s="401" t="s">
        <v>1133</v>
      </c>
      <c r="C571" s="57" t="s">
        <v>1225</v>
      </c>
      <c r="D571" s="50" t="s">
        <v>1226</v>
      </c>
      <c r="E571" s="50"/>
      <c r="F571" s="94"/>
      <c r="G571" s="70"/>
      <c r="H571" s="28" t="s">
        <v>1721</v>
      </c>
      <c r="I571" s="79">
        <v>15</v>
      </c>
      <c r="J571" s="354"/>
      <c r="K571" s="354"/>
      <c r="L571" s="214">
        <v>0</v>
      </c>
      <c r="M571" s="214">
        <v>0</v>
      </c>
      <c r="N571" s="50">
        <v>449293</v>
      </c>
      <c r="O571" s="10">
        <v>15881</v>
      </c>
      <c r="P571" s="105">
        <v>1</v>
      </c>
      <c r="Q571" s="102"/>
      <c r="R571" s="114">
        <v>27</v>
      </c>
      <c r="S571" s="62" t="s">
        <v>19</v>
      </c>
      <c r="T571" s="30"/>
      <c r="U571" s="29"/>
      <c r="V571" s="29" t="s">
        <v>20</v>
      </c>
      <c r="W571" s="10" t="s">
        <v>2130</v>
      </c>
      <c r="X571" s="296">
        <v>45391</v>
      </c>
      <c r="Y571" s="10">
        <f>SUM(Table3[[#This Row],[cca 
25%]:[cca 100%]])</f>
        <v>0.75</v>
      </c>
      <c r="Z571" s="351">
        <f>Table3[[#This Row],[Montažne ure]]*(1-Table3[[#This Row],[faktor %]])</f>
        <v>6.75</v>
      </c>
      <c r="AA571" s="84">
        <v>0.25</v>
      </c>
      <c r="AB571" s="84">
        <v>0.25</v>
      </c>
      <c r="AC571" s="84">
        <v>0.25</v>
      </c>
      <c r="AD571" s="85"/>
      <c r="AE571" s="3" t="s">
        <v>1738</v>
      </c>
      <c r="AF571" s="3"/>
      <c r="AG571" s="296">
        <v>0</v>
      </c>
      <c r="AH571" s="296" t="s">
        <v>20</v>
      </c>
      <c r="AI571" s="10"/>
      <c r="AJ571" s="10"/>
      <c r="AK571" s="296">
        <v>45397</v>
      </c>
      <c r="AL571" s="296" t="s">
        <v>20</v>
      </c>
      <c r="AM571" s="30" t="s">
        <v>357</v>
      </c>
      <c r="AN571" s="7"/>
    </row>
    <row r="572" spans="1:40" ht="18" hidden="1" x14ac:dyDescent="0.35">
      <c r="A572" s="117" t="s">
        <v>1241</v>
      </c>
      <c r="B572" s="401" t="s">
        <v>1133</v>
      </c>
      <c r="C572" s="57" t="s">
        <v>1227</v>
      </c>
      <c r="D572" s="50" t="s">
        <v>1228</v>
      </c>
      <c r="E572" s="50"/>
      <c r="F572" s="94"/>
      <c r="G572" s="70"/>
      <c r="H572" s="28" t="s">
        <v>1472</v>
      </c>
      <c r="I572" s="199">
        <v>9</v>
      </c>
      <c r="J572" s="354"/>
      <c r="K572" s="354"/>
      <c r="L572" s="214">
        <v>0</v>
      </c>
      <c r="M572" s="214">
        <v>0</v>
      </c>
      <c r="N572" s="50">
        <v>449265</v>
      </c>
      <c r="O572" s="10">
        <v>15894</v>
      </c>
      <c r="P572" s="105">
        <v>1</v>
      </c>
      <c r="Q572" s="102"/>
      <c r="R572" s="114">
        <v>146</v>
      </c>
      <c r="S572" s="62" t="s">
        <v>19</v>
      </c>
      <c r="T572" s="30"/>
      <c r="U572" s="29" t="s">
        <v>1263</v>
      </c>
      <c r="V572" s="29" t="s">
        <v>20</v>
      </c>
      <c r="W572" s="10" t="s">
        <v>2130</v>
      </c>
      <c r="X572" s="296">
        <v>45362</v>
      </c>
      <c r="Y572" s="10">
        <f>SUM(Table3[[#This Row],[cca 
25%]:[cca 100%]])</f>
        <v>1</v>
      </c>
      <c r="Z572" s="351">
        <f>Table3[[#This Row],[Montažne ure]]*(1-Table3[[#This Row],[faktor %]])</f>
        <v>0</v>
      </c>
      <c r="AA572" s="84">
        <v>0.25</v>
      </c>
      <c r="AB572" s="84">
        <v>0.25</v>
      </c>
      <c r="AC572" s="84">
        <v>0.25</v>
      </c>
      <c r="AD572" s="84">
        <v>0.25</v>
      </c>
      <c r="AE572" s="3"/>
      <c r="AF572" s="3"/>
      <c r="AG572" s="296">
        <v>45384</v>
      </c>
      <c r="AH572" s="296" t="s">
        <v>20</v>
      </c>
      <c r="AI572" s="10"/>
      <c r="AJ572" s="10"/>
      <c r="AK572" s="296">
        <v>45385</v>
      </c>
      <c r="AL572" s="296" t="s">
        <v>20</v>
      </c>
      <c r="AM572" s="30" t="s">
        <v>357</v>
      </c>
      <c r="AN572" s="7"/>
    </row>
    <row r="573" spans="1:40" ht="18" hidden="1" x14ac:dyDescent="0.35">
      <c r="A573" s="117" t="s">
        <v>1241</v>
      </c>
      <c r="B573" s="401" t="s">
        <v>1133</v>
      </c>
      <c r="C573" s="57" t="s">
        <v>1229</v>
      </c>
      <c r="D573" s="50" t="s">
        <v>1230</v>
      </c>
      <c r="E573" s="50"/>
      <c r="F573" s="94"/>
      <c r="G573" s="70"/>
      <c r="H573" s="28" t="s">
        <v>1721</v>
      </c>
      <c r="I573" s="79">
        <v>15</v>
      </c>
      <c r="J573" s="354"/>
      <c r="K573" s="354"/>
      <c r="L573" s="214">
        <v>0</v>
      </c>
      <c r="M573" s="214">
        <v>0</v>
      </c>
      <c r="N573" s="50">
        <v>449294</v>
      </c>
      <c r="O573" s="10">
        <v>15882</v>
      </c>
      <c r="P573" s="105">
        <v>1</v>
      </c>
      <c r="Q573" s="102"/>
      <c r="R573" s="114">
        <v>17</v>
      </c>
      <c r="S573" s="62" t="s">
        <v>19</v>
      </c>
      <c r="T573" s="30"/>
      <c r="U573" s="29"/>
      <c r="V573" s="29" t="s">
        <v>20</v>
      </c>
      <c r="W573" s="10" t="s">
        <v>2131</v>
      </c>
      <c r="X573" s="296" t="s">
        <v>2128</v>
      </c>
      <c r="Y573" s="10">
        <f>SUM(Table3[[#This Row],[cca 
25%]:[cca 100%]])</f>
        <v>1</v>
      </c>
      <c r="Z573" s="351">
        <f>Table3[[#This Row],[Montažne ure]]*(1-Table3[[#This Row],[faktor %]])</f>
        <v>0</v>
      </c>
      <c r="AA573" s="84">
        <v>0.25</v>
      </c>
      <c r="AB573" s="84">
        <v>0.25</v>
      </c>
      <c r="AC573" s="84">
        <v>0.25</v>
      </c>
      <c r="AD573" s="84">
        <v>0.25</v>
      </c>
      <c r="AE573" s="3" t="s">
        <v>1722</v>
      </c>
      <c r="AF573" s="3"/>
      <c r="AG573" s="296">
        <f>IFERROR(VLOOKUP(Table3[[#This Row],[Št. projektne naloge]],'[1]PLAN KONTROLE KONČANIH STROJEV'!$C$8:$M$2000,5,FALSE),"")</f>
        <v>0</v>
      </c>
      <c r="AH573" s="296" t="str">
        <f>IFERROR(VLOOKUP(Table3[[#This Row],[Št. projektne naloge]],'[1]PLAN KONTROLE KONČANIH STROJEV'!$C$8:$M$2000,4,FALSE),"")</f>
        <v>DA</v>
      </c>
      <c r="AI573" s="10"/>
      <c r="AJ573" s="10"/>
      <c r="AK573" s="296">
        <f>IFERROR(VLOOKUP(Table3[[#This Row],[Št. projektne naloge]],'[1]PLAN KONTROLE KONČANIH STROJEV'!$C$8:$M$2000,9,FALSE),"")</f>
        <v>45398</v>
      </c>
      <c r="AL57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73" s="30" t="s">
        <v>357</v>
      </c>
      <c r="AN573" s="7"/>
    </row>
    <row r="574" spans="1:40" ht="18" hidden="1" x14ac:dyDescent="0.35">
      <c r="A574" s="117" t="s">
        <v>1241</v>
      </c>
      <c r="B574" s="401" t="s">
        <v>1133</v>
      </c>
      <c r="C574" s="57" t="s">
        <v>1231</v>
      </c>
      <c r="D574" s="50" t="s">
        <v>1232</v>
      </c>
      <c r="E574" s="50"/>
      <c r="F574" s="94"/>
      <c r="G574" s="70"/>
      <c r="H574" s="28" t="s">
        <v>1736</v>
      </c>
      <c r="I574" s="79">
        <v>15</v>
      </c>
      <c r="J574" s="354"/>
      <c r="K574" s="354"/>
      <c r="L574" s="214">
        <v>0</v>
      </c>
      <c r="M574" s="214">
        <v>0</v>
      </c>
      <c r="N574" s="50">
        <v>449295</v>
      </c>
      <c r="O574" s="10">
        <v>15883</v>
      </c>
      <c r="P574" s="105">
        <v>1</v>
      </c>
      <c r="Q574" s="102"/>
      <c r="R574" s="114">
        <v>1</v>
      </c>
      <c r="S574" s="62" t="s">
        <v>19</v>
      </c>
      <c r="T574" s="30"/>
      <c r="U574" s="29"/>
      <c r="V574" s="29" t="s">
        <v>20</v>
      </c>
      <c r="W574" s="10" t="s">
        <v>2130</v>
      </c>
      <c r="X574" s="296">
        <v>45391</v>
      </c>
      <c r="Y574" s="10">
        <f>SUM(Table3[[#This Row],[cca 
25%]:[cca 100%]])</f>
        <v>1</v>
      </c>
      <c r="Z574" s="351">
        <f>Table3[[#This Row],[Montažne ure]]*(1-Table3[[#This Row],[faktor %]])</f>
        <v>0</v>
      </c>
      <c r="AA574" s="84">
        <v>0.25</v>
      </c>
      <c r="AB574" s="84">
        <v>0.25</v>
      </c>
      <c r="AC574" s="84">
        <v>0.25</v>
      </c>
      <c r="AD574" s="84">
        <v>0.25</v>
      </c>
      <c r="AE574" s="3"/>
      <c r="AF574" s="3"/>
      <c r="AG574" s="296">
        <f>IFERROR(VLOOKUP(Table3[[#This Row],[Št. projektne naloge]],'[1]PLAN KONTROLE KONČANIH STROJEV'!$C$8:$M$2000,5,FALSE),"")</f>
        <v>0</v>
      </c>
      <c r="AH574" s="296" t="str">
        <f>IFERROR(VLOOKUP(Table3[[#This Row],[Št. projektne naloge]],'[1]PLAN KONTROLE KONČANIH STROJEV'!$C$8:$M$2000,4,FALSE),"")</f>
        <v>DA</v>
      </c>
      <c r="AI574" s="10"/>
      <c r="AJ574" s="10"/>
      <c r="AK574" s="296">
        <f>IFERROR(VLOOKUP(Table3[[#This Row],[Št. projektne naloge]],'[1]PLAN KONTROLE KONČANIH STROJEV'!$C$8:$M$2000,9,FALSE),"")</f>
        <v>45426</v>
      </c>
      <c r="AL57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574" s="30" t="s">
        <v>357</v>
      </c>
      <c r="AN574" s="7"/>
    </row>
    <row r="575" spans="1:40" ht="18" hidden="1" x14ac:dyDescent="0.35">
      <c r="A575" s="117" t="s">
        <v>1241</v>
      </c>
      <c r="B575" s="401" t="s">
        <v>1133</v>
      </c>
      <c r="C575" s="57" t="s">
        <v>1233</v>
      </c>
      <c r="D575" s="50" t="s">
        <v>1234</v>
      </c>
      <c r="E575" s="50"/>
      <c r="F575" s="94"/>
      <c r="G575" s="70"/>
      <c r="H575" s="28" t="s">
        <v>1736</v>
      </c>
      <c r="I575" s="79">
        <v>15</v>
      </c>
      <c r="J575" s="354"/>
      <c r="K575" s="354"/>
      <c r="L575" s="214">
        <v>0</v>
      </c>
      <c r="M575" s="214">
        <v>0</v>
      </c>
      <c r="N575" s="50">
        <v>424972</v>
      </c>
      <c r="O575" s="10">
        <v>15884</v>
      </c>
      <c r="P575" s="105">
        <v>1</v>
      </c>
      <c r="Q575" s="102"/>
      <c r="R575" s="114">
        <v>5</v>
      </c>
      <c r="S575" s="62" t="s">
        <v>19</v>
      </c>
      <c r="T575" s="30"/>
      <c r="U575" s="29"/>
      <c r="V575" s="29" t="s">
        <v>20</v>
      </c>
      <c r="W575" s="10" t="s">
        <v>2130</v>
      </c>
      <c r="X575" s="296">
        <v>45391</v>
      </c>
      <c r="Y575" s="10">
        <f>SUM(Table3[[#This Row],[cca 
25%]:[cca 100%]])</f>
        <v>1</v>
      </c>
      <c r="Z575" s="351">
        <f>Table3[[#This Row],[Montažne ure]]*(1-Table3[[#This Row],[faktor %]])</f>
        <v>0</v>
      </c>
      <c r="AA575" s="84">
        <v>0.25</v>
      </c>
      <c r="AB575" s="84">
        <v>0.25</v>
      </c>
      <c r="AC575" s="84">
        <v>0.25</v>
      </c>
      <c r="AD575" s="84">
        <v>0.25</v>
      </c>
      <c r="AE575" s="3"/>
      <c r="AF575" s="3"/>
      <c r="AG575" s="296" t="str">
        <f>IFERROR(VLOOKUP(Table3[[#This Row],[Št. projektne naloge]],'[1]PLAN KONTROLE KONČANIH STROJEV'!$C$8:$M$2000,5,FALSE),"")</f>
        <v/>
      </c>
      <c r="AH575" s="296" t="str">
        <f>IFERROR(VLOOKUP(Table3[[#This Row],[Št. projektne naloge]],'[1]PLAN KONTROLE KONČANIH STROJEV'!$C$8:$M$2000,4,FALSE),"")</f>
        <v/>
      </c>
      <c r="AI575" s="10"/>
      <c r="AJ575" s="10"/>
      <c r="AK575" s="296" t="str">
        <f>IFERROR(VLOOKUP(Table3[[#This Row],[Št. projektne naloge]],'[1]PLAN KONTROLE KONČANIH STROJEV'!$C$8:$M$2000,9,FALSE),"")</f>
        <v/>
      </c>
      <c r="AL57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575" s="30" t="s">
        <v>357</v>
      </c>
      <c r="AN575" s="7"/>
    </row>
    <row r="576" spans="1:40" ht="18" hidden="1" x14ac:dyDescent="0.35">
      <c r="A576" s="117" t="s">
        <v>1241</v>
      </c>
      <c r="B576" s="401" t="s">
        <v>1133</v>
      </c>
      <c r="C576" s="57" t="s">
        <v>1235</v>
      </c>
      <c r="D576" s="50" t="s">
        <v>1236</v>
      </c>
      <c r="E576" s="50"/>
      <c r="F576" s="94"/>
      <c r="G576" s="70"/>
      <c r="H576" s="28" t="s">
        <v>1736</v>
      </c>
      <c r="I576" s="79">
        <v>15</v>
      </c>
      <c r="J576" s="354"/>
      <c r="K576" s="354"/>
      <c r="L576" s="214">
        <v>0</v>
      </c>
      <c r="M576" s="214">
        <v>0</v>
      </c>
      <c r="N576" s="50">
        <v>449296</v>
      </c>
      <c r="O576" s="10"/>
      <c r="P576" s="105"/>
      <c r="Q576" s="102"/>
      <c r="R576" s="114">
        <v>5</v>
      </c>
      <c r="S576" s="62" t="s">
        <v>19</v>
      </c>
      <c r="T576" s="30"/>
      <c r="U576" s="29"/>
      <c r="V576" s="29" t="s">
        <v>20</v>
      </c>
      <c r="W576" s="10" t="s">
        <v>2130</v>
      </c>
      <c r="X576" s="296">
        <v>45391</v>
      </c>
      <c r="Y576" s="10">
        <f>SUM(Table3[[#This Row],[cca 
25%]:[cca 100%]])</f>
        <v>1</v>
      </c>
      <c r="Z576" s="351">
        <f>Table3[[#This Row],[Montažne ure]]*(1-Table3[[#This Row],[faktor %]])</f>
        <v>0</v>
      </c>
      <c r="AA576" s="84">
        <v>0.25</v>
      </c>
      <c r="AB576" s="84">
        <v>0.25</v>
      </c>
      <c r="AC576" s="84">
        <v>0.25</v>
      </c>
      <c r="AD576" s="84">
        <v>0.25</v>
      </c>
      <c r="AE576" s="3"/>
      <c r="AF576" s="3"/>
      <c r="AG576" s="296" t="str">
        <f>IFERROR(VLOOKUP(Table3[[#This Row],[Št. projektne naloge]],'[1]PLAN KONTROLE KONČANIH STROJEV'!$C$8:$M$2000,5,FALSE),"")</f>
        <v/>
      </c>
      <c r="AH576" s="296" t="str">
        <f>IFERROR(VLOOKUP(Table3[[#This Row],[Št. projektne naloge]],'[1]PLAN KONTROLE KONČANIH STROJEV'!$C$8:$M$2000,4,FALSE),"")</f>
        <v/>
      </c>
      <c r="AI576" s="10"/>
      <c r="AJ576" s="10"/>
      <c r="AK576" s="296" t="str">
        <f>IFERROR(VLOOKUP(Table3[[#This Row],[Št. projektne naloge]],'[1]PLAN KONTROLE KONČANIH STROJEV'!$C$8:$M$2000,9,FALSE),"")</f>
        <v/>
      </c>
      <c r="AL57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576" s="30" t="s">
        <v>357</v>
      </c>
      <c r="AN576" s="7"/>
    </row>
    <row r="577" spans="1:40" ht="18" hidden="1" x14ac:dyDescent="0.35">
      <c r="A577" s="117" t="s">
        <v>1241</v>
      </c>
      <c r="B577" s="86" t="s">
        <v>1133</v>
      </c>
      <c r="C577" s="57" t="s">
        <v>1237</v>
      </c>
      <c r="D577" s="50" t="s">
        <v>1238</v>
      </c>
      <c r="E577" s="50"/>
      <c r="F577" s="94"/>
      <c r="G577" s="70"/>
      <c r="H577" s="28"/>
      <c r="I577" s="94"/>
      <c r="J577" s="384"/>
      <c r="K577" s="384"/>
      <c r="L577" s="80"/>
      <c r="M577" s="80"/>
      <c r="N577" s="50">
        <v>424974</v>
      </c>
      <c r="O577" s="10"/>
      <c r="P577" s="105"/>
      <c r="Q577" s="102"/>
      <c r="R577" s="114"/>
      <c r="S577" s="272"/>
      <c r="T577" s="30"/>
      <c r="U577" s="29"/>
      <c r="V577" s="29" t="s">
        <v>20</v>
      </c>
      <c r="W577" s="10" t="s">
        <v>2130</v>
      </c>
      <c r="X577" s="296">
        <v>45391</v>
      </c>
      <c r="Y577" s="10">
        <f>SUM(Table3[[#This Row],[cca 
25%]:[cca 100%]])</f>
        <v>0</v>
      </c>
      <c r="Z577" s="351">
        <f>Table3[[#This Row],[Montažne ure]]*(1-Table3[[#This Row],[faktor %]])</f>
        <v>0</v>
      </c>
      <c r="AA577" s="85"/>
      <c r="AB577" s="85"/>
      <c r="AC577" s="85"/>
      <c r="AD577" s="85"/>
      <c r="AE577" s="3"/>
      <c r="AF577" s="3"/>
      <c r="AG577" s="296" t="str">
        <f>IFERROR(VLOOKUP(Table3[[#This Row],[Št. projektne naloge]],'[1]PLAN KONTROLE KONČANIH STROJEV'!$C$8:$M$2000,5,FALSE),"")</f>
        <v/>
      </c>
      <c r="AH577" s="296" t="str">
        <f>IFERROR(VLOOKUP(Table3[[#This Row],[Št. projektne naloge]],'[1]PLAN KONTROLE KONČANIH STROJEV'!$C$8:$M$2000,4,FALSE),"")</f>
        <v/>
      </c>
      <c r="AI577" s="10"/>
      <c r="AJ577" s="10"/>
      <c r="AK577" s="296" t="str">
        <f>IFERROR(VLOOKUP(Table3[[#This Row],[Št. projektne naloge]],'[1]PLAN KONTROLE KONČANIH STROJEV'!$C$8:$M$2000,9,FALSE),"")</f>
        <v/>
      </c>
      <c r="AL57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577" s="30" t="s">
        <v>357</v>
      </c>
      <c r="AN577" s="7"/>
    </row>
    <row r="578" spans="1:40" ht="18" hidden="1" x14ac:dyDescent="0.35">
      <c r="A578" s="117" t="s">
        <v>1241</v>
      </c>
      <c r="B578" s="8" t="s">
        <v>1133</v>
      </c>
      <c r="C578" s="57" t="s">
        <v>1239</v>
      </c>
      <c r="D578" s="50" t="s">
        <v>1240</v>
      </c>
      <c r="E578" s="50"/>
      <c r="F578" s="10"/>
      <c r="G578" s="10"/>
      <c r="H578" s="29"/>
      <c r="I578" s="10"/>
      <c r="J578" s="103"/>
      <c r="K578" s="103"/>
      <c r="L578" s="105"/>
      <c r="M578" s="105"/>
      <c r="N578" s="50">
        <v>449275</v>
      </c>
      <c r="O578" s="10"/>
      <c r="P578" s="105"/>
      <c r="Q578" s="102"/>
      <c r="R578" s="114"/>
      <c r="S578" s="272"/>
      <c r="T578" s="30"/>
      <c r="U578" s="29" t="s">
        <v>1700</v>
      </c>
      <c r="V578" s="29" t="s">
        <v>2128</v>
      </c>
      <c r="W578" s="10" t="s">
        <v>2128</v>
      </c>
      <c r="X578" s="296" t="s">
        <v>2128</v>
      </c>
      <c r="Y578" s="10">
        <f>SUM(Table3[[#This Row],[cca 
25%]:[cca 100%]])</f>
        <v>0</v>
      </c>
      <c r="Z578" s="351">
        <f>Table3[[#This Row],[Montažne ure]]*(1-Table3[[#This Row],[faktor %]])</f>
        <v>0</v>
      </c>
      <c r="AA578" s="85"/>
      <c r="AB578" s="85"/>
      <c r="AC578" s="85"/>
      <c r="AD578" s="85"/>
      <c r="AE578" s="3"/>
      <c r="AF578" s="3"/>
      <c r="AG578" s="296" t="str">
        <f>IFERROR(VLOOKUP(Table3[[#This Row],[Št. projektne naloge]],'[1]PLAN KONTROLE KONČANIH STROJEV'!$C$8:$M$2000,5,FALSE),"")</f>
        <v/>
      </c>
      <c r="AH578" s="296" t="str">
        <f>IFERROR(VLOOKUP(Table3[[#This Row],[Št. projektne naloge]],'[1]PLAN KONTROLE KONČANIH STROJEV'!$C$8:$M$2000,4,FALSE),"")</f>
        <v/>
      </c>
      <c r="AI578" s="10"/>
      <c r="AJ578" s="10"/>
      <c r="AK578" s="296" t="str">
        <f>IFERROR(VLOOKUP(Table3[[#This Row],[Št. projektne naloge]],'[1]PLAN KONTROLE KONČANIH STROJEV'!$C$8:$M$2000,9,FALSE),"")</f>
        <v/>
      </c>
      <c r="AL57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578" s="30" t="s">
        <v>357</v>
      </c>
      <c r="AN578" s="7"/>
    </row>
    <row r="579" spans="1:40" ht="18" hidden="1" x14ac:dyDescent="0.35">
      <c r="A579" s="117"/>
      <c r="B579" s="8"/>
      <c r="C579" s="57"/>
      <c r="D579" s="50"/>
      <c r="E579" s="50" t="str">
        <f>RIGHT(D579,5)</f>
        <v/>
      </c>
      <c r="F579" s="10"/>
      <c r="G579" s="24" t="s">
        <v>357</v>
      </c>
      <c r="H579" s="29"/>
      <c r="I579" s="10"/>
      <c r="J579" s="103"/>
      <c r="K579" s="103"/>
      <c r="L579" s="105"/>
      <c r="M579" s="105"/>
      <c r="N579" s="201"/>
      <c r="O579" s="201"/>
      <c r="P579" s="105"/>
      <c r="Q579" s="102"/>
      <c r="R579" s="114"/>
      <c r="S579" s="272"/>
      <c r="T579" s="30"/>
      <c r="U579" s="29"/>
      <c r="V579" s="29" t="s">
        <v>2128</v>
      </c>
      <c r="W579" s="10" t="s">
        <v>2128</v>
      </c>
      <c r="X579" s="296" t="s">
        <v>2128</v>
      </c>
      <c r="Y579" s="10">
        <f>SUM(Table3[[#This Row],[cca 
25%]:[cca 100%]])</f>
        <v>0</v>
      </c>
      <c r="Z579" s="351">
        <f>Table3[[#This Row],[Montažne ure]]*(1-Table3[[#This Row],[faktor %]])</f>
        <v>0</v>
      </c>
      <c r="AA579" s="85"/>
      <c r="AB579" s="85"/>
      <c r="AC579" s="85"/>
      <c r="AD579" s="85"/>
      <c r="AE579" s="3"/>
      <c r="AF579" s="3"/>
      <c r="AG579" s="296" t="str">
        <f>IFERROR(VLOOKUP(Table3[[#This Row],[Št. projektne naloge]],'[1]PLAN KONTROLE KONČANIH STROJEV'!$C$8:$M$2000,5,FALSE),"")</f>
        <v/>
      </c>
      <c r="AH579" s="296" t="str">
        <f>IFERROR(VLOOKUP(Table3[[#This Row],[Št. projektne naloge]],'[1]PLAN KONTROLE KONČANIH STROJEV'!$C$8:$M$2000,4,FALSE),"")</f>
        <v/>
      </c>
      <c r="AI579" s="10"/>
      <c r="AJ579" s="10"/>
      <c r="AK579" s="296" t="str">
        <f>IFERROR(VLOOKUP(Table3[[#This Row],[Št. projektne naloge]],'[1]PLAN KONTROLE KONČANIH STROJEV'!$C$8:$M$2000,9,FALSE),"")</f>
        <v/>
      </c>
      <c r="AL57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579" s="10" t="s">
        <v>2665</v>
      </c>
      <c r="AN579" s="7"/>
    </row>
    <row r="580" spans="1:40" ht="18" hidden="1" x14ac:dyDescent="0.35">
      <c r="A580" s="117" t="s">
        <v>1366</v>
      </c>
      <c r="B580" s="400" t="s">
        <v>1264</v>
      </c>
      <c r="C580" s="57" t="s">
        <v>1265</v>
      </c>
      <c r="D580" s="51" t="s">
        <v>1266</v>
      </c>
      <c r="E580" s="50"/>
      <c r="F580" s="10" t="s">
        <v>1085</v>
      </c>
      <c r="G580" s="10"/>
      <c r="H580" s="29" t="s">
        <v>1374</v>
      </c>
      <c r="I580" s="250">
        <v>51</v>
      </c>
      <c r="J580" s="158"/>
      <c r="K580" s="158"/>
      <c r="L580" s="214">
        <v>0</v>
      </c>
      <c r="M580" s="214">
        <v>0</v>
      </c>
      <c r="N580" s="50">
        <v>463843</v>
      </c>
      <c r="O580" s="10">
        <v>15799</v>
      </c>
      <c r="P580" s="105">
        <v>1</v>
      </c>
      <c r="Q580" s="102"/>
      <c r="R580" s="114">
        <v>116</v>
      </c>
      <c r="S580" s="61" t="s">
        <v>29</v>
      </c>
      <c r="T580" s="30" t="s">
        <v>1472</v>
      </c>
      <c r="U580" s="29"/>
      <c r="V580" s="29"/>
      <c r="W580" s="10" t="s">
        <v>2130</v>
      </c>
      <c r="X580" s="296">
        <v>45350</v>
      </c>
      <c r="Y580" s="101">
        <f>SUM(Table3[[#This Row],[cca 
25%]:[cca 100%]])</f>
        <v>1</v>
      </c>
      <c r="Z580" s="351">
        <f>Table3[[#This Row],[Montažne ure]]*(1-Table3[[#This Row],[faktor %]])</f>
        <v>0</v>
      </c>
      <c r="AA580" s="84">
        <v>0.25</v>
      </c>
      <c r="AB580" s="84">
        <v>0.25</v>
      </c>
      <c r="AC580" s="84">
        <v>0.25</v>
      </c>
      <c r="AD580" s="84">
        <v>0.25</v>
      </c>
      <c r="AE580" s="3" t="s">
        <v>1481</v>
      </c>
      <c r="AF580" s="3"/>
      <c r="AG580" s="296">
        <v>45337</v>
      </c>
      <c r="AH580" s="296" t="s">
        <v>20</v>
      </c>
      <c r="AI580" s="280"/>
      <c r="AJ580" s="10"/>
      <c r="AK580" s="296">
        <v>45371</v>
      </c>
      <c r="AL580" s="30" t="s">
        <v>20</v>
      </c>
      <c r="AM580" s="30" t="s">
        <v>357</v>
      </c>
      <c r="AN580" s="7"/>
    </row>
    <row r="581" spans="1:40" ht="18" hidden="1" x14ac:dyDescent="0.35">
      <c r="A581" s="117" t="s">
        <v>1366</v>
      </c>
      <c r="B581" s="400" t="s">
        <v>1264</v>
      </c>
      <c r="C581" s="57" t="s">
        <v>1267</v>
      </c>
      <c r="D581" s="51" t="s">
        <v>1268</v>
      </c>
      <c r="E581" s="50"/>
      <c r="F581" s="10" t="s">
        <v>1085</v>
      </c>
      <c r="G581" s="10"/>
      <c r="H581" s="29" t="s">
        <v>1484</v>
      </c>
      <c r="I581" s="250">
        <v>5</v>
      </c>
      <c r="J581" s="158"/>
      <c r="K581" s="158"/>
      <c r="L581" s="214">
        <v>0</v>
      </c>
      <c r="M581" s="214">
        <v>0</v>
      </c>
      <c r="N581" s="50">
        <v>462331</v>
      </c>
      <c r="O581" s="10">
        <v>15798</v>
      </c>
      <c r="P581" s="105">
        <v>1</v>
      </c>
      <c r="Q581" s="102"/>
      <c r="R581" s="114">
        <v>56</v>
      </c>
      <c r="S581" s="58" t="s">
        <v>1486</v>
      </c>
      <c r="T581" s="30" t="s">
        <v>1472</v>
      </c>
      <c r="U581" s="29"/>
      <c r="V581" s="29"/>
      <c r="W581" s="10" t="s">
        <v>2130</v>
      </c>
      <c r="X581" s="296">
        <v>45339</v>
      </c>
      <c r="Y581" s="101">
        <f>SUM(Table3[[#This Row],[cca 
25%]:[cca 100%]])</f>
        <v>1</v>
      </c>
      <c r="Z581" s="351">
        <f>Table3[[#This Row],[Montažne ure]]*(1-Table3[[#This Row],[faktor %]])</f>
        <v>0</v>
      </c>
      <c r="AA581" s="84">
        <v>0.25</v>
      </c>
      <c r="AB581" s="84">
        <v>0.25</v>
      </c>
      <c r="AC581" s="84">
        <v>0.25</v>
      </c>
      <c r="AD581" s="84">
        <v>0.25</v>
      </c>
      <c r="AE581" s="3" t="s">
        <v>1495</v>
      </c>
      <c r="AF581" s="3"/>
      <c r="AG581" s="296">
        <v>45348</v>
      </c>
      <c r="AH581" s="296" t="s">
        <v>20</v>
      </c>
      <c r="AI581" s="280"/>
      <c r="AJ581" s="10"/>
      <c r="AK581" s="296">
        <v>45373</v>
      </c>
      <c r="AL581" s="30" t="s">
        <v>20</v>
      </c>
      <c r="AM581" s="30" t="s">
        <v>357</v>
      </c>
      <c r="AN581" s="7"/>
    </row>
    <row r="582" spans="1:40" ht="18" hidden="1" x14ac:dyDescent="0.35">
      <c r="A582" s="117" t="s">
        <v>1366</v>
      </c>
      <c r="B582" s="401" t="s">
        <v>1264</v>
      </c>
      <c r="C582" s="57" t="s">
        <v>52</v>
      </c>
      <c r="D582" s="51" t="s">
        <v>1269</v>
      </c>
      <c r="E582" s="50"/>
      <c r="F582" s="10" t="s">
        <v>1085</v>
      </c>
      <c r="G582" s="70"/>
      <c r="H582" s="28" t="s">
        <v>1490</v>
      </c>
      <c r="I582" s="361">
        <v>6</v>
      </c>
      <c r="J582" s="354"/>
      <c r="K582" s="354"/>
      <c r="L582" s="214">
        <v>0</v>
      </c>
      <c r="M582" s="214">
        <v>0</v>
      </c>
      <c r="N582" s="50">
        <v>324126</v>
      </c>
      <c r="O582" s="10">
        <v>15815</v>
      </c>
      <c r="P582" s="105">
        <v>1</v>
      </c>
      <c r="Q582" s="102"/>
      <c r="R582" s="114">
        <v>6</v>
      </c>
      <c r="S582" s="62" t="s">
        <v>19</v>
      </c>
      <c r="T582" s="30" t="s">
        <v>1472</v>
      </c>
      <c r="U582" s="29"/>
      <c r="V582" s="29"/>
      <c r="W582" s="10" t="s">
        <v>2130</v>
      </c>
      <c r="X582" s="296">
        <v>45338</v>
      </c>
      <c r="Y582" s="101">
        <f>SUM(Table3[[#This Row],[cca 
25%]:[cca 100%]])</f>
        <v>1</v>
      </c>
      <c r="Z582" s="351">
        <f>Table3[[#This Row],[Montažne ure]]*(1-Table3[[#This Row],[faktor %]])</f>
        <v>0</v>
      </c>
      <c r="AA582" s="84">
        <v>0.25</v>
      </c>
      <c r="AB582" s="84">
        <v>0.25</v>
      </c>
      <c r="AC582" s="84">
        <v>0.25</v>
      </c>
      <c r="AD582" s="84">
        <v>0.25</v>
      </c>
      <c r="AE582" s="3"/>
      <c r="AF582" s="3"/>
      <c r="AG582" s="296">
        <v>45348</v>
      </c>
      <c r="AH582" s="296" t="s">
        <v>20</v>
      </c>
      <c r="AI582" s="280"/>
      <c r="AJ582" s="10"/>
      <c r="AK582" s="296">
        <v>45377</v>
      </c>
      <c r="AL582" s="30" t="s">
        <v>20</v>
      </c>
      <c r="AM582" s="30" t="s">
        <v>357</v>
      </c>
      <c r="AN582" s="7"/>
    </row>
    <row r="583" spans="1:40" ht="18" hidden="1" x14ac:dyDescent="0.35">
      <c r="A583" s="117" t="s">
        <v>1366</v>
      </c>
      <c r="B583" s="400" t="s">
        <v>1264</v>
      </c>
      <c r="C583" s="57" t="s">
        <v>1270</v>
      </c>
      <c r="D583" s="51" t="s">
        <v>1271</v>
      </c>
      <c r="E583" s="50"/>
      <c r="F583" s="10" t="s">
        <v>1085</v>
      </c>
      <c r="G583" s="10"/>
      <c r="H583" s="29" t="s">
        <v>1383</v>
      </c>
      <c r="I583" s="250">
        <v>5</v>
      </c>
      <c r="J583" s="158"/>
      <c r="K583" s="158"/>
      <c r="L583" s="214">
        <v>0</v>
      </c>
      <c r="M583" s="214">
        <v>0</v>
      </c>
      <c r="N583" s="50">
        <v>462332</v>
      </c>
      <c r="O583" s="10">
        <v>15800</v>
      </c>
      <c r="P583" s="105">
        <v>1</v>
      </c>
      <c r="Q583" s="102"/>
      <c r="R583" s="114">
        <v>42</v>
      </c>
      <c r="S583" s="58" t="s">
        <v>1486</v>
      </c>
      <c r="T583" s="30" t="s">
        <v>1472</v>
      </c>
      <c r="U583" s="29"/>
      <c r="V583" s="29"/>
      <c r="W583" s="10" t="s">
        <v>2130</v>
      </c>
      <c r="X583" s="296">
        <v>45343</v>
      </c>
      <c r="Y583" s="101">
        <f>SUM(Table3[[#This Row],[cca 
25%]:[cca 100%]])</f>
        <v>1</v>
      </c>
      <c r="Z583" s="351">
        <f>Table3[[#This Row],[Montažne ure]]*(1-Table3[[#This Row],[faktor %]])</f>
        <v>0</v>
      </c>
      <c r="AA583" s="84">
        <v>0.25</v>
      </c>
      <c r="AB583" s="84">
        <v>0.25</v>
      </c>
      <c r="AC583" s="84">
        <v>0.25</v>
      </c>
      <c r="AD583" s="84">
        <v>0.25</v>
      </c>
      <c r="AE583" s="3"/>
      <c r="AF583" s="3"/>
      <c r="AG583" s="296">
        <v>0</v>
      </c>
      <c r="AH583" s="296" t="s">
        <v>20</v>
      </c>
      <c r="AI583" s="280"/>
      <c r="AJ583" s="10"/>
      <c r="AK583" s="296">
        <v>45384</v>
      </c>
      <c r="AL583" s="30" t="s">
        <v>20</v>
      </c>
      <c r="AM583" s="30" t="s">
        <v>357</v>
      </c>
      <c r="AN583" s="7"/>
    </row>
    <row r="584" spans="1:40" ht="18" hidden="1" x14ac:dyDescent="0.35">
      <c r="A584" s="117" t="s">
        <v>1366</v>
      </c>
      <c r="B584" s="400" t="s">
        <v>1264</v>
      </c>
      <c r="C584" s="57" t="s">
        <v>1272</v>
      </c>
      <c r="D584" s="51" t="s">
        <v>1273</v>
      </c>
      <c r="E584" s="50"/>
      <c r="F584" s="10" t="s">
        <v>1085</v>
      </c>
      <c r="G584" s="10"/>
      <c r="H584" s="29" t="s">
        <v>1488</v>
      </c>
      <c r="I584" s="20">
        <v>6</v>
      </c>
      <c r="J584" s="158"/>
      <c r="K584" s="158"/>
      <c r="L584" s="214">
        <v>0</v>
      </c>
      <c r="M584" s="214">
        <v>0</v>
      </c>
      <c r="N584" s="50">
        <v>462333</v>
      </c>
      <c r="O584" s="10">
        <v>15816</v>
      </c>
      <c r="P584" s="105">
        <v>1</v>
      </c>
      <c r="Q584" s="102"/>
      <c r="R584" s="387">
        <v>160</v>
      </c>
      <c r="S584" s="59" t="s">
        <v>28</v>
      </c>
      <c r="T584" s="30" t="s">
        <v>1472</v>
      </c>
      <c r="U584" s="29"/>
      <c r="V584" s="29"/>
      <c r="W584" s="10" t="s">
        <v>2130</v>
      </c>
      <c r="X584" s="296">
        <v>45342</v>
      </c>
      <c r="Y584" s="101">
        <f>SUM(Table3[[#This Row],[cca 
25%]:[cca 100%]])</f>
        <v>1</v>
      </c>
      <c r="Z584" s="351">
        <f>Table3[[#This Row],[Montažne ure]]*(1-Table3[[#This Row],[faktor %]])</f>
        <v>0</v>
      </c>
      <c r="AA584" s="84">
        <v>0.25</v>
      </c>
      <c r="AB584" s="84">
        <v>0.25</v>
      </c>
      <c r="AC584" s="84">
        <v>0.25</v>
      </c>
      <c r="AD584" s="84">
        <v>0.25</v>
      </c>
      <c r="AE584" s="3"/>
      <c r="AF584" s="3"/>
      <c r="AG584" s="296">
        <v>0</v>
      </c>
      <c r="AH584" s="296" t="s">
        <v>20</v>
      </c>
      <c r="AI584" s="289"/>
      <c r="AJ584" s="10"/>
      <c r="AK584" s="296">
        <v>45373</v>
      </c>
      <c r="AL584" s="30" t="s">
        <v>20</v>
      </c>
      <c r="AM584" s="30" t="s">
        <v>357</v>
      </c>
      <c r="AN584" s="7"/>
    </row>
    <row r="585" spans="1:40" ht="18" hidden="1" x14ac:dyDescent="0.35">
      <c r="A585" s="117" t="s">
        <v>1366</v>
      </c>
      <c r="B585" s="400" t="s">
        <v>1264</v>
      </c>
      <c r="C585" s="57" t="s">
        <v>1274</v>
      </c>
      <c r="D585" s="51" t="s">
        <v>1275</v>
      </c>
      <c r="E585" s="50"/>
      <c r="F585" s="10" t="s">
        <v>1085</v>
      </c>
      <c r="G585" s="10"/>
      <c r="H585" s="29" t="s">
        <v>1411</v>
      </c>
      <c r="I585" s="250">
        <v>51</v>
      </c>
      <c r="J585" s="158"/>
      <c r="K585" s="158"/>
      <c r="L585" s="214">
        <v>0</v>
      </c>
      <c r="M585" s="214">
        <v>0</v>
      </c>
      <c r="N585" s="50">
        <v>462334</v>
      </c>
      <c r="O585" s="10">
        <v>15817</v>
      </c>
      <c r="P585" s="105">
        <v>1</v>
      </c>
      <c r="Q585" s="102"/>
      <c r="R585" s="114">
        <v>58</v>
      </c>
      <c r="S585" s="58" t="s">
        <v>22</v>
      </c>
      <c r="T585" s="30" t="s">
        <v>1472</v>
      </c>
      <c r="U585" s="29"/>
      <c r="V585" s="29"/>
      <c r="W585" s="10" t="s">
        <v>2130</v>
      </c>
      <c r="X585" s="296">
        <v>45350</v>
      </c>
      <c r="Y585" s="101">
        <f>SUM(Table3[[#This Row],[cca 
25%]:[cca 100%]])</f>
        <v>1</v>
      </c>
      <c r="Z585" s="351">
        <f>Table3[[#This Row],[Montažne ure]]*(1-Table3[[#This Row],[faktor %]])</f>
        <v>0</v>
      </c>
      <c r="AA585" s="84">
        <v>0.25</v>
      </c>
      <c r="AB585" s="84">
        <v>0.25</v>
      </c>
      <c r="AC585" s="84">
        <v>0.25</v>
      </c>
      <c r="AD585" s="84">
        <v>0.25</v>
      </c>
      <c r="AE585" s="3" t="s">
        <v>1501</v>
      </c>
      <c r="AF585" s="3"/>
      <c r="AG585" s="296">
        <v>0</v>
      </c>
      <c r="AH585" s="296" t="s">
        <v>20</v>
      </c>
      <c r="AI585" s="280"/>
      <c r="AJ585" s="10"/>
      <c r="AK585" s="296">
        <v>45377</v>
      </c>
      <c r="AL585" s="30" t="s">
        <v>20</v>
      </c>
      <c r="AM585" s="30" t="s">
        <v>357</v>
      </c>
      <c r="AN585" s="7"/>
    </row>
    <row r="586" spans="1:40" ht="18" hidden="1" x14ac:dyDescent="0.35">
      <c r="A586" s="117" t="s">
        <v>1366</v>
      </c>
      <c r="B586" s="401" t="s">
        <v>1264</v>
      </c>
      <c r="C586" s="57" t="s">
        <v>1276</v>
      </c>
      <c r="D586" s="51" t="s">
        <v>1277</v>
      </c>
      <c r="E586" s="50"/>
      <c r="F586" s="10" t="s">
        <v>1085</v>
      </c>
      <c r="G586" s="70"/>
      <c r="H586" s="28" t="s">
        <v>1383</v>
      </c>
      <c r="I586" s="250">
        <v>5</v>
      </c>
      <c r="J586" s="354"/>
      <c r="K586" s="354"/>
      <c r="L586" s="214">
        <v>0</v>
      </c>
      <c r="M586" s="214">
        <v>0</v>
      </c>
      <c r="N586" s="50">
        <v>466585</v>
      </c>
      <c r="O586" s="10">
        <v>15946</v>
      </c>
      <c r="P586" s="105">
        <v>1</v>
      </c>
      <c r="Q586" s="102"/>
      <c r="R586" s="114">
        <v>36</v>
      </c>
      <c r="S586" s="58" t="s">
        <v>1486</v>
      </c>
      <c r="T586" s="30" t="s">
        <v>1472</v>
      </c>
      <c r="U586" s="29"/>
      <c r="V586" s="29"/>
      <c r="W586" s="10" t="s">
        <v>2130</v>
      </c>
      <c r="X586" s="296">
        <v>45341</v>
      </c>
      <c r="Y586" s="101">
        <f>SUM(Table3[[#This Row],[cca 
25%]:[cca 100%]])</f>
        <v>1</v>
      </c>
      <c r="Z586" s="351">
        <f>Table3[[#This Row],[Montažne ure]]*(1-Table3[[#This Row],[faktor %]])</f>
        <v>0</v>
      </c>
      <c r="AA586" s="84">
        <v>0.25</v>
      </c>
      <c r="AB586" s="84">
        <v>0.25</v>
      </c>
      <c r="AC586" s="84">
        <v>0.25</v>
      </c>
      <c r="AD586" s="84">
        <v>0.25</v>
      </c>
      <c r="AE586" s="3" t="s">
        <v>1495</v>
      </c>
      <c r="AF586" s="3"/>
      <c r="AG586" s="296">
        <v>45343</v>
      </c>
      <c r="AH586" s="296" t="s">
        <v>20</v>
      </c>
      <c r="AI586" s="280"/>
      <c r="AJ586" s="10"/>
      <c r="AK586" s="296">
        <v>45384</v>
      </c>
      <c r="AL586" s="30" t="s">
        <v>20</v>
      </c>
      <c r="AM586" s="30" t="s">
        <v>357</v>
      </c>
      <c r="AN586" s="7"/>
    </row>
    <row r="587" spans="1:40" ht="18" hidden="1" x14ac:dyDescent="0.35">
      <c r="A587" s="117" t="s">
        <v>1366</v>
      </c>
      <c r="B587" s="400" t="s">
        <v>1264</v>
      </c>
      <c r="C587" s="57" t="s">
        <v>1278</v>
      </c>
      <c r="D587" s="51" t="s">
        <v>1279</v>
      </c>
      <c r="E587" s="50"/>
      <c r="F587" s="10" t="s">
        <v>1085</v>
      </c>
      <c r="G587" s="10"/>
      <c r="H587" s="29" t="s">
        <v>1383</v>
      </c>
      <c r="I587" s="250">
        <v>5</v>
      </c>
      <c r="J587" s="158"/>
      <c r="K587" s="158"/>
      <c r="L587" s="214">
        <v>0</v>
      </c>
      <c r="M587" s="214">
        <v>0</v>
      </c>
      <c r="N587" s="50">
        <v>462335</v>
      </c>
      <c r="O587" s="10">
        <v>15818</v>
      </c>
      <c r="P587" s="105">
        <v>1</v>
      </c>
      <c r="Q587" s="102"/>
      <c r="R587" s="114">
        <v>6</v>
      </c>
      <c r="S587" s="58" t="s">
        <v>1486</v>
      </c>
      <c r="T587" s="30" t="s">
        <v>1472</v>
      </c>
      <c r="U587" s="29"/>
      <c r="V587" s="29"/>
      <c r="W587" s="10" t="s">
        <v>2130</v>
      </c>
      <c r="X587" s="296">
        <v>45338</v>
      </c>
      <c r="Y587" s="101">
        <f>SUM(Table3[[#This Row],[cca 
25%]:[cca 100%]])</f>
        <v>1</v>
      </c>
      <c r="Z587" s="351">
        <f>Table3[[#This Row],[Montažne ure]]*(1-Table3[[#This Row],[faktor %]])</f>
        <v>0</v>
      </c>
      <c r="AA587" s="84">
        <v>0.25</v>
      </c>
      <c r="AB587" s="84">
        <v>0.25</v>
      </c>
      <c r="AC587" s="84">
        <v>0.25</v>
      </c>
      <c r="AD587" s="84">
        <v>0.25</v>
      </c>
      <c r="AE587" s="3" t="s">
        <v>1495</v>
      </c>
      <c r="AF587" s="3"/>
      <c r="AG587" s="296">
        <v>0</v>
      </c>
      <c r="AH587" s="296" t="s">
        <v>20</v>
      </c>
      <c r="AI587" s="280"/>
      <c r="AJ587" s="10"/>
      <c r="AK587" s="296">
        <v>45384</v>
      </c>
      <c r="AL587" s="30" t="s">
        <v>20</v>
      </c>
      <c r="AM587" s="30" t="s">
        <v>357</v>
      </c>
      <c r="AN587" s="7"/>
    </row>
    <row r="588" spans="1:40" ht="18" hidden="1" x14ac:dyDescent="0.35">
      <c r="A588" s="117" t="s">
        <v>1366</v>
      </c>
      <c r="B588" s="401" t="s">
        <v>1264</v>
      </c>
      <c r="C588" s="57" t="s">
        <v>1280</v>
      </c>
      <c r="D588" s="51" t="s">
        <v>1281</v>
      </c>
      <c r="E588" s="50"/>
      <c r="F588" s="10" t="s">
        <v>1085</v>
      </c>
      <c r="G588" s="70"/>
      <c r="H588" s="29" t="s">
        <v>1383</v>
      </c>
      <c r="I588" s="250">
        <v>5</v>
      </c>
      <c r="J588" s="354"/>
      <c r="K588" s="354"/>
      <c r="L588" s="214">
        <v>0</v>
      </c>
      <c r="M588" s="214">
        <v>0</v>
      </c>
      <c r="N588" s="50">
        <v>462337</v>
      </c>
      <c r="O588" s="10">
        <v>15820</v>
      </c>
      <c r="P588" s="105">
        <v>1</v>
      </c>
      <c r="Q588" s="102"/>
      <c r="R588" s="114">
        <v>22</v>
      </c>
      <c r="S588" s="58" t="s">
        <v>1486</v>
      </c>
      <c r="T588" s="30" t="s">
        <v>1472</v>
      </c>
      <c r="U588" s="29"/>
      <c r="V588" s="29"/>
      <c r="W588" s="10" t="s">
        <v>2130</v>
      </c>
      <c r="X588" s="296">
        <v>45338</v>
      </c>
      <c r="Y588" s="101">
        <f>SUM(Table3[[#This Row],[cca 
25%]:[cca 100%]])</f>
        <v>1</v>
      </c>
      <c r="Z588" s="351">
        <f>Table3[[#This Row],[Montažne ure]]*(1-Table3[[#This Row],[faktor %]])</f>
        <v>0</v>
      </c>
      <c r="AA588" s="84">
        <v>0.25</v>
      </c>
      <c r="AB588" s="84">
        <v>0.25</v>
      </c>
      <c r="AC588" s="84">
        <v>0.25</v>
      </c>
      <c r="AD588" s="84">
        <v>0.25</v>
      </c>
      <c r="AE588" s="3" t="s">
        <v>1495</v>
      </c>
      <c r="AF588" s="3"/>
      <c r="AG588" s="296">
        <v>0</v>
      </c>
      <c r="AH588" s="296" t="s">
        <v>20</v>
      </c>
      <c r="AI588" s="280"/>
      <c r="AJ588" s="10"/>
      <c r="AK588" s="296">
        <v>45373</v>
      </c>
      <c r="AL588" s="30" t="s">
        <v>20</v>
      </c>
      <c r="AM588" s="30" t="s">
        <v>357</v>
      </c>
      <c r="AN588" s="7"/>
    </row>
    <row r="589" spans="1:40" ht="18" hidden="1" x14ac:dyDescent="0.35">
      <c r="A589" s="117" t="s">
        <v>1366</v>
      </c>
      <c r="B589" s="400" t="s">
        <v>1264</v>
      </c>
      <c r="C589" s="57" t="s">
        <v>1282</v>
      </c>
      <c r="D589" s="275" t="s">
        <v>1283</v>
      </c>
      <c r="E589" s="50"/>
      <c r="F589" s="383" t="s">
        <v>1485</v>
      </c>
      <c r="G589" s="10"/>
      <c r="H589" s="28" t="s">
        <v>1476</v>
      </c>
      <c r="I589" s="250">
        <v>4</v>
      </c>
      <c r="J589" s="385"/>
      <c r="K589" s="158"/>
      <c r="L589" s="214">
        <v>0</v>
      </c>
      <c r="M589" s="214">
        <v>0</v>
      </c>
      <c r="N589" s="50">
        <v>462338</v>
      </c>
      <c r="O589" s="10">
        <v>15821</v>
      </c>
      <c r="P589" s="105">
        <v>1</v>
      </c>
      <c r="Q589" s="102"/>
      <c r="R589" s="114">
        <v>374</v>
      </c>
      <c r="S589" s="62" t="s">
        <v>19</v>
      </c>
      <c r="T589" s="30" t="s">
        <v>1471</v>
      </c>
      <c r="U589" s="29" t="s">
        <v>1480</v>
      </c>
      <c r="V589" s="29"/>
      <c r="W589" s="10" t="s">
        <v>2130</v>
      </c>
      <c r="X589" s="296">
        <v>45349</v>
      </c>
      <c r="Y589" s="101">
        <f>SUM(Table3[[#This Row],[cca 
25%]:[cca 100%]])</f>
        <v>1</v>
      </c>
      <c r="Z589" s="351">
        <f>Table3[[#This Row],[Montažne ure]]*(1-Table3[[#This Row],[faktor %]])</f>
        <v>0</v>
      </c>
      <c r="AA589" s="84">
        <v>0.25</v>
      </c>
      <c r="AB589" s="84">
        <v>0.25</v>
      </c>
      <c r="AC589" s="84">
        <v>0.25</v>
      </c>
      <c r="AD589" s="84">
        <v>0.25</v>
      </c>
      <c r="AE589" s="3" t="s">
        <v>1383</v>
      </c>
      <c r="AF589" s="3"/>
      <c r="AG589" s="296">
        <v>0</v>
      </c>
      <c r="AH589" s="296" t="s">
        <v>20</v>
      </c>
      <c r="AI589" s="10" t="s">
        <v>1683</v>
      </c>
      <c r="AJ589" s="10"/>
      <c r="AK589" s="296">
        <v>0</v>
      </c>
      <c r="AL589" s="30" t="s">
        <v>20</v>
      </c>
      <c r="AM589" s="30" t="s">
        <v>357</v>
      </c>
      <c r="AN589" s="7"/>
    </row>
    <row r="590" spans="1:40" ht="18" hidden="1" x14ac:dyDescent="0.35">
      <c r="A590" s="117" t="s">
        <v>1366</v>
      </c>
      <c r="B590" s="400" t="s">
        <v>1264</v>
      </c>
      <c r="C590" s="57" t="s">
        <v>919</v>
      </c>
      <c r="D590" s="50" t="s">
        <v>1284</v>
      </c>
      <c r="E590" s="50"/>
      <c r="F590" s="10"/>
      <c r="G590" s="10"/>
      <c r="H590" s="29"/>
      <c r="I590" s="10"/>
      <c r="J590" s="103"/>
      <c r="K590" s="103"/>
      <c r="L590" s="105"/>
      <c r="M590" s="342"/>
      <c r="N590" s="50">
        <v>435645</v>
      </c>
      <c r="O590" s="10"/>
      <c r="P590" s="105">
        <v>1</v>
      </c>
      <c r="Q590" s="102"/>
      <c r="R590" s="114">
        <v>5</v>
      </c>
      <c r="S590" s="272"/>
      <c r="T590" s="30" t="s">
        <v>1472</v>
      </c>
      <c r="U590" s="29"/>
      <c r="V590" s="29" t="str">
        <f>IFERROR(VLOOKUP(Table3[[#This Row],[Št. projektne naloge]],'[2]list 1'!$A$2:$I$2000,6,FALSE),"")</f>
        <v/>
      </c>
      <c r="W590" s="119" t="str">
        <f>IFERROR(VLOOKUP(Table3[[#This Row],[Št. projektne naloge]],'[2]list 1'!$A$2:$I$2000,9,FALSE),"")</f>
        <v/>
      </c>
      <c r="X590" s="296" t="str">
        <f>IFERROR(VLOOKUP(Table3[[#This Row],[Št. projektne naloge]],'[2]list 1'!$A$2:$I$2000,8,FALSE),"")</f>
        <v/>
      </c>
      <c r="Y590" s="101">
        <f>SUM(Table3[[#This Row],[cca 
25%]:[cca 100%]])</f>
        <v>0</v>
      </c>
      <c r="Z590" s="351">
        <f>Table3[[#This Row],[Montažne ure]]*(1-Table3[[#This Row],[faktor %]])</f>
        <v>5</v>
      </c>
      <c r="AA590" s="366"/>
      <c r="AB590" s="85"/>
      <c r="AC590" s="85"/>
      <c r="AD590" s="85"/>
      <c r="AE590" s="3"/>
      <c r="AF590" s="3"/>
      <c r="AG590" s="296">
        <f>IFERROR(VLOOKUP(Table3[[#This Row],[Št. projektne naloge]],'[1]PLAN KONTROLE KONČANIH STROJEV'!$C$8:$M$2000,5,FALSE),"")</f>
        <v>0</v>
      </c>
      <c r="AH590" s="296">
        <f>IFERROR(VLOOKUP(Table3[[#This Row],[Št. projektne naloge]],'[1]PLAN KONTROLE KONČANIH STROJEV'!$C$8:$M$2000,4,FALSE),"")</f>
        <v>0</v>
      </c>
      <c r="AI590" s="10"/>
      <c r="AJ590" s="10"/>
      <c r="AK590" s="296">
        <f>IFERROR(VLOOKUP(Table3[[#This Row],[Št. projektne naloge]],'[1]PLAN KONTROLE KONČANIH STROJEV'!$C$8:$M$2000,9,FALSE),"")</f>
        <v>0</v>
      </c>
      <c r="AL59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590" s="30" t="s">
        <v>357</v>
      </c>
      <c r="AN590" s="7"/>
    </row>
    <row r="591" spans="1:40" ht="18" hidden="1" x14ac:dyDescent="0.35">
      <c r="A591" s="117" t="s">
        <v>1366</v>
      </c>
      <c r="B591" s="401" t="s">
        <v>1264</v>
      </c>
      <c r="C591" s="57" t="s">
        <v>1285</v>
      </c>
      <c r="D591" s="275" t="s">
        <v>1286</v>
      </c>
      <c r="E591" s="50"/>
      <c r="F591" s="94" t="s">
        <v>1085</v>
      </c>
      <c r="G591" s="70"/>
      <c r="H591" s="28" t="s">
        <v>1490</v>
      </c>
      <c r="I591" s="361">
        <v>6</v>
      </c>
      <c r="J591" s="354"/>
      <c r="K591" s="354"/>
      <c r="L591" s="214">
        <v>0</v>
      </c>
      <c r="M591" s="214">
        <v>0</v>
      </c>
      <c r="N591" s="50">
        <v>462339</v>
      </c>
      <c r="O591" s="10">
        <v>15822</v>
      </c>
      <c r="P591" s="105">
        <v>1</v>
      </c>
      <c r="Q591" s="102"/>
      <c r="R591" s="114">
        <v>33</v>
      </c>
      <c r="S591" s="62" t="s">
        <v>19</v>
      </c>
      <c r="T591" s="30" t="s">
        <v>1472</v>
      </c>
      <c r="U591" s="29"/>
      <c r="V591" s="29"/>
      <c r="W591" s="10" t="s">
        <v>2130</v>
      </c>
      <c r="X591" s="296">
        <v>45342</v>
      </c>
      <c r="Y591" s="101">
        <f>SUM(Table3[[#This Row],[cca 
25%]:[cca 100%]])</f>
        <v>1</v>
      </c>
      <c r="Z591" s="351">
        <f>Table3[[#This Row],[Montažne ure]]*(1-Table3[[#This Row],[faktor %]])</f>
        <v>0</v>
      </c>
      <c r="AA591" s="84">
        <v>0.25</v>
      </c>
      <c r="AB591" s="84">
        <v>0.25</v>
      </c>
      <c r="AC591" s="84">
        <v>0.25</v>
      </c>
      <c r="AD591" s="84">
        <v>0.25</v>
      </c>
      <c r="AE591" s="3" t="s">
        <v>1495</v>
      </c>
      <c r="AF591" s="3"/>
      <c r="AG591" s="296">
        <v>45338</v>
      </c>
      <c r="AH591" s="296" t="s">
        <v>20</v>
      </c>
      <c r="AI591" s="389"/>
      <c r="AJ591" s="10"/>
      <c r="AK591" s="296">
        <v>45385</v>
      </c>
      <c r="AL591" s="30" t="s">
        <v>20</v>
      </c>
      <c r="AM591" s="30" t="s">
        <v>357</v>
      </c>
      <c r="AN591" s="7"/>
    </row>
    <row r="592" spans="1:40" ht="18" hidden="1" x14ac:dyDescent="0.35">
      <c r="A592" s="117" t="s">
        <v>1366</v>
      </c>
      <c r="B592" s="401" t="s">
        <v>1264</v>
      </c>
      <c r="C592" s="57" t="s">
        <v>1287</v>
      </c>
      <c r="D592" s="275" t="s">
        <v>1288</v>
      </c>
      <c r="E592" s="50"/>
      <c r="F592" s="94" t="s">
        <v>1085</v>
      </c>
      <c r="G592" s="70"/>
      <c r="H592" s="28" t="s">
        <v>1490</v>
      </c>
      <c r="I592" s="361">
        <v>6</v>
      </c>
      <c r="J592" s="354"/>
      <c r="K592" s="354"/>
      <c r="L592" s="214">
        <v>0</v>
      </c>
      <c r="M592" s="214">
        <v>0</v>
      </c>
      <c r="N592" s="50">
        <v>462340</v>
      </c>
      <c r="O592" s="10">
        <v>15823</v>
      </c>
      <c r="P592" s="105">
        <v>1</v>
      </c>
      <c r="Q592" s="102"/>
      <c r="R592" s="114">
        <v>21</v>
      </c>
      <c r="S592" s="62" t="s">
        <v>19</v>
      </c>
      <c r="T592" s="30" t="s">
        <v>1472</v>
      </c>
      <c r="U592" s="29"/>
      <c r="V592" s="29"/>
      <c r="W592" s="10" t="s">
        <v>2130</v>
      </c>
      <c r="X592" s="296">
        <v>45343</v>
      </c>
      <c r="Y592" s="101">
        <f>SUM(Table3[[#This Row],[cca 
25%]:[cca 100%]])</f>
        <v>1</v>
      </c>
      <c r="Z592" s="351">
        <f>Table3[[#This Row],[Montažne ure]]*(1-Table3[[#This Row],[faktor %]])</f>
        <v>0</v>
      </c>
      <c r="AA592" s="84">
        <v>0.25</v>
      </c>
      <c r="AB592" s="84">
        <v>0.25</v>
      </c>
      <c r="AC592" s="84">
        <v>0.25</v>
      </c>
      <c r="AD592" s="84">
        <v>0.25</v>
      </c>
      <c r="AE592" s="3" t="s">
        <v>1491</v>
      </c>
      <c r="AF592" s="3"/>
      <c r="AG592" s="296">
        <v>45334</v>
      </c>
      <c r="AH592" s="296" t="s">
        <v>20</v>
      </c>
      <c r="AI592" s="389"/>
      <c r="AJ592" s="10"/>
      <c r="AK592" s="296">
        <v>45363</v>
      </c>
      <c r="AL592" s="30" t="s">
        <v>20</v>
      </c>
      <c r="AM592" s="30" t="s">
        <v>357</v>
      </c>
      <c r="AN592" s="7"/>
    </row>
    <row r="593" spans="1:40" ht="18" hidden="1" x14ac:dyDescent="0.35">
      <c r="A593" s="117" t="s">
        <v>1366</v>
      </c>
      <c r="B593" s="401" t="s">
        <v>1264</v>
      </c>
      <c r="C593" s="57" t="s">
        <v>1289</v>
      </c>
      <c r="D593" s="275" t="s">
        <v>1290</v>
      </c>
      <c r="E593" s="50"/>
      <c r="F593" s="10" t="s">
        <v>1085</v>
      </c>
      <c r="G593" s="70"/>
      <c r="H593" s="28" t="s">
        <v>1490</v>
      </c>
      <c r="I593" s="361">
        <v>6</v>
      </c>
      <c r="J593" s="354"/>
      <c r="K593" s="356"/>
      <c r="L593" s="214">
        <v>0</v>
      </c>
      <c r="M593" s="214">
        <v>0</v>
      </c>
      <c r="N593" s="50">
        <v>462341</v>
      </c>
      <c r="O593" s="10">
        <v>15824</v>
      </c>
      <c r="P593" s="105">
        <v>1</v>
      </c>
      <c r="Q593" s="102"/>
      <c r="R593" s="114">
        <v>25</v>
      </c>
      <c r="S593" s="62" t="s">
        <v>19</v>
      </c>
      <c r="T593" s="408" t="s">
        <v>1472</v>
      </c>
      <c r="U593" s="29"/>
      <c r="V593" s="29"/>
      <c r="W593" s="10" t="s">
        <v>2130</v>
      </c>
      <c r="X593" s="296">
        <v>45339</v>
      </c>
      <c r="Y593" s="101">
        <f>SUM(Table3[[#This Row],[cca 
25%]:[cca 100%]])</f>
        <v>1</v>
      </c>
      <c r="Z593" s="351">
        <f>Table3[[#This Row],[Montažne ure]]*(1-Table3[[#This Row],[faktor %]])</f>
        <v>0</v>
      </c>
      <c r="AA593" s="84">
        <v>0.25</v>
      </c>
      <c r="AB593" s="84">
        <v>0.25</v>
      </c>
      <c r="AC593" s="84">
        <v>0.25</v>
      </c>
      <c r="AD593" s="84">
        <v>0.25</v>
      </c>
      <c r="AE593" s="3" t="s">
        <v>1495</v>
      </c>
      <c r="AF593" s="3"/>
      <c r="AG593" s="296">
        <v>45342</v>
      </c>
      <c r="AH593" s="296" t="s">
        <v>20</v>
      </c>
      <c r="AI593" s="389"/>
      <c r="AJ593" s="10"/>
      <c r="AK593" s="296">
        <v>45399</v>
      </c>
      <c r="AL593" s="30" t="s">
        <v>20</v>
      </c>
      <c r="AM593" s="30" t="s">
        <v>357</v>
      </c>
      <c r="AN593" s="7"/>
    </row>
    <row r="594" spans="1:40" ht="18" hidden="1" x14ac:dyDescent="0.35">
      <c r="A594" s="117" t="s">
        <v>1366</v>
      </c>
      <c r="B594" s="400" t="s">
        <v>1264</v>
      </c>
      <c r="C594" s="57" t="s">
        <v>1291</v>
      </c>
      <c r="D594" s="275" t="s">
        <v>1292</v>
      </c>
      <c r="E594" s="50"/>
      <c r="F594" s="10" t="s">
        <v>1085</v>
      </c>
      <c r="G594" s="10"/>
      <c r="H594" s="28" t="s">
        <v>1490</v>
      </c>
      <c r="I594" s="361">
        <v>6</v>
      </c>
      <c r="J594" s="158"/>
      <c r="K594" s="158"/>
      <c r="L594" s="214">
        <v>0</v>
      </c>
      <c r="M594" s="214">
        <v>0</v>
      </c>
      <c r="N594" s="50">
        <v>462342</v>
      </c>
      <c r="O594" s="10">
        <v>15825</v>
      </c>
      <c r="P594" s="105">
        <v>1</v>
      </c>
      <c r="Q594" s="102"/>
      <c r="R594" s="114">
        <v>11</v>
      </c>
      <c r="S594" s="62" t="s">
        <v>19</v>
      </c>
      <c r="T594" s="30" t="s">
        <v>1472</v>
      </c>
      <c r="U594" s="29"/>
      <c r="V594" s="29"/>
      <c r="W594" s="10" t="s">
        <v>2130</v>
      </c>
      <c r="X594" s="296">
        <v>45334</v>
      </c>
      <c r="Y594" s="101">
        <f>SUM(Table3[[#This Row],[cca 
25%]:[cca 100%]])</f>
        <v>1</v>
      </c>
      <c r="Z594" s="351">
        <f>Table3[[#This Row],[Montažne ure]]*(1-Table3[[#This Row],[faktor %]])</f>
        <v>0</v>
      </c>
      <c r="AA594" s="84">
        <v>0.25</v>
      </c>
      <c r="AB594" s="84">
        <v>0.25</v>
      </c>
      <c r="AC594" s="84">
        <v>0.25</v>
      </c>
      <c r="AD594" s="84">
        <v>0.25</v>
      </c>
      <c r="AE594" s="3" t="s">
        <v>1481</v>
      </c>
      <c r="AF594" s="3"/>
      <c r="AG594" s="296">
        <v>45342</v>
      </c>
      <c r="AH594" s="296" t="s">
        <v>20</v>
      </c>
      <c r="AI594" s="389"/>
      <c r="AJ594" s="10"/>
      <c r="AK594" s="296">
        <v>45363</v>
      </c>
      <c r="AL594" s="30" t="s">
        <v>20</v>
      </c>
      <c r="AM594" s="30" t="s">
        <v>357</v>
      </c>
      <c r="AN594" s="7"/>
    </row>
    <row r="595" spans="1:40" ht="18" hidden="1" x14ac:dyDescent="0.35">
      <c r="A595" s="117" t="s">
        <v>1366</v>
      </c>
      <c r="B595" s="8" t="s">
        <v>1264</v>
      </c>
      <c r="C595" s="57" t="s">
        <v>1293</v>
      </c>
      <c r="D595" s="50" t="s">
        <v>1294</v>
      </c>
      <c r="E595" s="50"/>
      <c r="F595" s="10"/>
      <c r="G595" s="10" t="s">
        <v>357</v>
      </c>
      <c r="H595" s="29" t="s">
        <v>1411</v>
      </c>
      <c r="I595" s="250">
        <v>51</v>
      </c>
      <c r="J595" s="158"/>
      <c r="K595" s="158"/>
      <c r="L595" s="214">
        <v>0</v>
      </c>
      <c r="M595" s="214">
        <v>0</v>
      </c>
      <c r="N595" s="50">
        <v>462343</v>
      </c>
      <c r="O595" s="10">
        <v>15826</v>
      </c>
      <c r="P595" s="105">
        <v>1</v>
      </c>
      <c r="Q595" s="102"/>
      <c r="R595" s="114">
        <v>51</v>
      </c>
      <c r="S595" s="58" t="s">
        <v>22</v>
      </c>
      <c r="T595" s="30" t="s">
        <v>1472</v>
      </c>
      <c r="U595" s="29"/>
      <c r="V595" s="29"/>
      <c r="W595" s="10" t="s">
        <v>2130</v>
      </c>
      <c r="X595" s="296">
        <v>45337</v>
      </c>
      <c r="Y595" s="101">
        <f>SUM(Table3[[#This Row],[cca 
25%]:[cca 100%]])</f>
        <v>1</v>
      </c>
      <c r="Z595" s="351">
        <f>Table3[[#This Row],[Montažne ure]]*(1-Table3[[#This Row],[faktor %]])</f>
        <v>0</v>
      </c>
      <c r="AA595" s="84">
        <v>0.25</v>
      </c>
      <c r="AB595" s="84">
        <v>0.25</v>
      </c>
      <c r="AC595" s="84">
        <v>0.25</v>
      </c>
      <c r="AD595" s="84">
        <v>0.25</v>
      </c>
      <c r="AE595" s="3" t="s">
        <v>1484</v>
      </c>
      <c r="AF595" s="3"/>
      <c r="AG595" s="296">
        <v>45328</v>
      </c>
      <c r="AH595" s="296" t="s">
        <v>20</v>
      </c>
      <c r="AI595" s="10" t="s">
        <v>1683</v>
      </c>
      <c r="AJ595" s="10"/>
      <c r="AK595" s="296">
        <v>45335</v>
      </c>
      <c r="AL595" s="30" t="s">
        <v>20</v>
      </c>
      <c r="AM595" s="30" t="s">
        <v>357</v>
      </c>
      <c r="AN595" s="7"/>
    </row>
    <row r="596" spans="1:40" ht="18" hidden="1" x14ac:dyDescent="0.35">
      <c r="A596" s="117" t="s">
        <v>1366</v>
      </c>
      <c r="B596" s="8" t="s">
        <v>1264</v>
      </c>
      <c r="C596" s="57" t="s">
        <v>1295</v>
      </c>
      <c r="D596" s="50" t="s">
        <v>1296</v>
      </c>
      <c r="E596" s="50"/>
      <c r="F596" s="10"/>
      <c r="G596" s="10" t="s">
        <v>357</v>
      </c>
      <c r="H596" s="29" t="s">
        <v>1411</v>
      </c>
      <c r="I596" s="250">
        <v>51</v>
      </c>
      <c r="J596" s="158"/>
      <c r="K596" s="158"/>
      <c r="L596" s="214">
        <v>0</v>
      </c>
      <c r="M596" s="214">
        <v>0</v>
      </c>
      <c r="N596" s="50">
        <v>462344</v>
      </c>
      <c r="O596" s="10">
        <v>15827</v>
      </c>
      <c r="P596" s="105">
        <v>1</v>
      </c>
      <c r="Q596" s="102"/>
      <c r="R596" s="114">
        <v>60</v>
      </c>
      <c r="S596" s="58" t="s">
        <v>22</v>
      </c>
      <c r="T596" s="30" t="s">
        <v>1472</v>
      </c>
      <c r="U596" s="29"/>
      <c r="V596" s="29"/>
      <c r="W596" s="10" t="s">
        <v>2130</v>
      </c>
      <c r="X596" s="296">
        <v>45337</v>
      </c>
      <c r="Y596" s="101">
        <f>SUM(Table3[[#This Row],[cca 
25%]:[cca 100%]])</f>
        <v>1</v>
      </c>
      <c r="Z596" s="351">
        <f>Table3[[#This Row],[Montažne ure]]*(1-Table3[[#This Row],[faktor %]])</f>
        <v>0</v>
      </c>
      <c r="AA596" s="84">
        <v>0.25</v>
      </c>
      <c r="AB596" s="84">
        <v>0.25</v>
      </c>
      <c r="AC596" s="84">
        <v>0.25</v>
      </c>
      <c r="AD596" s="84">
        <v>0.25</v>
      </c>
      <c r="AE596" s="3" t="s">
        <v>1484</v>
      </c>
      <c r="AF596" s="3"/>
      <c r="AG596" s="296">
        <v>45329</v>
      </c>
      <c r="AH596" s="296" t="s">
        <v>20</v>
      </c>
      <c r="AI596" s="10" t="s">
        <v>1683</v>
      </c>
      <c r="AJ596" s="10"/>
      <c r="AK596" s="296">
        <v>45335</v>
      </c>
      <c r="AL596" s="30" t="s">
        <v>20</v>
      </c>
      <c r="AM596" s="30" t="s">
        <v>357</v>
      </c>
      <c r="AN596" s="7"/>
    </row>
    <row r="597" spans="1:40" ht="18" hidden="1" x14ac:dyDescent="0.35">
      <c r="A597" s="117" t="s">
        <v>1366</v>
      </c>
      <c r="B597" s="400" t="s">
        <v>1264</v>
      </c>
      <c r="C597" s="57" t="s">
        <v>1297</v>
      </c>
      <c r="D597" s="50" t="s">
        <v>1298</v>
      </c>
      <c r="E597" s="50"/>
      <c r="F597" s="10"/>
      <c r="G597" s="10"/>
      <c r="H597" s="29" t="s">
        <v>1455</v>
      </c>
      <c r="I597" s="7">
        <v>7</v>
      </c>
      <c r="J597" s="158"/>
      <c r="K597" s="158"/>
      <c r="L597" s="214">
        <v>0</v>
      </c>
      <c r="M597" s="214">
        <v>0</v>
      </c>
      <c r="N597" s="50">
        <v>462345</v>
      </c>
      <c r="O597" s="10">
        <v>15828</v>
      </c>
      <c r="P597" s="105">
        <v>1</v>
      </c>
      <c r="Q597" s="102"/>
      <c r="R597" s="114">
        <v>5</v>
      </c>
      <c r="S597" s="58" t="s">
        <v>1486</v>
      </c>
      <c r="T597" s="30" t="s">
        <v>1472</v>
      </c>
      <c r="U597" s="29"/>
      <c r="V597" s="29"/>
      <c r="W597" s="10" t="s">
        <v>2130</v>
      </c>
      <c r="X597" s="296">
        <v>45342</v>
      </c>
      <c r="Y597" s="101">
        <f>SUM(Table3[[#This Row],[cca 
25%]:[cca 100%]])</f>
        <v>1</v>
      </c>
      <c r="Z597" s="351">
        <f>Table3[[#This Row],[Montažne ure]]*(1-Table3[[#This Row],[faktor %]])</f>
        <v>0</v>
      </c>
      <c r="AA597" s="84">
        <v>0.25</v>
      </c>
      <c r="AB597" s="84">
        <v>0.25</v>
      </c>
      <c r="AC597" s="84">
        <v>0.25</v>
      </c>
      <c r="AD597" s="84">
        <v>0.25</v>
      </c>
      <c r="AE597" s="3" t="s">
        <v>1489</v>
      </c>
      <c r="AF597" s="3"/>
      <c r="AG597" s="296">
        <v>45349</v>
      </c>
      <c r="AH597" s="296" t="s">
        <v>20</v>
      </c>
      <c r="AI597" s="10" t="s">
        <v>1683</v>
      </c>
      <c r="AJ597" s="10"/>
      <c r="AK597" s="296">
        <v>45350</v>
      </c>
      <c r="AL597" s="30" t="s">
        <v>20</v>
      </c>
      <c r="AM597" s="30" t="s">
        <v>357</v>
      </c>
      <c r="AN597" s="7"/>
    </row>
    <row r="598" spans="1:40" ht="18" hidden="1" x14ac:dyDescent="0.35">
      <c r="A598" s="117" t="s">
        <v>1366</v>
      </c>
      <c r="B598" s="401" t="s">
        <v>1264</v>
      </c>
      <c r="C598" s="57" t="s">
        <v>1299</v>
      </c>
      <c r="D598" s="50" t="s">
        <v>1300</v>
      </c>
      <c r="E598" s="50"/>
      <c r="F598" s="94"/>
      <c r="G598" s="70"/>
      <c r="H598" s="29" t="s">
        <v>1455</v>
      </c>
      <c r="I598" s="7">
        <v>7</v>
      </c>
      <c r="J598" s="354"/>
      <c r="K598" s="354"/>
      <c r="L598" s="214">
        <v>0</v>
      </c>
      <c r="M598" s="214">
        <v>0</v>
      </c>
      <c r="N598" s="50">
        <v>466584</v>
      </c>
      <c r="O598" s="10">
        <v>15829</v>
      </c>
      <c r="P598" s="105">
        <v>1</v>
      </c>
      <c r="Q598" s="102"/>
      <c r="R598" s="114">
        <v>40</v>
      </c>
      <c r="S598" s="58" t="s">
        <v>1486</v>
      </c>
      <c r="T598" s="30" t="s">
        <v>1472</v>
      </c>
      <c r="U598" s="29"/>
      <c r="V598" s="29"/>
      <c r="W598" s="10" t="s">
        <v>2130</v>
      </c>
      <c r="X598" s="296">
        <v>45338</v>
      </c>
      <c r="Y598" s="101">
        <f>SUM(Table3[[#This Row],[cca 
25%]:[cca 100%]])</f>
        <v>1</v>
      </c>
      <c r="Z598" s="351">
        <f>Table3[[#This Row],[Montažne ure]]*(1-Table3[[#This Row],[faktor %]])</f>
        <v>0</v>
      </c>
      <c r="AA598" s="84">
        <v>0.25</v>
      </c>
      <c r="AB598" s="84">
        <v>0.25</v>
      </c>
      <c r="AC598" s="84">
        <v>0.25</v>
      </c>
      <c r="AD598" s="84">
        <v>0.25</v>
      </c>
      <c r="AE598" s="3" t="s">
        <v>1489</v>
      </c>
      <c r="AF598" s="3"/>
      <c r="AG598" s="296">
        <v>45349</v>
      </c>
      <c r="AH598" s="296" t="s">
        <v>20</v>
      </c>
      <c r="AI598" s="10" t="s">
        <v>1683</v>
      </c>
      <c r="AJ598" s="10"/>
      <c r="AK598" s="296">
        <v>45350</v>
      </c>
      <c r="AL598" s="30" t="s">
        <v>20</v>
      </c>
      <c r="AM598" s="30" t="s">
        <v>357</v>
      </c>
      <c r="AN598" s="7"/>
    </row>
    <row r="599" spans="1:40" ht="18" hidden="1" x14ac:dyDescent="0.35">
      <c r="A599" s="117" t="s">
        <v>1366</v>
      </c>
      <c r="B599" s="400" t="s">
        <v>1264</v>
      </c>
      <c r="C599" s="57" t="s">
        <v>1301</v>
      </c>
      <c r="D599" s="50" t="s">
        <v>1302</v>
      </c>
      <c r="E599" s="50"/>
      <c r="F599" s="10"/>
      <c r="G599" s="10"/>
      <c r="H599" s="29" t="s">
        <v>1455</v>
      </c>
      <c r="I599" s="7">
        <v>7</v>
      </c>
      <c r="J599" s="158"/>
      <c r="K599" s="158"/>
      <c r="L599" s="214">
        <v>0</v>
      </c>
      <c r="M599" s="214">
        <v>0</v>
      </c>
      <c r="N599" s="50">
        <v>463839</v>
      </c>
      <c r="O599" s="10">
        <v>15830</v>
      </c>
      <c r="P599" s="105">
        <v>1</v>
      </c>
      <c r="Q599" s="102"/>
      <c r="R599" s="114">
        <v>31</v>
      </c>
      <c r="S599" s="58" t="s">
        <v>1486</v>
      </c>
      <c r="T599" s="30" t="s">
        <v>1472</v>
      </c>
      <c r="U599" s="29"/>
      <c r="V599" s="29"/>
      <c r="W599" s="10" t="s">
        <v>2130</v>
      </c>
      <c r="X599" s="296">
        <v>45343</v>
      </c>
      <c r="Y599" s="101">
        <f>SUM(Table3[[#This Row],[cca 
25%]:[cca 100%]])</f>
        <v>1</v>
      </c>
      <c r="Z599" s="351">
        <f>Table3[[#This Row],[Montažne ure]]*(1-Table3[[#This Row],[faktor %]])</f>
        <v>0</v>
      </c>
      <c r="AA599" s="84">
        <v>0.25</v>
      </c>
      <c r="AB599" s="84">
        <v>0.25</v>
      </c>
      <c r="AC599" s="84">
        <v>0.25</v>
      </c>
      <c r="AD599" s="84">
        <v>0.25</v>
      </c>
      <c r="AE599" s="3"/>
      <c r="AF599" s="3"/>
      <c r="AG599" s="296">
        <v>45348</v>
      </c>
      <c r="AH599" s="296" t="s">
        <v>20</v>
      </c>
      <c r="AI599" s="10" t="s">
        <v>1683</v>
      </c>
      <c r="AJ599" s="10"/>
      <c r="AK599" s="296">
        <v>45350</v>
      </c>
      <c r="AL599" s="30" t="s">
        <v>20</v>
      </c>
      <c r="AM599" s="30" t="s">
        <v>357</v>
      </c>
      <c r="AN599" s="7"/>
    </row>
    <row r="600" spans="1:40" ht="18" hidden="1" x14ac:dyDescent="0.35">
      <c r="A600" s="117" t="s">
        <v>1366</v>
      </c>
      <c r="B600" s="8" t="s">
        <v>1264</v>
      </c>
      <c r="C600" s="57" t="s">
        <v>1303</v>
      </c>
      <c r="D600" s="50" t="s">
        <v>1304</v>
      </c>
      <c r="E600" s="50"/>
      <c r="F600" s="10"/>
      <c r="G600" s="10" t="s">
        <v>357</v>
      </c>
      <c r="H600" s="29" t="s">
        <v>1456</v>
      </c>
      <c r="I600" s="250">
        <v>51</v>
      </c>
      <c r="J600" s="250"/>
      <c r="K600" s="158"/>
      <c r="L600" s="214">
        <v>0</v>
      </c>
      <c r="M600" s="214">
        <v>0</v>
      </c>
      <c r="N600" s="50">
        <v>463835</v>
      </c>
      <c r="O600" s="10">
        <v>15801</v>
      </c>
      <c r="P600" s="105">
        <v>1</v>
      </c>
      <c r="Q600" s="102"/>
      <c r="R600" s="114">
        <v>29</v>
      </c>
      <c r="S600" s="62" t="s">
        <v>19</v>
      </c>
      <c r="T600" s="30" t="s">
        <v>1472</v>
      </c>
      <c r="U600" s="29"/>
      <c r="V600" s="29"/>
      <c r="W600" s="10" t="s">
        <v>2130</v>
      </c>
      <c r="X600" s="296">
        <v>45337</v>
      </c>
      <c r="Y600" s="101">
        <f>SUM(Table3[[#This Row],[cca 
25%]:[cca 100%]])</f>
        <v>1</v>
      </c>
      <c r="Z600" s="351">
        <f>Table3[[#This Row],[Montažne ure]]*(1-Table3[[#This Row],[faktor %]])</f>
        <v>0</v>
      </c>
      <c r="AA600" s="84">
        <v>0.25</v>
      </c>
      <c r="AB600" s="84">
        <v>0.25</v>
      </c>
      <c r="AC600" s="84">
        <v>0.25</v>
      </c>
      <c r="AD600" s="84">
        <v>0.25</v>
      </c>
      <c r="AE600" s="3" t="s">
        <v>1409</v>
      </c>
      <c r="AF600" s="3"/>
      <c r="AG600" s="296">
        <v>45310</v>
      </c>
      <c r="AH600" s="296" t="s">
        <v>20</v>
      </c>
      <c r="AI600" s="10" t="s">
        <v>1683</v>
      </c>
      <c r="AJ600" s="10"/>
      <c r="AK600" s="296">
        <v>45312</v>
      </c>
      <c r="AL600" s="30" t="s">
        <v>20</v>
      </c>
      <c r="AM600" s="30" t="s">
        <v>357</v>
      </c>
      <c r="AN600" s="7"/>
    </row>
    <row r="601" spans="1:40" ht="18" hidden="1" x14ac:dyDescent="0.35">
      <c r="A601" s="391" t="s">
        <v>1366</v>
      </c>
      <c r="B601" s="8" t="s">
        <v>1264</v>
      </c>
      <c r="C601" s="57" t="s">
        <v>1305</v>
      </c>
      <c r="D601" s="50" t="s">
        <v>1306</v>
      </c>
      <c r="E601" s="50"/>
      <c r="F601" s="10"/>
      <c r="G601" s="10" t="s">
        <v>357</v>
      </c>
      <c r="H601" s="29" t="s">
        <v>1456</v>
      </c>
      <c r="I601" s="250">
        <v>51</v>
      </c>
      <c r="J601" s="158"/>
      <c r="K601" s="158"/>
      <c r="L601" s="214">
        <v>0</v>
      </c>
      <c r="M601" s="214">
        <v>0</v>
      </c>
      <c r="N601" s="50">
        <v>466580</v>
      </c>
      <c r="O601" s="10">
        <v>15831</v>
      </c>
      <c r="P601" s="105">
        <v>1</v>
      </c>
      <c r="Q601" s="102"/>
      <c r="R601" s="114">
        <v>23</v>
      </c>
      <c r="S601" s="62" t="s">
        <v>19</v>
      </c>
      <c r="T601" s="30" t="s">
        <v>1472</v>
      </c>
      <c r="U601" s="29"/>
      <c r="V601" s="29"/>
      <c r="W601" s="10" t="s">
        <v>2130</v>
      </c>
      <c r="X601" s="296">
        <v>45334</v>
      </c>
      <c r="Y601" s="101">
        <f>SUM(Table3[[#This Row],[cca 
25%]:[cca 100%]])</f>
        <v>1</v>
      </c>
      <c r="Z601" s="351">
        <f>Table3[[#This Row],[Montažne ure]]*(1-Table3[[#This Row],[faktor %]])</f>
        <v>0</v>
      </c>
      <c r="AA601" s="84">
        <v>0.25</v>
      </c>
      <c r="AB601" s="84">
        <v>0.25</v>
      </c>
      <c r="AC601" s="84">
        <v>0.25</v>
      </c>
      <c r="AD601" s="84">
        <v>0.25</v>
      </c>
      <c r="AE601" s="3" t="s">
        <v>1477</v>
      </c>
      <c r="AF601" s="3"/>
      <c r="AG601" s="296">
        <v>45310</v>
      </c>
      <c r="AH601" s="296" t="s">
        <v>20</v>
      </c>
      <c r="AI601" s="10" t="s">
        <v>1683</v>
      </c>
      <c r="AJ601" s="10"/>
      <c r="AK601" s="296">
        <v>45312</v>
      </c>
      <c r="AL601" s="30" t="s">
        <v>20</v>
      </c>
      <c r="AM601" s="30" t="s">
        <v>357</v>
      </c>
      <c r="AN601" s="7"/>
    </row>
    <row r="602" spans="1:40" ht="18" hidden="1" x14ac:dyDescent="0.35">
      <c r="A602" s="117" t="s">
        <v>1366</v>
      </c>
      <c r="B602" s="400" t="s">
        <v>1264</v>
      </c>
      <c r="C602" s="57" t="s">
        <v>1307</v>
      </c>
      <c r="D602" s="50" t="s">
        <v>1308</v>
      </c>
      <c r="E602" s="50"/>
      <c r="F602" s="10"/>
      <c r="G602" s="10"/>
      <c r="H602" s="29" t="s">
        <v>1489</v>
      </c>
      <c r="I602" s="7">
        <v>6</v>
      </c>
      <c r="J602" s="158"/>
      <c r="K602" s="158"/>
      <c r="L602" s="214">
        <v>0</v>
      </c>
      <c r="M602" s="214">
        <v>0</v>
      </c>
      <c r="N602" s="50">
        <v>462346</v>
      </c>
      <c r="O602" s="10">
        <v>15832</v>
      </c>
      <c r="P602" s="105">
        <v>1</v>
      </c>
      <c r="Q602" s="102"/>
      <c r="R602" s="114">
        <v>16</v>
      </c>
      <c r="S602" s="62" t="s">
        <v>19</v>
      </c>
      <c r="T602" s="30" t="s">
        <v>1472</v>
      </c>
      <c r="U602" s="29"/>
      <c r="V602" s="29"/>
      <c r="W602" s="10" t="s">
        <v>2130</v>
      </c>
      <c r="X602" s="296">
        <v>45350</v>
      </c>
      <c r="Y602" s="101">
        <f>SUM(Table3[[#This Row],[cca 
25%]:[cca 100%]])</f>
        <v>1</v>
      </c>
      <c r="Z602" s="351">
        <f>Table3[[#This Row],[Montažne ure]]*(1-Table3[[#This Row],[faktor %]])</f>
        <v>0</v>
      </c>
      <c r="AA602" s="84">
        <v>0.25</v>
      </c>
      <c r="AB602" s="84">
        <v>0.25</v>
      </c>
      <c r="AC602" s="84">
        <v>0.25</v>
      </c>
      <c r="AD602" s="84">
        <v>0.25</v>
      </c>
      <c r="AE602" s="3"/>
      <c r="AF602" s="3"/>
      <c r="AG602" s="296">
        <v>45316</v>
      </c>
      <c r="AH602" s="296" t="s">
        <v>20</v>
      </c>
      <c r="AI602" s="10" t="s">
        <v>1683</v>
      </c>
      <c r="AJ602" s="10"/>
      <c r="AK602" s="296">
        <v>45355</v>
      </c>
      <c r="AL602" s="30" t="s">
        <v>20</v>
      </c>
      <c r="AM602" s="30" t="s">
        <v>357</v>
      </c>
      <c r="AN602" s="7"/>
    </row>
    <row r="603" spans="1:40" ht="18" hidden="1" x14ac:dyDescent="0.35">
      <c r="A603" s="117" t="s">
        <v>1366</v>
      </c>
      <c r="B603" s="400" t="s">
        <v>1264</v>
      </c>
      <c r="C603" s="57" t="s">
        <v>1309</v>
      </c>
      <c r="D603" s="50" t="s">
        <v>1310</v>
      </c>
      <c r="E603" s="50"/>
      <c r="F603" s="10"/>
      <c r="G603" s="10"/>
      <c r="H603" s="29" t="s">
        <v>1497</v>
      </c>
      <c r="I603" s="7">
        <v>8</v>
      </c>
      <c r="J603" s="158"/>
      <c r="K603" s="158"/>
      <c r="L603" s="214">
        <v>0</v>
      </c>
      <c r="M603" s="214">
        <v>0</v>
      </c>
      <c r="N603" s="50">
        <v>462347</v>
      </c>
      <c r="O603" s="10">
        <v>15833</v>
      </c>
      <c r="P603" s="105">
        <v>1</v>
      </c>
      <c r="Q603" s="102"/>
      <c r="R603" s="114">
        <v>101</v>
      </c>
      <c r="S603" s="62" t="s">
        <v>19</v>
      </c>
      <c r="T603" s="30" t="s">
        <v>1472</v>
      </c>
      <c r="U603" s="29" t="s">
        <v>1497</v>
      </c>
      <c r="V603" s="29"/>
      <c r="W603" s="10" t="s">
        <v>2130</v>
      </c>
      <c r="X603" s="296">
        <v>45355</v>
      </c>
      <c r="Y603" s="101">
        <f>SUM(Table3[[#This Row],[cca 
25%]:[cca 100%]])</f>
        <v>1</v>
      </c>
      <c r="Z603" s="351">
        <f>Table3[[#This Row],[Montažne ure]]*(1-Table3[[#This Row],[faktor %]])</f>
        <v>0</v>
      </c>
      <c r="AA603" s="84">
        <v>0.25</v>
      </c>
      <c r="AB603" s="84">
        <v>0.25</v>
      </c>
      <c r="AC603" s="84">
        <v>0.25</v>
      </c>
      <c r="AD603" s="84">
        <v>0.25</v>
      </c>
      <c r="AE603" s="3"/>
      <c r="AF603" s="3"/>
      <c r="AG603" s="296">
        <v>0</v>
      </c>
      <c r="AH603" s="296" t="s">
        <v>20</v>
      </c>
      <c r="AI603" s="10" t="s">
        <v>1683</v>
      </c>
      <c r="AJ603" s="10"/>
      <c r="AK603" s="296">
        <v>45352</v>
      </c>
      <c r="AL603" s="30" t="s">
        <v>20</v>
      </c>
      <c r="AM603" s="30" t="s">
        <v>357</v>
      </c>
      <c r="AN603" s="7"/>
    </row>
    <row r="604" spans="1:40" ht="18" hidden="1" x14ac:dyDescent="0.35">
      <c r="A604" s="117" t="s">
        <v>1366</v>
      </c>
      <c r="B604" s="400" t="s">
        <v>1264</v>
      </c>
      <c r="C604" s="57" t="s">
        <v>1307</v>
      </c>
      <c r="D604" s="50" t="s">
        <v>1311</v>
      </c>
      <c r="E604" s="50"/>
      <c r="F604" s="10"/>
      <c r="G604" s="10"/>
      <c r="H604" s="29" t="s">
        <v>1489</v>
      </c>
      <c r="I604" s="7">
        <v>6</v>
      </c>
      <c r="J604" s="158"/>
      <c r="K604" s="158"/>
      <c r="L604" s="214">
        <v>0</v>
      </c>
      <c r="M604" s="214">
        <v>0</v>
      </c>
      <c r="N604" s="50">
        <v>462348</v>
      </c>
      <c r="O604" s="10">
        <v>15835</v>
      </c>
      <c r="P604" s="105">
        <v>2</v>
      </c>
      <c r="Q604" s="102"/>
      <c r="R604" s="114">
        <v>40</v>
      </c>
      <c r="S604" s="62" t="s">
        <v>19</v>
      </c>
      <c r="T604" s="30" t="s">
        <v>1472</v>
      </c>
      <c r="U604" s="29"/>
      <c r="V604" s="29"/>
      <c r="W604" s="10" t="s">
        <v>2130</v>
      </c>
      <c r="X604" s="296">
        <v>45350</v>
      </c>
      <c r="Y604" s="101">
        <f>SUM(Table3[[#This Row],[cca 
25%]:[cca 100%]])</f>
        <v>1</v>
      </c>
      <c r="Z604" s="351">
        <f>Table3[[#This Row],[Montažne ure]]*(1-Table3[[#This Row],[faktor %]])</f>
        <v>0</v>
      </c>
      <c r="AA604" s="84">
        <v>0.25</v>
      </c>
      <c r="AB604" s="84">
        <v>0.25</v>
      </c>
      <c r="AC604" s="84">
        <v>0.25</v>
      </c>
      <c r="AD604" s="84">
        <v>0.25</v>
      </c>
      <c r="AE604" s="3"/>
      <c r="AF604" s="3"/>
      <c r="AG604" s="296">
        <v>0</v>
      </c>
      <c r="AH604" s="296" t="s">
        <v>20</v>
      </c>
      <c r="AI604" s="10" t="s">
        <v>1683</v>
      </c>
      <c r="AJ604" s="10"/>
      <c r="AK604" s="296">
        <v>45351</v>
      </c>
      <c r="AL604" s="30" t="s">
        <v>20</v>
      </c>
      <c r="AM604" s="30" t="s">
        <v>357</v>
      </c>
      <c r="AN604" s="7"/>
    </row>
    <row r="605" spans="1:40" ht="18" hidden="1" x14ac:dyDescent="0.35">
      <c r="A605" s="391" t="s">
        <v>1366</v>
      </c>
      <c r="B605" s="8" t="s">
        <v>1264</v>
      </c>
      <c r="C605" s="57" t="s">
        <v>1312</v>
      </c>
      <c r="D605" s="50" t="s">
        <v>1313</v>
      </c>
      <c r="E605" s="50"/>
      <c r="F605" s="10"/>
      <c r="G605" s="10" t="s">
        <v>357</v>
      </c>
      <c r="H605" s="29" t="s">
        <v>1456</v>
      </c>
      <c r="I605" s="250">
        <v>51</v>
      </c>
      <c r="J605" s="158"/>
      <c r="K605" s="158"/>
      <c r="L605" s="214">
        <v>0</v>
      </c>
      <c r="M605" s="214">
        <v>0</v>
      </c>
      <c r="N605" s="50">
        <v>462349</v>
      </c>
      <c r="O605" s="10">
        <v>15836</v>
      </c>
      <c r="P605" s="105">
        <v>1</v>
      </c>
      <c r="Q605" s="102"/>
      <c r="R605" s="114">
        <v>7</v>
      </c>
      <c r="S605" s="62" t="s">
        <v>19</v>
      </c>
      <c r="T605" s="30" t="s">
        <v>1472</v>
      </c>
      <c r="U605" s="29"/>
      <c r="V605" s="29"/>
      <c r="W605" s="10" t="s">
        <v>2130</v>
      </c>
      <c r="X605" s="296">
        <v>45341</v>
      </c>
      <c r="Y605" s="101">
        <f>SUM(Table3[[#This Row],[cca 
25%]:[cca 100%]])</f>
        <v>1</v>
      </c>
      <c r="Z605" s="351">
        <f>Table3[[#This Row],[Montažne ure]]*(1-Table3[[#This Row],[faktor %]])</f>
        <v>0</v>
      </c>
      <c r="AA605" s="84">
        <v>0.25</v>
      </c>
      <c r="AB605" s="84">
        <v>0.25</v>
      </c>
      <c r="AC605" s="84">
        <v>0.25</v>
      </c>
      <c r="AD605" s="84">
        <v>0.25</v>
      </c>
      <c r="AE605" s="3" t="s">
        <v>1480</v>
      </c>
      <c r="AF605" s="3"/>
      <c r="AG605" s="296">
        <v>0</v>
      </c>
      <c r="AH605" s="296" t="s">
        <v>20</v>
      </c>
      <c r="AI605" s="10" t="s">
        <v>1683</v>
      </c>
      <c r="AJ605" s="10"/>
      <c r="AK605" s="296">
        <v>45312</v>
      </c>
      <c r="AL605" s="30" t="s">
        <v>20</v>
      </c>
      <c r="AM605" s="30" t="s">
        <v>357</v>
      </c>
      <c r="AN605" s="7"/>
    </row>
    <row r="606" spans="1:40" ht="18" hidden="1" x14ac:dyDescent="0.35">
      <c r="A606" s="117" t="s">
        <v>1366</v>
      </c>
      <c r="B606" s="400" t="s">
        <v>1264</v>
      </c>
      <c r="C606" s="57" t="s">
        <v>1314</v>
      </c>
      <c r="D606" s="50" t="s">
        <v>1315</v>
      </c>
      <c r="E606" s="50"/>
      <c r="F606" s="10"/>
      <c r="G606" s="10"/>
      <c r="H606" s="29" t="s">
        <v>1489</v>
      </c>
      <c r="I606" s="7">
        <v>6</v>
      </c>
      <c r="J606" s="158"/>
      <c r="K606" s="103"/>
      <c r="L606" s="105">
        <v>2</v>
      </c>
      <c r="M606" s="214">
        <v>0</v>
      </c>
      <c r="N606" s="50">
        <v>463842</v>
      </c>
      <c r="O606" s="10">
        <v>15837</v>
      </c>
      <c r="P606" s="105">
        <v>1</v>
      </c>
      <c r="Q606" s="102"/>
      <c r="R606" s="114">
        <v>20</v>
      </c>
      <c r="S606" s="62" t="s">
        <v>19</v>
      </c>
      <c r="T606" s="30" t="s">
        <v>1472</v>
      </c>
      <c r="U606" s="29"/>
      <c r="V606" s="29"/>
      <c r="W606" s="10" t="s">
        <v>2130</v>
      </c>
      <c r="X606" s="296">
        <v>45384</v>
      </c>
      <c r="Y606" s="101">
        <f>SUM(Table3[[#This Row],[cca 
25%]:[cca 100%]])</f>
        <v>1</v>
      </c>
      <c r="Z606" s="351">
        <f>Table3[[#This Row],[Montažne ure]]*(1-Table3[[#This Row],[faktor %]])</f>
        <v>0</v>
      </c>
      <c r="AA606" s="84">
        <v>0.25</v>
      </c>
      <c r="AB606" s="84">
        <v>0.25</v>
      </c>
      <c r="AC606" s="84">
        <v>0.25</v>
      </c>
      <c r="AD606" s="84">
        <v>0.25</v>
      </c>
      <c r="AE606" s="3"/>
      <c r="AF606" s="3"/>
      <c r="AG606" s="296">
        <v>45349</v>
      </c>
      <c r="AH606" s="296" t="s">
        <v>20</v>
      </c>
      <c r="AI606" s="10" t="s">
        <v>1683</v>
      </c>
      <c r="AJ606" s="10"/>
      <c r="AK606" s="296">
        <v>45350</v>
      </c>
      <c r="AL606" s="30" t="s">
        <v>20</v>
      </c>
      <c r="AM606" s="30" t="s">
        <v>357</v>
      </c>
      <c r="AN606" s="7"/>
    </row>
    <row r="607" spans="1:40" ht="18" hidden="1" x14ac:dyDescent="0.35">
      <c r="A607" s="117" t="s">
        <v>1366</v>
      </c>
      <c r="B607" s="401" t="s">
        <v>1264</v>
      </c>
      <c r="C607" s="57" t="s">
        <v>1316</v>
      </c>
      <c r="D607" s="50" t="s">
        <v>1317</v>
      </c>
      <c r="E607" s="50"/>
      <c r="F607" s="70"/>
      <c r="G607" s="70"/>
      <c r="H607" s="28" t="s">
        <v>1455</v>
      </c>
      <c r="I607" s="7">
        <v>7</v>
      </c>
      <c r="J607" s="354"/>
      <c r="K607" s="354"/>
      <c r="L607" s="214">
        <v>0</v>
      </c>
      <c r="M607" s="214">
        <v>0</v>
      </c>
      <c r="N607" s="50">
        <v>463800</v>
      </c>
      <c r="O607" s="10">
        <v>15838</v>
      </c>
      <c r="P607" s="105">
        <v>1</v>
      </c>
      <c r="Q607" s="102"/>
      <c r="R607" s="114">
        <v>19</v>
      </c>
      <c r="S607" s="58" t="s">
        <v>1486</v>
      </c>
      <c r="T607" s="30" t="s">
        <v>1472</v>
      </c>
      <c r="U607" s="29"/>
      <c r="V607" s="29"/>
      <c r="W607" s="10" t="s">
        <v>2130</v>
      </c>
      <c r="X607" s="296">
        <v>45342</v>
      </c>
      <c r="Y607" s="101">
        <f>SUM(Table3[[#This Row],[cca 
25%]:[cca 100%]])</f>
        <v>1</v>
      </c>
      <c r="Z607" s="351">
        <f>Table3[[#This Row],[Montažne ure]]*(1-Table3[[#This Row],[faktor %]])</f>
        <v>0</v>
      </c>
      <c r="AA607" s="84">
        <v>0.25</v>
      </c>
      <c r="AB607" s="84">
        <v>0.25</v>
      </c>
      <c r="AC607" s="84">
        <v>0.25</v>
      </c>
      <c r="AD607" s="84">
        <v>0.25</v>
      </c>
      <c r="AE607" s="3" t="s">
        <v>1489</v>
      </c>
      <c r="AF607" s="3"/>
      <c r="AG607" s="296">
        <v>0</v>
      </c>
      <c r="AH607" s="296" t="s">
        <v>20</v>
      </c>
      <c r="AI607" s="10" t="s">
        <v>1683</v>
      </c>
      <c r="AJ607" s="10"/>
      <c r="AK607" s="296">
        <v>45350</v>
      </c>
      <c r="AL607" s="30" t="s">
        <v>20</v>
      </c>
      <c r="AM607" s="30" t="s">
        <v>357</v>
      </c>
      <c r="AN607" s="7"/>
    </row>
    <row r="608" spans="1:40" ht="18" hidden="1" x14ac:dyDescent="0.35">
      <c r="A608" s="117" t="s">
        <v>1366</v>
      </c>
      <c r="B608" s="401" t="s">
        <v>1264</v>
      </c>
      <c r="C608" s="57" t="s">
        <v>1318</v>
      </c>
      <c r="D608" s="275" t="s">
        <v>1319</v>
      </c>
      <c r="E608" s="50"/>
      <c r="F608" s="10" t="s">
        <v>1085</v>
      </c>
      <c r="G608" s="70"/>
      <c r="H608" s="28" t="s">
        <v>1490</v>
      </c>
      <c r="I608" s="361">
        <v>6</v>
      </c>
      <c r="J608" s="354"/>
      <c r="K608" s="354"/>
      <c r="L608" s="214">
        <v>0</v>
      </c>
      <c r="M608" s="214">
        <v>0</v>
      </c>
      <c r="N608" s="50">
        <v>463801</v>
      </c>
      <c r="O608" s="10">
        <v>15839</v>
      </c>
      <c r="P608" s="105">
        <v>1</v>
      </c>
      <c r="Q608" s="102"/>
      <c r="R608" s="114">
        <v>16</v>
      </c>
      <c r="S608" s="62" t="s">
        <v>19</v>
      </c>
      <c r="T608" s="30" t="s">
        <v>1472</v>
      </c>
      <c r="U608" s="29"/>
      <c r="V608" s="29"/>
      <c r="W608" s="10" t="s">
        <v>2130</v>
      </c>
      <c r="X608" s="296">
        <v>45338</v>
      </c>
      <c r="Y608" s="101">
        <f>SUM(Table3[[#This Row],[cca 
25%]:[cca 100%]])</f>
        <v>1</v>
      </c>
      <c r="Z608" s="351">
        <f>Table3[[#This Row],[Montažne ure]]*(1-Table3[[#This Row],[faktor %]])</f>
        <v>0</v>
      </c>
      <c r="AA608" s="84">
        <v>0.25</v>
      </c>
      <c r="AB608" s="84">
        <v>0.25</v>
      </c>
      <c r="AC608" s="84">
        <v>0.25</v>
      </c>
      <c r="AD608" s="84">
        <v>0.25</v>
      </c>
      <c r="AE608" s="3"/>
      <c r="AF608" s="3"/>
      <c r="AG608" s="296">
        <v>45336</v>
      </c>
      <c r="AH608" s="296" t="s">
        <v>20</v>
      </c>
      <c r="AI608" s="389"/>
      <c r="AJ608" s="10"/>
      <c r="AK608" s="296">
        <v>45363</v>
      </c>
      <c r="AL608" s="30" t="s">
        <v>20</v>
      </c>
      <c r="AM608" s="30" t="s">
        <v>357</v>
      </c>
      <c r="AN608" s="7"/>
    </row>
    <row r="609" spans="1:40" ht="18" hidden="1" x14ac:dyDescent="0.35">
      <c r="A609" s="117" t="s">
        <v>1366</v>
      </c>
      <c r="B609" s="401" t="s">
        <v>1264</v>
      </c>
      <c r="C609" s="57" t="s">
        <v>1320</v>
      </c>
      <c r="D609" s="275" t="s">
        <v>1321</v>
      </c>
      <c r="E609" s="50"/>
      <c r="F609" s="10" t="s">
        <v>1085</v>
      </c>
      <c r="G609" s="70"/>
      <c r="H609" s="28" t="s">
        <v>1490</v>
      </c>
      <c r="I609" s="361">
        <v>6</v>
      </c>
      <c r="J609" s="354"/>
      <c r="K609" s="354"/>
      <c r="L609" s="214">
        <v>0</v>
      </c>
      <c r="M609" s="214">
        <v>0</v>
      </c>
      <c r="N609" s="50">
        <v>463802</v>
      </c>
      <c r="O609" s="10">
        <v>15840</v>
      </c>
      <c r="P609" s="105">
        <v>1</v>
      </c>
      <c r="Q609" s="102"/>
      <c r="R609" s="114">
        <v>32</v>
      </c>
      <c r="S609" s="62" t="s">
        <v>19</v>
      </c>
      <c r="T609" s="30" t="s">
        <v>1472</v>
      </c>
      <c r="U609" s="29"/>
      <c r="V609" s="29"/>
      <c r="W609" s="10" t="s">
        <v>2130</v>
      </c>
      <c r="X609" s="296">
        <v>45345</v>
      </c>
      <c r="Y609" s="101">
        <f>SUM(Table3[[#This Row],[cca 
25%]:[cca 100%]])</f>
        <v>1</v>
      </c>
      <c r="Z609" s="351">
        <f>Table3[[#This Row],[Montažne ure]]*(1-Table3[[#This Row],[faktor %]])</f>
        <v>0</v>
      </c>
      <c r="AA609" s="84">
        <v>0.25</v>
      </c>
      <c r="AB609" s="84">
        <v>0.25</v>
      </c>
      <c r="AC609" s="84">
        <v>0.25</v>
      </c>
      <c r="AD609" s="84">
        <v>0.25</v>
      </c>
      <c r="AE609" s="3"/>
      <c r="AF609" s="3"/>
      <c r="AG609" s="296">
        <v>45341</v>
      </c>
      <c r="AH609" s="296" t="s">
        <v>20</v>
      </c>
      <c r="AI609" s="389"/>
      <c r="AJ609" s="10"/>
      <c r="AK609" s="296">
        <v>45364</v>
      </c>
      <c r="AL609" s="30" t="s">
        <v>20</v>
      </c>
      <c r="AM609" s="30" t="s">
        <v>357</v>
      </c>
      <c r="AN609" s="7"/>
    </row>
    <row r="610" spans="1:40" ht="18" hidden="1" x14ac:dyDescent="0.35">
      <c r="A610" s="117" t="s">
        <v>1366</v>
      </c>
      <c r="B610" s="400" t="s">
        <v>1264</v>
      </c>
      <c r="C610" s="57" t="s">
        <v>1322</v>
      </c>
      <c r="D610" s="50" t="s">
        <v>1323</v>
      </c>
      <c r="E610" s="50"/>
      <c r="F610" s="10"/>
      <c r="G610" s="10"/>
      <c r="H610" s="29" t="s">
        <v>1502</v>
      </c>
      <c r="I610" s="7">
        <v>8</v>
      </c>
      <c r="J610" s="354"/>
      <c r="K610" s="158"/>
      <c r="L610" s="214">
        <v>0</v>
      </c>
      <c r="M610" s="214">
        <v>0</v>
      </c>
      <c r="N610" s="50">
        <v>463803</v>
      </c>
      <c r="O610" s="10">
        <v>15841</v>
      </c>
      <c r="P610" s="105">
        <v>1</v>
      </c>
      <c r="Q610" s="102"/>
      <c r="R610" s="114">
        <v>82</v>
      </c>
      <c r="S610" s="61" t="s">
        <v>29</v>
      </c>
      <c r="T610" s="30" t="s">
        <v>1472</v>
      </c>
      <c r="U610" s="29"/>
      <c r="V610" s="29"/>
      <c r="W610" s="10" t="s">
        <v>2130</v>
      </c>
      <c r="X610" s="296">
        <v>45378</v>
      </c>
      <c r="Y610" s="101">
        <f>SUM(Table3[[#This Row],[cca 
25%]:[cca 100%]])</f>
        <v>1</v>
      </c>
      <c r="Z610" s="351">
        <f>Table3[[#This Row],[Montažne ure]]*(1-Table3[[#This Row],[faktor %]])</f>
        <v>0</v>
      </c>
      <c r="AA610" s="84">
        <v>0.25</v>
      </c>
      <c r="AB610" s="84">
        <v>0.25</v>
      </c>
      <c r="AC610" s="84">
        <v>0.25</v>
      </c>
      <c r="AD610" s="84">
        <v>0.25</v>
      </c>
      <c r="AE610" s="3" t="s">
        <v>1508</v>
      </c>
      <c r="AF610" s="3"/>
      <c r="AG610" s="296">
        <v>45366</v>
      </c>
      <c r="AH610" s="296" t="s">
        <v>20</v>
      </c>
      <c r="AI610" s="303" t="s">
        <v>1706</v>
      </c>
      <c r="AJ610" s="10"/>
      <c r="AK610" s="296">
        <v>45386</v>
      </c>
      <c r="AL610" s="30" t="s">
        <v>20</v>
      </c>
      <c r="AM610" s="30" t="s">
        <v>357</v>
      </c>
      <c r="AN610" s="7"/>
    </row>
    <row r="611" spans="1:40" ht="18" hidden="1" x14ac:dyDescent="0.35">
      <c r="A611" s="391" t="s">
        <v>1366</v>
      </c>
      <c r="B611" s="8" t="s">
        <v>1264</v>
      </c>
      <c r="C611" s="57" t="s">
        <v>1324</v>
      </c>
      <c r="D611" s="50" t="s">
        <v>1325</v>
      </c>
      <c r="E611" s="50"/>
      <c r="F611" s="10"/>
      <c r="G611" s="10" t="s">
        <v>357</v>
      </c>
      <c r="H611" s="29" t="s">
        <v>1456</v>
      </c>
      <c r="I611" s="250">
        <v>51</v>
      </c>
      <c r="J611" s="158"/>
      <c r="K611" s="158"/>
      <c r="L611" s="214">
        <v>0</v>
      </c>
      <c r="M611" s="214">
        <v>0</v>
      </c>
      <c r="N611" s="50">
        <v>463804</v>
      </c>
      <c r="O611" s="10">
        <v>15802</v>
      </c>
      <c r="P611" s="105">
        <v>1</v>
      </c>
      <c r="Q611" s="102"/>
      <c r="R611" s="114">
        <v>13</v>
      </c>
      <c r="S611" s="62" t="s">
        <v>19</v>
      </c>
      <c r="T611" s="30" t="s">
        <v>1472</v>
      </c>
      <c r="U611" s="29"/>
      <c r="V611" s="29"/>
      <c r="W611" s="10" t="s">
        <v>2130</v>
      </c>
      <c r="X611" s="296">
        <v>45335</v>
      </c>
      <c r="Y611" s="101">
        <f>SUM(Table3[[#This Row],[cca 
25%]:[cca 100%]])</f>
        <v>1</v>
      </c>
      <c r="Z611" s="351">
        <f>Table3[[#This Row],[Montažne ure]]*(1-Table3[[#This Row],[faktor %]])</f>
        <v>0</v>
      </c>
      <c r="AA611" s="84">
        <v>0.25</v>
      </c>
      <c r="AB611" s="84">
        <v>0.25</v>
      </c>
      <c r="AC611" s="84">
        <v>0.25</v>
      </c>
      <c r="AD611" s="84">
        <v>0.25</v>
      </c>
      <c r="AE611" s="3" t="s">
        <v>1480</v>
      </c>
      <c r="AF611" s="3"/>
      <c r="AG611" s="296">
        <v>45308</v>
      </c>
      <c r="AH611" s="296" t="s">
        <v>20</v>
      </c>
      <c r="AI611" s="10" t="s">
        <v>1683</v>
      </c>
      <c r="AJ611" s="10"/>
      <c r="AK611" s="296">
        <v>45312</v>
      </c>
      <c r="AL611" s="30" t="s">
        <v>20</v>
      </c>
      <c r="AM611" s="30" t="s">
        <v>357</v>
      </c>
      <c r="AN611" s="7"/>
    </row>
    <row r="612" spans="1:40" ht="18" hidden="1" x14ac:dyDescent="0.35">
      <c r="A612" s="391" t="s">
        <v>1366</v>
      </c>
      <c r="B612" s="8" t="s">
        <v>1264</v>
      </c>
      <c r="C612" s="57" t="s">
        <v>1326</v>
      </c>
      <c r="D612" s="50" t="s">
        <v>1327</v>
      </c>
      <c r="E612" s="50"/>
      <c r="F612" s="10"/>
      <c r="G612" s="10" t="s">
        <v>357</v>
      </c>
      <c r="H612" s="29" t="s">
        <v>1456</v>
      </c>
      <c r="I612" s="250">
        <v>51</v>
      </c>
      <c r="J612" s="158"/>
      <c r="K612" s="158"/>
      <c r="L612" s="214">
        <v>0</v>
      </c>
      <c r="M612" s="214">
        <v>0</v>
      </c>
      <c r="N612" s="50">
        <v>463805</v>
      </c>
      <c r="O612" s="10">
        <v>15842</v>
      </c>
      <c r="P612" s="105">
        <v>1</v>
      </c>
      <c r="Q612" s="102"/>
      <c r="R612" s="114">
        <v>36</v>
      </c>
      <c r="S612" s="62" t="s">
        <v>19</v>
      </c>
      <c r="T612" s="30" t="s">
        <v>1472</v>
      </c>
      <c r="U612" s="29"/>
      <c r="V612" s="29"/>
      <c r="W612" s="10" t="s">
        <v>2130</v>
      </c>
      <c r="X612" s="296">
        <v>45337</v>
      </c>
      <c r="Y612" s="101">
        <f>SUM(Table3[[#This Row],[cca 
25%]:[cca 100%]])</f>
        <v>1</v>
      </c>
      <c r="Z612" s="351">
        <f>Table3[[#This Row],[Montažne ure]]*(1-Table3[[#This Row],[faktor %]])</f>
        <v>0</v>
      </c>
      <c r="AA612" s="84">
        <v>0.25</v>
      </c>
      <c r="AB612" s="84">
        <v>0.25</v>
      </c>
      <c r="AC612" s="84">
        <v>0.25</v>
      </c>
      <c r="AD612" s="84">
        <v>0.25</v>
      </c>
      <c r="AE612" s="3"/>
      <c r="AF612" s="3"/>
      <c r="AG612" s="296">
        <v>45316</v>
      </c>
      <c r="AH612" s="296" t="s">
        <v>20</v>
      </c>
      <c r="AI612" s="10" t="s">
        <v>1683</v>
      </c>
      <c r="AJ612" s="10"/>
      <c r="AK612" s="296">
        <v>45338</v>
      </c>
      <c r="AL612" s="30" t="s">
        <v>20</v>
      </c>
      <c r="AM612" s="30" t="s">
        <v>357</v>
      </c>
      <c r="AN612" s="7"/>
    </row>
    <row r="613" spans="1:40" ht="18" hidden="1" x14ac:dyDescent="0.35">
      <c r="A613" s="117" t="s">
        <v>1366</v>
      </c>
      <c r="B613" s="400" t="s">
        <v>1264</v>
      </c>
      <c r="C613" s="57" t="s">
        <v>1328</v>
      </c>
      <c r="D613" s="50" t="s">
        <v>1329</v>
      </c>
      <c r="E613" s="50"/>
      <c r="F613" s="10"/>
      <c r="G613" s="10" t="s">
        <v>357</v>
      </c>
      <c r="H613" s="29" t="s">
        <v>1456</v>
      </c>
      <c r="I613" s="7">
        <v>51</v>
      </c>
      <c r="J613" s="158"/>
      <c r="K613" s="158"/>
      <c r="L613" s="214">
        <v>0</v>
      </c>
      <c r="M613" s="214">
        <v>0</v>
      </c>
      <c r="N613" s="50">
        <v>463806</v>
      </c>
      <c r="O613" s="10">
        <v>15803</v>
      </c>
      <c r="P613" s="105">
        <v>1</v>
      </c>
      <c r="Q613" s="102"/>
      <c r="R613" s="114">
        <v>81</v>
      </c>
      <c r="S613" s="61" t="s">
        <v>29</v>
      </c>
      <c r="T613" s="30" t="s">
        <v>1472</v>
      </c>
      <c r="U613" s="29"/>
      <c r="V613" s="29"/>
      <c r="W613" s="10" t="s">
        <v>2130</v>
      </c>
      <c r="X613" s="296">
        <v>45342</v>
      </c>
      <c r="Y613" s="101">
        <f>SUM(Table3[[#This Row],[cca 
25%]:[cca 100%]])</f>
        <v>1</v>
      </c>
      <c r="Z613" s="351">
        <f>Table3[[#This Row],[Montažne ure]]*(1-Table3[[#This Row],[faktor %]])</f>
        <v>0</v>
      </c>
      <c r="AA613" s="84">
        <v>0.25</v>
      </c>
      <c r="AB613" s="84">
        <v>0.25</v>
      </c>
      <c r="AC613" s="84">
        <v>0.25</v>
      </c>
      <c r="AD613" s="84">
        <v>0.25</v>
      </c>
      <c r="AE613" s="3" t="s">
        <v>1503</v>
      </c>
      <c r="AF613" s="3"/>
      <c r="AG613" s="296">
        <v>45343</v>
      </c>
      <c r="AH613" s="296" t="s">
        <v>20</v>
      </c>
      <c r="AI613" s="10" t="s">
        <v>1683</v>
      </c>
      <c r="AJ613" s="10"/>
      <c r="AK613" s="296">
        <v>45349</v>
      </c>
      <c r="AL613" s="30" t="s">
        <v>20</v>
      </c>
      <c r="AM613" s="30" t="s">
        <v>357</v>
      </c>
      <c r="AN613" s="7"/>
    </row>
    <row r="614" spans="1:40" ht="18" hidden="1" x14ac:dyDescent="0.35">
      <c r="A614" s="117" t="s">
        <v>1366</v>
      </c>
      <c r="B614" s="400" t="s">
        <v>1264</v>
      </c>
      <c r="C614" s="57" t="s">
        <v>1330</v>
      </c>
      <c r="D614" s="50" t="s">
        <v>1331</v>
      </c>
      <c r="E614" s="50"/>
      <c r="F614" s="10"/>
      <c r="G614" s="10"/>
      <c r="H614" s="29" t="s">
        <v>1503</v>
      </c>
      <c r="I614" s="7">
        <v>8</v>
      </c>
      <c r="J614" s="158"/>
      <c r="K614" s="158"/>
      <c r="L614" s="214">
        <v>0</v>
      </c>
      <c r="M614" s="214">
        <v>0</v>
      </c>
      <c r="N614" s="50">
        <v>463807</v>
      </c>
      <c r="O614" s="10">
        <v>15843</v>
      </c>
      <c r="P614" s="105">
        <v>1</v>
      </c>
      <c r="Q614" s="102"/>
      <c r="R614" s="114">
        <v>6</v>
      </c>
      <c r="S614" s="62" t="s">
        <v>19</v>
      </c>
      <c r="T614" s="30" t="s">
        <v>1472</v>
      </c>
      <c r="U614" s="29"/>
      <c r="V614" s="29"/>
      <c r="W614" s="10" t="s">
        <v>2130</v>
      </c>
      <c r="X614" s="296">
        <v>45345</v>
      </c>
      <c r="Y614" s="101">
        <f>SUM(Table3[[#This Row],[cca 
25%]:[cca 100%]])</f>
        <v>1</v>
      </c>
      <c r="Z614" s="351">
        <f>Table3[[#This Row],[Montažne ure]]*(1-Table3[[#This Row],[faktor %]])</f>
        <v>0</v>
      </c>
      <c r="AA614" s="84">
        <v>0.25</v>
      </c>
      <c r="AB614" s="84">
        <v>0.25</v>
      </c>
      <c r="AC614" s="84">
        <v>0.25</v>
      </c>
      <c r="AD614" s="84">
        <v>0.25</v>
      </c>
      <c r="AE614" s="3" t="s">
        <v>1489</v>
      </c>
      <c r="AF614" s="3"/>
      <c r="AG614" s="296">
        <v>0</v>
      </c>
      <c r="AH614" s="296" t="s">
        <v>20</v>
      </c>
      <c r="AI614" s="10" t="s">
        <v>1683</v>
      </c>
      <c r="AJ614" s="10"/>
      <c r="AK614" s="296">
        <v>45351</v>
      </c>
      <c r="AL614" s="30" t="s">
        <v>20</v>
      </c>
      <c r="AM614" s="30" t="s">
        <v>357</v>
      </c>
      <c r="AN614" s="7"/>
    </row>
    <row r="615" spans="1:40" ht="18" hidden="1" x14ac:dyDescent="0.35">
      <c r="A615" s="117" t="s">
        <v>1366</v>
      </c>
      <c r="B615" s="400" t="s">
        <v>1264</v>
      </c>
      <c r="C615" s="57" t="s">
        <v>1332</v>
      </c>
      <c r="D615" s="50" t="s">
        <v>1333</v>
      </c>
      <c r="E615" s="50"/>
      <c r="F615" s="10"/>
      <c r="G615" s="10"/>
      <c r="H615" s="29" t="s">
        <v>1455</v>
      </c>
      <c r="I615" s="7">
        <v>7</v>
      </c>
      <c r="J615" s="158"/>
      <c r="K615" s="158"/>
      <c r="L615" s="214">
        <v>0</v>
      </c>
      <c r="M615" s="214">
        <v>0</v>
      </c>
      <c r="N615" s="50">
        <v>463808</v>
      </c>
      <c r="O615" s="10">
        <v>15844</v>
      </c>
      <c r="P615" s="105">
        <v>1</v>
      </c>
      <c r="Q615" s="102"/>
      <c r="R615" s="114">
        <v>100</v>
      </c>
      <c r="S615" s="62" t="s">
        <v>19</v>
      </c>
      <c r="T615" s="30" t="s">
        <v>1472</v>
      </c>
      <c r="U615" s="29"/>
      <c r="V615" s="29"/>
      <c r="W615" s="10" t="s">
        <v>2130</v>
      </c>
      <c r="X615" s="296">
        <v>45342</v>
      </c>
      <c r="Y615" s="101">
        <f>SUM(Table3[[#This Row],[cca 
25%]:[cca 100%]])</f>
        <v>1</v>
      </c>
      <c r="Z615" s="351">
        <f>Table3[[#This Row],[Montažne ure]]*(1-Table3[[#This Row],[faktor %]])</f>
        <v>0</v>
      </c>
      <c r="AA615" s="84">
        <v>0.25</v>
      </c>
      <c r="AB615" s="84">
        <v>0.25</v>
      </c>
      <c r="AC615" s="84">
        <v>0.25</v>
      </c>
      <c r="AD615" s="84">
        <v>0.25</v>
      </c>
      <c r="AE615" s="3"/>
      <c r="AF615" s="3"/>
      <c r="AG615" s="296">
        <v>0</v>
      </c>
      <c r="AH615" s="296" t="s">
        <v>20</v>
      </c>
      <c r="AI615" s="10" t="s">
        <v>1683</v>
      </c>
      <c r="AJ615" s="10"/>
      <c r="AK615" s="296">
        <v>45344</v>
      </c>
      <c r="AL615" s="30" t="s">
        <v>20</v>
      </c>
      <c r="AM615" s="30" t="s">
        <v>357</v>
      </c>
      <c r="AN615" s="7"/>
    </row>
    <row r="616" spans="1:40" ht="18" hidden="1" x14ac:dyDescent="0.35">
      <c r="A616" s="117" t="s">
        <v>1366</v>
      </c>
      <c r="B616" s="400" t="s">
        <v>1264</v>
      </c>
      <c r="C616" s="57" t="s">
        <v>1334</v>
      </c>
      <c r="D616" s="50" t="s">
        <v>1335</v>
      </c>
      <c r="E616" s="50"/>
      <c r="F616" s="10"/>
      <c r="G616" s="10"/>
      <c r="H616" s="29" t="s">
        <v>1455</v>
      </c>
      <c r="I616" s="7">
        <v>7</v>
      </c>
      <c r="J616" s="158"/>
      <c r="K616" s="158"/>
      <c r="L616" s="214">
        <v>0</v>
      </c>
      <c r="M616" s="214">
        <v>0</v>
      </c>
      <c r="N616" s="50">
        <v>463840</v>
      </c>
      <c r="O616" s="10">
        <v>15845</v>
      </c>
      <c r="P616" s="105">
        <v>1</v>
      </c>
      <c r="Q616" s="102"/>
      <c r="R616" s="114">
        <v>9</v>
      </c>
      <c r="S616" s="62" t="s">
        <v>19</v>
      </c>
      <c r="T616" s="30" t="s">
        <v>1472</v>
      </c>
      <c r="U616" s="29"/>
      <c r="V616" s="29"/>
      <c r="W616" s="10" t="s">
        <v>2130</v>
      </c>
      <c r="X616" s="296">
        <v>45350</v>
      </c>
      <c r="Y616" s="101">
        <f>SUM(Table3[[#This Row],[cca 
25%]:[cca 100%]])</f>
        <v>1</v>
      </c>
      <c r="Z616" s="351">
        <f>Table3[[#This Row],[Montažne ure]]*(1-Table3[[#This Row],[faktor %]])</f>
        <v>0</v>
      </c>
      <c r="AA616" s="84">
        <v>0.25</v>
      </c>
      <c r="AB616" s="84">
        <v>0.25</v>
      </c>
      <c r="AC616" s="84">
        <v>0.25</v>
      </c>
      <c r="AD616" s="84">
        <v>0.25</v>
      </c>
      <c r="AE616" s="3"/>
      <c r="AF616" s="3"/>
      <c r="AG616" s="296">
        <v>0</v>
      </c>
      <c r="AH616" s="296" t="s">
        <v>20</v>
      </c>
      <c r="AI616" s="10" t="s">
        <v>1683</v>
      </c>
      <c r="AJ616" s="10"/>
      <c r="AK616" s="296">
        <v>45349</v>
      </c>
      <c r="AL616" s="30" t="s">
        <v>20</v>
      </c>
      <c r="AM616" s="30" t="s">
        <v>357</v>
      </c>
      <c r="AN616" s="7"/>
    </row>
    <row r="617" spans="1:40" ht="18" hidden="1" x14ac:dyDescent="0.35">
      <c r="A617" s="117" t="s">
        <v>1366</v>
      </c>
      <c r="B617" s="400" t="s">
        <v>1264</v>
      </c>
      <c r="C617" s="57" t="s">
        <v>1336</v>
      </c>
      <c r="D617" s="50" t="s">
        <v>1337</v>
      </c>
      <c r="E617" s="50"/>
      <c r="F617" s="10"/>
      <c r="G617" s="10"/>
      <c r="H617" s="29" t="s">
        <v>1503</v>
      </c>
      <c r="I617" s="7">
        <v>8</v>
      </c>
      <c r="J617" s="158"/>
      <c r="K617" s="158"/>
      <c r="L617" s="214">
        <v>0</v>
      </c>
      <c r="M617" s="214">
        <v>0</v>
      </c>
      <c r="N617" s="50">
        <v>463809</v>
      </c>
      <c r="O617" s="10">
        <v>15846</v>
      </c>
      <c r="P617" s="105">
        <v>1</v>
      </c>
      <c r="Q617" s="102"/>
      <c r="R617" s="114">
        <v>26</v>
      </c>
      <c r="S617" s="62" t="s">
        <v>19</v>
      </c>
      <c r="T617" s="30" t="s">
        <v>1472</v>
      </c>
      <c r="U617" s="29"/>
      <c r="V617" s="29"/>
      <c r="W617" s="10" t="s">
        <v>2130</v>
      </c>
      <c r="X617" s="296">
        <v>45350</v>
      </c>
      <c r="Y617" s="101">
        <f>SUM(Table3[[#This Row],[cca 
25%]:[cca 100%]])</f>
        <v>1</v>
      </c>
      <c r="Z617" s="351">
        <f>Table3[[#This Row],[Montažne ure]]*(1-Table3[[#This Row],[faktor %]])</f>
        <v>0</v>
      </c>
      <c r="AA617" s="84">
        <v>0.25</v>
      </c>
      <c r="AB617" s="84">
        <v>0.25</v>
      </c>
      <c r="AC617" s="84">
        <v>0.25</v>
      </c>
      <c r="AD617" s="84">
        <v>0.25</v>
      </c>
      <c r="AE617" s="3"/>
      <c r="AF617" s="3"/>
      <c r="AG617" s="296">
        <v>45352</v>
      </c>
      <c r="AH617" s="296" t="s">
        <v>20</v>
      </c>
      <c r="AI617" s="10" t="s">
        <v>1683</v>
      </c>
      <c r="AJ617" s="10"/>
      <c r="AK617" s="296">
        <v>45352</v>
      </c>
      <c r="AL617" s="30" t="s">
        <v>20</v>
      </c>
      <c r="AM617" s="30" t="s">
        <v>357</v>
      </c>
      <c r="AN617" s="7"/>
    </row>
    <row r="618" spans="1:40" ht="18" hidden="1" x14ac:dyDescent="0.35">
      <c r="A618" s="76" t="s">
        <v>1366</v>
      </c>
      <c r="B618" s="402" t="s">
        <v>1264</v>
      </c>
      <c r="C618" s="95" t="s">
        <v>1338</v>
      </c>
      <c r="D618" s="25" t="s">
        <v>1339</v>
      </c>
      <c r="E618" s="50"/>
      <c r="F618" s="70"/>
      <c r="G618" s="70"/>
      <c r="H618" s="29" t="s">
        <v>1503</v>
      </c>
      <c r="I618" s="7">
        <v>8</v>
      </c>
      <c r="J618" s="356"/>
      <c r="K618" s="356"/>
      <c r="L618" s="214">
        <v>0</v>
      </c>
      <c r="M618" s="214">
        <v>0</v>
      </c>
      <c r="N618" s="50">
        <v>463810</v>
      </c>
      <c r="O618" s="10">
        <v>15847</v>
      </c>
      <c r="P618" s="105">
        <v>1</v>
      </c>
      <c r="Q618" s="102"/>
      <c r="R618" s="114">
        <v>20</v>
      </c>
      <c r="S618" s="62" t="s">
        <v>19</v>
      </c>
      <c r="T618" s="30" t="s">
        <v>1472</v>
      </c>
      <c r="U618" s="29"/>
      <c r="V618" s="29"/>
      <c r="W618" s="10" t="s">
        <v>2130</v>
      </c>
      <c r="X618" s="296">
        <v>45350</v>
      </c>
      <c r="Y618" s="101">
        <f>SUM(Table3[[#This Row],[cca 
25%]:[cca 100%]])</f>
        <v>1</v>
      </c>
      <c r="Z618" s="351">
        <f>Table3[[#This Row],[Montažne ure]]*(1-Table3[[#This Row],[faktor %]])</f>
        <v>0</v>
      </c>
      <c r="AA618" s="84">
        <v>0.25</v>
      </c>
      <c r="AB618" s="84">
        <v>0.25</v>
      </c>
      <c r="AC618" s="84">
        <v>0.25</v>
      </c>
      <c r="AD618" s="84">
        <v>0.25</v>
      </c>
      <c r="AE618" s="3"/>
      <c r="AF618" s="3"/>
      <c r="AG618" s="296">
        <v>0</v>
      </c>
      <c r="AH618" s="296" t="s">
        <v>20</v>
      </c>
      <c r="AI618" s="10" t="s">
        <v>1683</v>
      </c>
      <c r="AJ618" s="10"/>
      <c r="AK618" s="296">
        <v>45352</v>
      </c>
      <c r="AL618" s="30" t="s">
        <v>20</v>
      </c>
      <c r="AM618" s="30" t="s">
        <v>357</v>
      </c>
      <c r="AN618" s="7"/>
    </row>
    <row r="619" spans="1:40" ht="18" hidden="1" x14ac:dyDescent="0.35">
      <c r="A619" s="117" t="s">
        <v>1366</v>
      </c>
      <c r="B619" s="400" t="s">
        <v>1264</v>
      </c>
      <c r="C619" s="57" t="s">
        <v>1340</v>
      </c>
      <c r="D619" s="50" t="s">
        <v>1341</v>
      </c>
      <c r="E619" s="50"/>
      <c r="F619" s="10"/>
      <c r="G619" s="10"/>
      <c r="H619" s="29" t="s">
        <v>1503</v>
      </c>
      <c r="I619" s="7">
        <v>8</v>
      </c>
      <c r="J619" s="158"/>
      <c r="K619" s="158"/>
      <c r="L619" s="214">
        <v>0</v>
      </c>
      <c r="M619" s="214">
        <v>0</v>
      </c>
      <c r="N619" s="50">
        <v>463811</v>
      </c>
      <c r="O619" s="10">
        <v>15848</v>
      </c>
      <c r="P619" s="105">
        <v>1</v>
      </c>
      <c r="Q619" s="102"/>
      <c r="R619" s="114">
        <v>7</v>
      </c>
      <c r="S619" s="62" t="s">
        <v>19</v>
      </c>
      <c r="T619" s="30" t="s">
        <v>1472</v>
      </c>
      <c r="U619" s="29"/>
      <c r="V619" s="29"/>
      <c r="W619" s="10" t="s">
        <v>2130</v>
      </c>
      <c r="X619" s="296">
        <v>45343</v>
      </c>
      <c r="Y619" s="101">
        <f>SUM(Table3[[#This Row],[cca 
25%]:[cca 100%]])</f>
        <v>1</v>
      </c>
      <c r="Z619" s="351">
        <f>Table3[[#This Row],[Montažne ure]]*(1-Table3[[#This Row],[faktor %]])</f>
        <v>0</v>
      </c>
      <c r="AA619" s="84">
        <v>0.25</v>
      </c>
      <c r="AB619" s="84">
        <v>0.25</v>
      </c>
      <c r="AC619" s="84">
        <v>0.25</v>
      </c>
      <c r="AD619" s="84">
        <v>0.25</v>
      </c>
      <c r="AE619" s="3" t="s">
        <v>1489</v>
      </c>
      <c r="AF619" s="3"/>
      <c r="AG619" s="296">
        <v>45349</v>
      </c>
      <c r="AH619" s="296" t="s">
        <v>20</v>
      </c>
      <c r="AI619" s="10" t="s">
        <v>1683</v>
      </c>
      <c r="AJ619" s="10"/>
      <c r="AK619" s="296">
        <v>45350</v>
      </c>
      <c r="AL619" s="30" t="s">
        <v>20</v>
      </c>
      <c r="AM619" s="30" t="s">
        <v>357</v>
      </c>
      <c r="AN619" s="7"/>
    </row>
    <row r="620" spans="1:40" ht="18" hidden="1" x14ac:dyDescent="0.35">
      <c r="A620" s="76" t="s">
        <v>1366</v>
      </c>
      <c r="B620" s="402" t="s">
        <v>1264</v>
      </c>
      <c r="C620" s="95" t="s">
        <v>1342</v>
      </c>
      <c r="D620" s="25" t="s">
        <v>1343</v>
      </c>
      <c r="E620" s="50"/>
      <c r="F620" s="94" t="s">
        <v>125</v>
      </c>
      <c r="G620" s="70"/>
      <c r="H620" s="379"/>
      <c r="I620" s="94">
        <v>7</v>
      </c>
      <c r="J620" s="354"/>
      <c r="K620" s="356"/>
      <c r="L620" s="406"/>
      <c r="M620" s="406"/>
      <c r="N620" s="50">
        <v>436837</v>
      </c>
      <c r="O620" s="10">
        <v>15849</v>
      </c>
      <c r="P620" s="105">
        <v>1</v>
      </c>
      <c r="Q620" s="102"/>
      <c r="R620" s="114"/>
      <c r="S620" s="272"/>
      <c r="T620" s="408" t="s">
        <v>1472</v>
      </c>
      <c r="U620" s="29"/>
      <c r="V620" s="29"/>
      <c r="W620" s="10" t="s">
        <v>2128</v>
      </c>
      <c r="X620" s="296" t="s">
        <v>2128</v>
      </c>
      <c r="Y620" s="101">
        <f>SUM(Table3[[#This Row],[cca 
25%]:[cca 100%]])</f>
        <v>0</v>
      </c>
      <c r="Z620" s="351">
        <f>Table3[[#This Row],[Montažne ure]]*(1-Table3[[#This Row],[faktor %]])</f>
        <v>0</v>
      </c>
      <c r="AA620" s="366"/>
      <c r="AB620" s="85"/>
      <c r="AC620" s="85"/>
      <c r="AD620" s="85"/>
      <c r="AE620" s="3"/>
      <c r="AF620" s="3"/>
      <c r="AG620" s="296">
        <v>0</v>
      </c>
      <c r="AH620" s="296">
        <v>0</v>
      </c>
      <c r="AI620" s="303"/>
      <c r="AJ620" s="10"/>
      <c r="AK620" s="296">
        <v>0</v>
      </c>
      <c r="AL620" s="30">
        <v>0</v>
      </c>
      <c r="AM620" s="30" t="s">
        <v>357</v>
      </c>
      <c r="AN620" s="7"/>
    </row>
    <row r="621" spans="1:40" ht="18" hidden="1" x14ac:dyDescent="0.35">
      <c r="A621" s="117" t="s">
        <v>1366</v>
      </c>
      <c r="B621" s="400" t="s">
        <v>1264</v>
      </c>
      <c r="C621" s="57" t="s">
        <v>1344</v>
      </c>
      <c r="D621" s="51" t="s">
        <v>1345</v>
      </c>
      <c r="E621" s="50"/>
      <c r="F621" s="10" t="s">
        <v>1085</v>
      </c>
      <c r="G621" s="10"/>
      <c r="H621" s="29" t="s">
        <v>1383</v>
      </c>
      <c r="I621" s="250">
        <v>5</v>
      </c>
      <c r="J621" s="158"/>
      <c r="K621" s="158"/>
      <c r="L621" s="214">
        <v>0</v>
      </c>
      <c r="M621" s="214">
        <v>0</v>
      </c>
      <c r="N621" s="50">
        <v>463812</v>
      </c>
      <c r="O621" s="10">
        <v>15850</v>
      </c>
      <c r="P621" s="105">
        <v>1</v>
      </c>
      <c r="Q621" s="102"/>
      <c r="R621" s="114">
        <v>6</v>
      </c>
      <c r="S621" s="58" t="s">
        <v>1486</v>
      </c>
      <c r="T621" s="30" t="s">
        <v>1472</v>
      </c>
      <c r="U621" s="29"/>
      <c r="V621" s="29"/>
      <c r="W621" s="10" t="s">
        <v>2130</v>
      </c>
      <c r="X621" s="296">
        <v>45337</v>
      </c>
      <c r="Y621" s="101">
        <f>SUM(Table3[[#This Row],[cca 
25%]:[cca 100%]])</f>
        <v>1</v>
      </c>
      <c r="Z621" s="351">
        <f>Table3[[#This Row],[Montažne ure]]*(1-Table3[[#This Row],[faktor %]])</f>
        <v>0</v>
      </c>
      <c r="AA621" s="84">
        <v>0.25</v>
      </c>
      <c r="AB621" s="84">
        <v>0.25</v>
      </c>
      <c r="AC621" s="84">
        <v>0.25</v>
      </c>
      <c r="AD621" s="84">
        <v>0.25</v>
      </c>
      <c r="AE621" s="3" t="s">
        <v>1495</v>
      </c>
      <c r="AF621" s="3"/>
      <c r="AG621" s="296">
        <v>0</v>
      </c>
      <c r="AH621" s="296" t="s">
        <v>20</v>
      </c>
      <c r="AI621" s="389"/>
      <c r="AJ621" s="10"/>
      <c r="AK621" s="296">
        <v>45385</v>
      </c>
      <c r="AL621" s="30" t="s">
        <v>20</v>
      </c>
      <c r="AM621" s="30" t="s">
        <v>357</v>
      </c>
      <c r="AN621" s="7"/>
    </row>
    <row r="622" spans="1:40" ht="18" hidden="1" x14ac:dyDescent="0.35">
      <c r="A622" s="117" t="s">
        <v>1366</v>
      </c>
      <c r="B622" s="401" t="s">
        <v>1264</v>
      </c>
      <c r="C622" s="57" t="s">
        <v>1346</v>
      </c>
      <c r="D622" s="50" t="s">
        <v>1347</v>
      </c>
      <c r="E622" s="50"/>
      <c r="F622" s="70"/>
      <c r="G622" s="70"/>
      <c r="H622" s="28" t="s">
        <v>1503</v>
      </c>
      <c r="I622" s="7">
        <v>8</v>
      </c>
      <c r="J622" s="354"/>
      <c r="K622" s="354"/>
      <c r="L622" s="214">
        <v>0</v>
      </c>
      <c r="M622" s="214">
        <v>0</v>
      </c>
      <c r="N622" s="50">
        <v>463814</v>
      </c>
      <c r="O622" s="10">
        <v>15852</v>
      </c>
      <c r="P622" s="105">
        <v>1</v>
      </c>
      <c r="Q622" s="102"/>
      <c r="R622" s="114">
        <v>15</v>
      </c>
      <c r="S622" s="62" t="s">
        <v>19</v>
      </c>
      <c r="T622" s="30" t="s">
        <v>1472</v>
      </c>
      <c r="U622" s="29"/>
      <c r="V622" s="29"/>
      <c r="W622" s="10" t="s">
        <v>2130</v>
      </c>
      <c r="X622" s="296">
        <v>45344</v>
      </c>
      <c r="Y622" s="101">
        <f>SUM(Table3[[#This Row],[cca 
25%]:[cca 100%]])</f>
        <v>1</v>
      </c>
      <c r="Z622" s="351">
        <f>Table3[[#This Row],[Montažne ure]]*(1-Table3[[#This Row],[faktor %]])</f>
        <v>0</v>
      </c>
      <c r="AA622" s="84">
        <v>0.25</v>
      </c>
      <c r="AB622" s="84">
        <v>0.25</v>
      </c>
      <c r="AC622" s="84">
        <v>0.25</v>
      </c>
      <c r="AD622" s="84">
        <v>0.25</v>
      </c>
      <c r="AE622" s="3" t="s">
        <v>1489</v>
      </c>
      <c r="AF622" s="3"/>
      <c r="AG622" s="296">
        <v>0</v>
      </c>
      <c r="AH622" s="296" t="s">
        <v>20</v>
      </c>
      <c r="AI622" s="10" t="s">
        <v>1683</v>
      </c>
      <c r="AJ622" s="10"/>
      <c r="AK622" s="296">
        <v>45350</v>
      </c>
      <c r="AL622" s="30" t="s">
        <v>20</v>
      </c>
      <c r="AM622" s="30" t="s">
        <v>357</v>
      </c>
      <c r="AN622" s="7"/>
    </row>
    <row r="623" spans="1:40" ht="18" hidden="1" x14ac:dyDescent="0.35">
      <c r="A623" s="117" t="s">
        <v>1366</v>
      </c>
      <c r="B623" s="400" t="s">
        <v>1264</v>
      </c>
      <c r="C623" s="57" t="s">
        <v>1348</v>
      </c>
      <c r="D623" s="50" t="s">
        <v>1349</v>
      </c>
      <c r="E623" s="50"/>
      <c r="F623" s="10"/>
      <c r="G623" s="10"/>
      <c r="H623" s="29" t="s">
        <v>1503</v>
      </c>
      <c r="I623" s="7">
        <v>8</v>
      </c>
      <c r="J623" s="7"/>
      <c r="K623" s="158"/>
      <c r="L623" s="214">
        <v>0</v>
      </c>
      <c r="M623" s="214">
        <v>0</v>
      </c>
      <c r="N623" s="50">
        <v>463815</v>
      </c>
      <c r="O623" s="10">
        <v>15853</v>
      </c>
      <c r="P623" s="105">
        <v>1</v>
      </c>
      <c r="Q623" s="102"/>
      <c r="R623" s="114">
        <v>19</v>
      </c>
      <c r="S623" s="62" t="s">
        <v>19</v>
      </c>
      <c r="T623" s="30" t="s">
        <v>1472</v>
      </c>
      <c r="U623" s="29"/>
      <c r="V623" s="29"/>
      <c r="W623" s="10" t="s">
        <v>2130</v>
      </c>
      <c r="X623" s="296">
        <v>45344</v>
      </c>
      <c r="Y623" s="101">
        <f>SUM(Table3[[#This Row],[cca 
25%]:[cca 100%]])</f>
        <v>1</v>
      </c>
      <c r="Z623" s="351">
        <f>Table3[[#This Row],[Montažne ure]]*(1-Table3[[#This Row],[faktor %]])</f>
        <v>0</v>
      </c>
      <c r="AA623" s="84">
        <v>0.25</v>
      </c>
      <c r="AB623" s="84">
        <v>0.25</v>
      </c>
      <c r="AC623" s="84">
        <v>0.25</v>
      </c>
      <c r="AD623" s="84">
        <v>0.25</v>
      </c>
      <c r="AE623" s="3" t="s">
        <v>1489</v>
      </c>
      <c r="AF623" s="3"/>
      <c r="AG623" s="296">
        <v>45350</v>
      </c>
      <c r="AH623" s="296" t="s">
        <v>20</v>
      </c>
      <c r="AI623" s="10" t="s">
        <v>1683</v>
      </c>
      <c r="AJ623" s="10"/>
      <c r="AK623" s="296">
        <v>45351</v>
      </c>
      <c r="AL623" s="30" t="s">
        <v>20</v>
      </c>
      <c r="AM623" s="30" t="s">
        <v>357</v>
      </c>
      <c r="AN623" s="7"/>
    </row>
    <row r="624" spans="1:40" ht="18" hidden="1" x14ac:dyDescent="0.35">
      <c r="A624" s="76" t="s">
        <v>1366</v>
      </c>
      <c r="B624" s="402" t="s">
        <v>1264</v>
      </c>
      <c r="C624" s="95" t="s">
        <v>1350</v>
      </c>
      <c r="D624" s="25" t="s">
        <v>1351</v>
      </c>
      <c r="E624" s="50"/>
      <c r="F624" s="70"/>
      <c r="G624" s="70"/>
      <c r="H624" s="28" t="s">
        <v>1496</v>
      </c>
      <c r="I624" s="199">
        <v>9</v>
      </c>
      <c r="J624" s="20"/>
      <c r="K624" s="356"/>
      <c r="L624" s="214">
        <v>0</v>
      </c>
      <c r="M624" s="214">
        <v>0</v>
      </c>
      <c r="N624" s="50">
        <v>463816</v>
      </c>
      <c r="O624" s="10">
        <v>15854</v>
      </c>
      <c r="P624" s="105">
        <v>1</v>
      </c>
      <c r="Q624" s="102"/>
      <c r="R624" s="114">
        <v>42</v>
      </c>
      <c r="S624" s="58" t="s">
        <v>1486</v>
      </c>
      <c r="T624" s="30" t="s">
        <v>1472</v>
      </c>
      <c r="U624" s="29"/>
      <c r="V624" s="29"/>
      <c r="W624" s="10" t="s">
        <v>2130</v>
      </c>
      <c r="X624" s="296">
        <v>45351</v>
      </c>
      <c r="Y624" s="101">
        <f>SUM(Table3[[#This Row],[cca 
25%]:[cca 100%]])</f>
        <v>1</v>
      </c>
      <c r="Z624" s="351">
        <f>Table3[[#This Row],[Montažne ure]]*(1-Table3[[#This Row],[faktor %]])</f>
        <v>0</v>
      </c>
      <c r="AA624" s="84">
        <v>0.25</v>
      </c>
      <c r="AB624" s="84">
        <v>0.25</v>
      </c>
      <c r="AC624" s="84">
        <v>0.25</v>
      </c>
      <c r="AD624" s="84">
        <v>0.25</v>
      </c>
      <c r="AE624" s="3" t="s">
        <v>1683</v>
      </c>
      <c r="AF624" s="3"/>
      <c r="AG624" s="296">
        <v>45363</v>
      </c>
      <c r="AH624" s="296" t="s">
        <v>20</v>
      </c>
      <c r="AI624" s="303" t="s">
        <v>1706</v>
      </c>
      <c r="AJ624" s="10"/>
      <c r="AK624" s="296">
        <v>45364</v>
      </c>
      <c r="AL624" s="30" t="s">
        <v>20</v>
      </c>
      <c r="AM624" s="30" t="s">
        <v>357</v>
      </c>
      <c r="AN624" s="7"/>
    </row>
    <row r="625" spans="1:40" ht="18" hidden="1" customHeight="1" x14ac:dyDescent="0.35">
      <c r="A625" s="391" t="s">
        <v>1366</v>
      </c>
      <c r="B625" s="8" t="s">
        <v>1264</v>
      </c>
      <c r="C625" s="57" t="s">
        <v>1352</v>
      </c>
      <c r="D625" s="50" t="s">
        <v>1353</v>
      </c>
      <c r="E625" s="50"/>
      <c r="F625" s="10"/>
      <c r="G625" s="10" t="s">
        <v>357</v>
      </c>
      <c r="H625" s="29" t="s">
        <v>1456</v>
      </c>
      <c r="I625" s="250">
        <v>51</v>
      </c>
      <c r="J625" s="158"/>
      <c r="K625" s="158"/>
      <c r="L625" s="214">
        <v>0</v>
      </c>
      <c r="M625" s="214">
        <v>0</v>
      </c>
      <c r="N625" s="50">
        <v>463817</v>
      </c>
      <c r="O625" s="10">
        <v>15804</v>
      </c>
      <c r="P625" s="105">
        <v>1</v>
      </c>
      <c r="Q625" s="102"/>
      <c r="R625" s="114">
        <v>8</v>
      </c>
      <c r="S625" s="62" t="s">
        <v>19</v>
      </c>
      <c r="T625" s="30" t="s">
        <v>1472</v>
      </c>
      <c r="U625" s="29"/>
      <c r="V625" s="29"/>
      <c r="W625" s="10" t="s">
        <v>2130</v>
      </c>
      <c r="X625" s="296">
        <v>45337</v>
      </c>
      <c r="Y625" s="101">
        <f>SUM(Table3[[#This Row],[cca 
25%]:[cca 100%]])</f>
        <v>1</v>
      </c>
      <c r="Z625" s="351">
        <f>Table3[[#This Row],[Montažne ure]]*(1-Table3[[#This Row],[faktor %]])</f>
        <v>0</v>
      </c>
      <c r="AA625" s="84">
        <v>0.25</v>
      </c>
      <c r="AB625" s="84">
        <v>0.25</v>
      </c>
      <c r="AC625" s="84">
        <v>0.25</v>
      </c>
      <c r="AD625" s="84">
        <v>0.25</v>
      </c>
      <c r="AE625" s="3" t="s">
        <v>1480</v>
      </c>
      <c r="AF625" s="3"/>
      <c r="AG625" s="296">
        <v>45309</v>
      </c>
      <c r="AH625" s="296" t="s">
        <v>20</v>
      </c>
      <c r="AI625" s="10" t="s">
        <v>1683</v>
      </c>
      <c r="AJ625" s="10"/>
      <c r="AK625" s="296">
        <v>45310</v>
      </c>
      <c r="AL625" s="30" t="s">
        <v>20</v>
      </c>
      <c r="AM625" s="30" t="s">
        <v>357</v>
      </c>
      <c r="AN625" s="7"/>
    </row>
    <row r="626" spans="1:40" ht="18" hidden="1" customHeight="1" x14ac:dyDescent="0.35">
      <c r="A626" s="117" t="s">
        <v>1366</v>
      </c>
      <c r="B626" s="401" t="s">
        <v>1264</v>
      </c>
      <c r="C626" s="57" t="s">
        <v>1354</v>
      </c>
      <c r="D626" s="50" t="s">
        <v>1355</v>
      </c>
      <c r="E626" s="50"/>
      <c r="F626" s="94"/>
      <c r="G626" s="70"/>
      <c r="H626" s="28" t="s">
        <v>1496</v>
      </c>
      <c r="I626" s="199">
        <v>9</v>
      </c>
      <c r="J626" s="20"/>
      <c r="K626" s="354"/>
      <c r="L626" s="214">
        <v>0</v>
      </c>
      <c r="M626" s="214">
        <v>0</v>
      </c>
      <c r="N626" s="50">
        <v>463818</v>
      </c>
      <c r="O626" s="10">
        <v>15855</v>
      </c>
      <c r="P626" s="105">
        <v>1</v>
      </c>
      <c r="Q626" s="102"/>
      <c r="R626" s="114">
        <v>15</v>
      </c>
      <c r="S626" s="58" t="s">
        <v>1486</v>
      </c>
      <c r="T626" s="30" t="s">
        <v>1472</v>
      </c>
      <c r="U626" s="29"/>
      <c r="V626" s="29"/>
      <c r="W626" s="10" t="s">
        <v>2130</v>
      </c>
      <c r="X626" s="296">
        <v>45355</v>
      </c>
      <c r="Y626" s="101">
        <f>SUM(Table3[[#This Row],[cca 
25%]:[cca 100%]])</f>
        <v>1</v>
      </c>
      <c r="Z626" s="351">
        <f>Table3[[#This Row],[Montažne ure]]*(1-Table3[[#This Row],[faktor %]])</f>
        <v>0</v>
      </c>
      <c r="AA626" s="84">
        <v>0.25</v>
      </c>
      <c r="AB626" s="84">
        <v>0.25</v>
      </c>
      <c r="AC626" s="84">
        <v>0.25</v>
      </c>
      <c r="AD626" s="84">
        <v>0.25</v>
      </c>
      <c r="AE626" s="3"/>
      <c r="AF626" s="3"/>
      <c r="AG626" s="296">
        <v>0</v>
      </c>
      <c r="AH626" s="296" t="s">
        <v>20</v>
      </c>
      <c r="AI626" s="10" t="s">
        <v>1683</v>
      </c>
      <c r="AJ626" s="10"/>
      <c r="AK626" s="296">
        <v>45352</v>
      </c>
      <c r="AL626" s="30" t="s">
        <v>20</v>
      </c>
      <c r="AM626" s="30" t="s">
        <v>357</v>
      </c>
      <c r="AN626" s="7"/>
    </row>
    <row r="627" spans="1:40" ht="18" hidden="1" customHeight="1" x14ac:dyDescent="0.35">
      <c r="A627" s="117" t="s">
        <v>1366</v>
      </c>
      <c r="B627" s="401" t="s">
        <v>1264</v>
      </c>
      <c r="C627" s="57" t="s">
        <v>1356</v>
      </c>
      <c r="D627" s="50" t="s">
        <v>1357</v>
      </c>
      <c r="E627" s="50"/>
      <c r="F627" s="70"/>
      <c r="G627" s="70"/>
      <c r="H627" s="28" t="s">
        <v>1476</v>
      </c>
      <c r="I627" s="250">
        <v>4</v>
      </c>
      <c r="J627" s="388"/>
      <c r="K627" s="354"/>
      <c r="L627" s="214">
        <v>0</v>
      </c>
      <c r="M627" s="214">
        <v>0</v>
      </c>
      <c r="N627" s="50">
        <v>463819</v>
      </c>
      <c r="O627" s="10">
        <v>15856</v>
      </c>
      <c r="P627" s="105">
        <v>1</v>
      </c>
      <c r="Q627" s="102"/>
      <c r="R627" s="114">
        <v>230</v>
      </c>
      <c r="S627" s="62" t="s">
        <v>19</v>
      </c>
      <c r="T627" s="30" t="s">
        <v>1471</v>
      </c>
      <c r="U627" s="29" t="s">
        <v>1480</v>
      </c>
      <c r="V627" s="29"/>
      <c r="W627" s="10" t="s">
        <v>2130</v>
      </c>
      <c r="X627" s="296">
        <v>45344</v>
      </c>
      <c r="Y627" s="101">
        <f>SUM(Table3[[#This Row],[cca 
25%]:[cca 100%]])</f>
        <v>1</v>
      </c>
      <c r="Z627" s="351">
        <f>Table3[[#This Row],[Montažne ure]]*(1-Table3[[#This Row],[faktor %]])</f>
        <v>0</v>
      </c>
      <c r="AA627" s="84">
        <v>0.25</v>
      </c>
      <c r="AB627" s="84">
        <v>0.25</v>
      </c>
      <c r="AC627" s="84">
        <v>0.25</v>
      </c>
      <c r="AD627" s="84">
        <v>0.25</v>
      </c>
      <c r="AE627" s="3"/>
      <c r="AF627" s="3"/>
      <c r="AG627" s="296">
        <v>0</v>
      </c>
      <c r="AH627" s="296" t="s">
        <v>20</v>
      </c>
      <c r="AI627" s="303" t="s">
        <v>1683</v>
      </c>
      <c r="AJ627" s="10"/>
      <c r="AK627" s="296">
        <v>0</v>
      </c>
      <c r="AL627" s="30" t="s">
        <v>20</v>
      </c>
      <c r="AM627" s="30" t="s">
        <v>357</v>
      </c>
      <c r="AN627" s="7"/>
    </row>
    <row r="628" spans="1:40" ht="18" hidden="1" x14ac:dyDescent="0.35">
      <c r="A628" s="76" t="s">
        <v>1366</v>
      </c>
      <c r="B628" s="402" t="s">
        <v>1264</v>
      </c>
      <c r="C628" s="95" t="s">
        <v>1358</v>
      </c>
      <c r="D628" s="25" t="s">
        <v>1359</v>
      </c>
      <c r="E628" s="50"/>
      <c r="F628" s="70"/>
      <c r="G628" s="70"/>
      <c r="H628" s="28" t="s">
        <v>1496</v>
      </c>
      <c r="I628" s="199">
        <v>9</v>
      </c>
      <c r="J628" s="20"/>
      <c r="K628" s="356"/>
      <c r="L628" s="214">
        <v>0</v>
      </c>
      <c r="M628" s="214">
        <v>0</v>
      </c>
      <c r="N628" s="50">
        <v>463820</v>
      </c>
      <c r="O628" s="10">
        <v>15857</v>
      </c>
      <c r="P628" s="105">
        <v>1</v>
      </c>
      <c r="Q628" s="102"/>
      <c r="R628" s="114">
        <v>20</v>
      </c>
      <c r="S628" s="58" t="s">
        <v>1486</v>
      </c>
      <c r="T628" s="30" t="s">
        <v>1472</v>
      </c>
      <c r="U628" s="29"/>
      <c r="V628" s="29"/>
      <c r="W628" s="10" t="s">
        <v>2130</v>
      </c>
      <c r="X628" s="296">
        <v>45350</v>
      </c>
      <c r="Y628" s="101">
        <f>SUM(Table3[[#This Row],[cca 
25%]:[cca 100%]])</f>
        <v>0.5</v>
      </c>
      <c r="Z628" s="351">
        <f>Table3[[#This Row],[Montažne ure]]*(1-Table3[[#This Row],[faktor %]])</f>
        <v>10</v>
      </c>
      <c r="AA628" s="84">
        <v>0.25</v>
      </c>
      <c r="AB628" s="84">
        <v>0.25</v>
      </c>
      <c r="AC628" s="85"/>
      <c r="AD628" s="85"/>
      <c r="AE628" s="3" t="s">
        <v>1683</v>
      </c>
      <c r="AF628" s="3"/>
      <c r="AG628" s="296">
        <v>0</v>
      </c>
      <c r="AH628" s="296" t="s">
        <v>20</v>
      </c>
      <c r="AI628" s="10" t="s">
        <v>1683</v>
      </c>
      <c r="AJ628" s="10"/>
      <c r="AK628" s="296">
        <v>45359</v>
      </c>
      <c r="AL628" s="30" t="s">
        <v>20</v>
      </c>
      <c r="AM628" s="30" t="s">
        <v>357</v>
      </c>
      <c r="AN628" s="7"/>
    </row>
    <row r="629" spans="1:40" ht="18" hidden="1" x14ac:dyDescent="0.35">
      <c r="A629" s="117" t="s">
        <v>1366</v>
      </c>
      <c r="B629" s="401" t="s">
        <v>1264</v>
      </c>
      <c r="C629" s="57" t="s">
        <v>1360</v>
      </c>
      <c r="D629" s="50" t="s">
        <v>1361</v>
      </c>
      <c r="E629" s="50"/>
      <c r="F629" s="70"/>
      <c r="G629" s="70"/>
      <c r="H629" s="28" t="s">
        <v>1496</v>
      </c>
      <c r="I629" s="199">
        <v>9</v>
      </c>
      <c r="J629" s="20"/>
      <c r="K629" s="356"/>
      <c r="L629" s="214">
        <v>0</v>
      </c>
      <c r="M629" s="214">
        <v>0</v>
      </c>
      <c r="N629" s="50">
        <v>463821</v>
      </c>
      <c r="O629" s="10">
        <v>15858</v>
      </c>
      <c r="P629" s="105">
        <v>1</v>
      </c>
      <c r="Q629" s="102"/>
      <c r="R629" s="114">
        <v>20</v>
      </c>
      <c r="S629" s="58" t="s">
        <v>1486</v>
      </c>
      <c r="T629" s="30" t="s">
        <v>1472</v>
      </c>
      <c r="U629" s="29"/>
      <c r="V629" s="29"/>
      <c r="W629" s="10" t="s">
        <v>2130</v>
      </c>
      <c r="X629" s="296">
        <v>45362</v>
      </c>
      <c r="Y629" s="101">
        <f>SUM(Table3[[#This Row],[cca 
25%]:[cca 100%]])</f>
        <v>1</v>
      </c>
      <c r="Z629" s="351">
        <f>Table3[[#This Row],[Montažne ure]]*(1-Table3[[#This Row],[faktor %]])</f>
        <v>0</v>
      </c>
      <c r="AA629" s="84">
        <v>0.25</v>
      </c>
      <c r="AB629" s="84">
        <v>0.25</v>
      </c>
      <c r="AC629" s="84">
        <v>0.25</v>
      </c>
      <c r="AD629" s="84">
        <v>0.25</v>
      </c>
      <c r="AE629" s="3" t="s">
        <v>1683</v>
      </c>
      <c r="AF629" s="3"/>
      <c r="AG629" s="296">
        <v>0</v>
      </c>
      <c r="AH629" s="296" t="s">
        <v>20</v>
      </c>
      <c r="AI629" s="303" t="s">
        <v>1706</v>
      </c>
      <c r="AJ629" s="10"/>
      <c r="AK629" s="296">
        <v>45364</v>
      </c>
      <c r="AL629" s="30" t="s">
        <v>20</v>
      </c>
      <c r="AM629" s="30" t="s">
        <v>357</v>
      </c>
      <c r="AN629" s="7"/>
    </row>
    <row r="630" spans="1:40" ht="18" hidden="1" x14ac:dyDescent="0.35">
      <c r="A630" s="117" t="s">
        <v>1366</v>
      </c>
      <c r="B630" s="401" t="s">
        <v>1264</v>
      </c>
      <c r="C630" s="57" t="s">
        <v>1362</v>
      </c>
      <c r="D630" s="50" t="s">
        <v>1363</v>
      </c>
      <c r="E630" s="50"/>
      <c r="F630" s="70"/>
      <c r="G630" s="70"/>
      <c r="H630" s="28" t="s">
        <v>1496</v>
      </c>
      <c r="I630" s="199">
        <v>9</v>
      </c>
      <c r="J630" s="20"/>
      <c r="K630" s="356"/>
      <c r="L630" s="214">
        <v>0</v>
      </c>
      <c r="M630" s="214">
        <v>0</v>
      </c>
      <c r="N630" s="50">
        <v>463822</v>
      </c>
      <c r="O630" s="10">
        <v>15859</v>
      </c>
      <c r="P630" s="105">
        <v>1</v>
      </c>
      <c r="Q630" s="102"/>
      <c r="R630" s="114">
        <v>23</v>
      </c>
      <c r="S630" s="58" t="s">
        <v>1486</v>
      </c>
      <c r="T630" s="30" t="s">
        <v>1472</v>
      </c>
      <c r="U630" s="29"/>
      <c r="V630" s="29"/>
      <c r="W630" s="10" t="s">
        <v>2130</v>
      </c>
      <c r="X630" s="296">
        <v>45350</v>
      </c>
      <c r="Y630" s="101">
        <f>SUM(Table3[[#This Row],[cca 
25%]:[cca 100%]])</f>
        <v>1</v>
      </c>
      <c r="Z630" s="351">
        <f>Table3[[#This Row],[Montažne ure]]*(1-Table3[[#This Row],[faktor %]])</f>
        <v>0</v>
      </c>
      <c r="AA630" s="84">
        <v>0.25</v>
      </c>
      <c r="AB630" s="84">
        <v>0.25</v>
      </c>
      <c r="AC630" s="84">
        <v>0.25</v>
      </c>
      <c r="AD630" s="84">
        <v>0.25</v>
      </c>
      <c r="AE630" s="3" t="s">
        <v>1683</v>
      </c>
      <c r="AF630" s="3"/>
      <c r="AG630" s="296">
        <v>0</v>
      </c>
      <c r="AH630" s="296" t="s">
        <v>20</v>
      </c>
      <c r="AI630" s="303" t="s">
        <v>1706</v>
      </c>
      <c r="AJ630" s="10"/>
      <c r="AK630" s="296">
        <v>45362</v>
      </c>
      <c r="AL630" s="30" t="s">
        <v>20</v>
      </c>
      <c r="AM630" s="30" t="s">
        <v>357</v>
      </c>
      <c r="AN630" s="7"/>
    </row>
    <row r="631" spans="1:40" ht="18" hidden="1" x14ac:dyDescent="0.35">
      <c r="A631" s="106" t="s">
        <v>1366</v>
      </c>
      <c r="B631" s="405" t="s">
        <v>1264</v>
      </c>
      <c r="C631" s="96" t="s">
        <v>1364</v>
      </c>
      <c r="D631" s="97" t="s">
        <v>1365</v>
      </c>
      <c r="E631" s="50"/>
      <c r="F631" s="10"/>
      <c r="G631" s="10"/>
      <c r="H631" s="379"/>
      <c r="I631" s="70"/>
      <c r="J631" s="299"/>
      <c r="K631" s="299"/>
      <c r="L631" s="229"/>
      <c r="M631" s="380"/>
      <c r="N631" s="97">
        <v>463823</v>
      </c>
      <c r="O631" s="10">
        <v>15860</v>
      </c>
      <c r="P631" s="105">
        <v>1</v>
      </c>
      <c r="Q631" s="102"/>
      <c r="R631" s="114"/>
      <c r="S631" s="272"/>
      <c r="T631" s="30" t="s">
        <v>1472</v>
      </c>
      <c r="U631" s="29"/>
      <c r="V631" s="29" t="str">
        <f>IFERROR(VLOOKUP(Table3[[#This Row],[Št. projektne naloge]],'[2]list 1'!$A$2:$I$2000,6,FALSE),"")</f>
        <v/>
      </c>
      <c r="W631" s="119" t="str">
        <f>IFERROR(VLOOKUP(Table3[[#This Row],[Št. projektne naloge]],'[2]list 1'!$A$2:$I$2000,9,FALSE),"")</f>
        <v/>
      </c>
      <c r="X631" s="296" t="str">
        <f>IFERROR(VLOOKUP(Table3[[#This Row],[Št. projektne naloge]],'[2]list 1'!$A$2:$I$2000,8,FALSE),"")</f>
        <v/>
      </c>
      <c r="Y631" s="101">
        <f>SUM(Table3[[#This Row],[cca 
25%]:[cca 100%]])</f>
        <v>0</v>
      </c>
      <c r="Z631" s="351">
        <f>Table3[[#This Row],[Montažne ure]]*(1-Table3[[#This Row],[faktor %]])</f>
        <v>0</v>
      </c>
      <c r="AA631" s="366"/>
      <c r="AB631" s="85"/>
      <c r="AC631" s="85"/>
      <c r="AD631" s="85"/>
      <c r="AE631" s="3"/>
      <c r="AF631" s="3"/>
      <c r="AG631" s="296" t="str">
        <f>IFERROR(VLOOKUP(Table3[[#This Row],[Št. projektne naloge]],'[1]PLAN KONTROLE KONČANIH STROJEV'!$C$8:$M$2000,5,FALSE),"")</f>
        <v/>
      </c>
      <c r="AH631" s="296" t="str">
        <f>IFERROR(VLOOKUP(Table3[[#This Row],[Št. projektne naloge]],'[1]PLAN KONTROLE KONČANIH STROJEV'!$C$8:$M$2000,4,FALSE),"")</f>
        <v/>
      </c>
      <c r="AI631" s="10"/>
      <c r="AJ631" s="10"/>
      <c r="AK631" s="296" t="str">
        <f>IFERROR(VLOOKUP(Table3[[#This Row],[Št. projektne naloge]],'[1]PLAN KONTROLE KONČANIH STROJEV'!$C$8:$M$2000,9,FALSE),"")</f>
        <v/>
      </c>
      <c r="AL63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31" s="30" t="s">
        <v>357</v>
      </c>
      <c r="AN631" s="7"/>
    </row>
    <row r="632" spans="1:40" ht="18" hidden="1" x14ac:dyDescent="0.35">
      <c r="A632" s="117" t="s">
        <v>881</v>
      </c>
      <c r="B632" s="8" t="s">
        <v>1369</v>
      </c>
      <c r="C632" s="57" t="s">
        <v>1370</v>
      </c>
      <c r="D632" s="50">
        <v>1</v>
      </c>
      <c r="E632" s="50" t="str">
        <f t="shared" ref="E632:E638" si="10">RIGHT(D632,5)</f>
        <v>1</v>
      </c>
      <c r="F632" s="10"/>
      <c r="G632" s="24" t="s">
        <v>357</v>
      </c>
      <c r="H632" s="29" t="s">
        <v>1470</v>
      </c>
      <c r="I632" s="250">
        <v>2</v>
      </c>
      <c r="J632" s="158"/>
      <c r="K632" s="158"/>
      <c r="L632" s="214">
        <v>0</v>
      </c>
      <c r="M632" s="214">
        <v>0</v>
      </c>
      <c r="N632" s="201">
        <v>463826</v>
      </c>
      <c r="O632" s="201">
        <v>15767</v>
      </c>
      <c r="P632" s="105">
        <v>1</v>
      </c>
      <c r="Q632" s="102"/>
      <c r="R632" s="114">
        <v>34</v>
      </c>
      <c r="S632" s="62" t="s">
        <v>19</v>
      </c>
      <c r="T632" s="211" t="s">
        <v>1410</v>
      </c>
      <c r="U632" s="29"/>
      <c r="V632" s="29" t="s">
        <v>2128</v>
      </c>
      <c r="W632" s="10" t="s">
        <v>2128</v>
      </c>
      <c r="X632" s="296" t="s">
        <v>2128</v>
      </c>
      <c r="Y632" s="10">
        <f>SUM(Table3[[#This Row],[cca 
25%]:[cca 100%]])</f>
        <v>1</v>
      </c>
      <c r="Z632" s="351">
        <f>Table3[[#This Row],[Montažne ure]]*(1-Table3[[#This Row],[faktor %]])</f>
        <v>0</v>
      </c>
      <c r="AA632" s="84">
        <v>0.25</v>
      </c>
      <c r="AB632" s="84">
        <v>0.25</v>
      </c>
      <c r="AC632" s="84">
        <v>0.25</v>
      </c>
      <c r="AD632" s="84">
        <v>0.25</v>
      </c>
      <c r="AE632" s="3"/>
      <c r="AF632" s="3"/>
      <c r="AG632" s="296" t="s">
        <v>2128</v>
      </c>
      <c r="AH632" s="296" t="s">
        <v>2128</v>
      </c>
      <c r="AI632" s="10" t="s">
        <v>1383</v>
      </c>
      <c r="AJ632" s="10"/>
      <c r="AK632" s="296" t="s">
        <v>2128</v>
      </c>
      <c r="AL632" s="296" t="s">
        <v>2128</v>
      </c>
      <c r="AM632" s="30" t="s">
        <v>357</v>
      </c>
      <c r="AN632" s="7"/>
    </row>
    <row r="633" spans="1:40" ht="18" hidden="1" x14ac:dyDescent="0.35">
      <c r="A633" s="117" t="s">
        <v>1380</v>
      </c>
      <c r="B633" s="400" t="s">
        <v>1381</v>
      </c>
      <c r="C633" s="57" t="s">
        <v>1382</v>
      </c>
      <c r="D633" s="50">
        <v>1</v>
      </c>
      <c r="E633" s="50" t="str">
        <f t="shared" si="10"/>
        <v>1</v>
      </c>
      <c r="F633" s="10"/>
      <c r="G633" s="24"/>
      <c r="H633" s="29" t="s">
        <v>1455</v>
      </c>
      <c r="I633" s="7">
        <v>7</v>
      </c>
      <c r="J633" s="158"/>
      <c r="K633" s="158"/>
      <c r="L633" s="214">
        <v>0</v>
      </c>
      <c r="M633" s="214">
        <v>0</v>
      </c>
      <c r="N633" s="201">
        <v>274411</v>
      </c>
      <c r="O633" s="201">
        <v>15797</v>
      </c>
      <c r="P633" s="105">
        <v>1</v>
      </c>
      <c r="Q633" s="10"/>
      <c r="R633" s="114">
        <v>63</v>
      </c>
      <c r="S633" s="58" t="s">
        <v>1486</v>
      </c>
      <c r="T633" s="332" t="s">
        <v>1383</v>
      </c>
      <c r="U633" s="29"/>
      <c r="V633" s="29" t="s">
        <v>2128</v>
      </c>
      <c r="W633" s="10" t="s">
        <v>2128</v>
      </c>
      <c r="X633" s="296" t="s">
        <v>2128</v>
      </c>
      <c r="Y633" s="101">
        <f>SUM(Table3[[#This Row],[cca 
25%]:[cca 100%]])</f>
        <v>1</v>
      </c>
      <c r="Z633" s="351">
        <f>Table3[[#This Row],[Montažne ure]]*(1-Table3[[#This Row],[faktor %]])</f>
        <v>0</v>
      </c>
      <c r="AA633" s="84">
        <v>0.25</v>
      </c>
      <c r="AB633" s="84">
        <v>0.25</v>
      </c>
      <c r="AC633" s="84">
        <v>0.25</v>
      </c>
      <c r="AD633" s="84">
        <v>0.25</v>
      </c>
      <c r="AE633" s="3" t="s">
        <v>1472</v>
      </c>
      <c r="AF633" s="3"/>
      <c r="AG633" s="296" t="s">
        <v>2128</v>
      </c>
      <c r="AH633" s="296" t="s">
        <v>2128</v>
      </c>
      <c r="AI633" s="10"/>
      <c r="AJ633" s="10"/>
      <c r="AK633" s="296" t="s">
        <v>2128</v>
      </c>
      <c r="AL633" s="30" t="s">
        <v>2128</v>
      </c>
      <c r="AM633" s="30" t="s">
        <v>357</v>
      </c>
      <c r="AN633" s="7"/>
    </row>
    <row r="634" spans="1:40" ht="18" hidden="1" x14ac:dyDescent="0.35">
      <c r="A634" s="117" t="s">
        <v>1458</v>
      </c>
      <c r="B634" s="8" t="s">
        <v>1457</v>
      </c>
      <c r="C634" s="57" t="s">
        <v>1459</v>
      </c>
      <c r="D634" s="50">
        <v>1</v>
      </c>
      <c r="E634" s="50" t="str">
        <f t="shared" si="10"/>
        <v>1</v>
      </c>
      <c r="F634" s="10"/>
      <c r="G634" s="24"/>
      <c r="H634" s="29" t="s">
        <v>1484</v>
      </c>
      <c r="I634" s="250">
        <v>5</v>
      </c>
      <c r="J634" s="158"/>
      <c r="K634" s="158"/>
      <c r="L634" s="214">
        <v>0</v>
      </c>
      <c r="M634" s="214">
        <v>0</v>
      </c>
      <c r="N634" s="201">
        <v>449274</v>
      </c>
      <c r="O634" s="201">
        <v>15933</v>
      </c>
      <c r="P634" s="105">
        <v>1</v>
      </c>
      <c r="Q634" s="102"/>
      <c r="R634" s="114">
        <v>16</v>
      </c>
      <c r="S634" s="58" t="s">
        <v>1486</v>
      </c>
      <c r="T634" s="30" t="s">
        <v>1410</v>
      </c>
      <c r="U634" s="29"/>
      <c r="V634" s="29" t="s">
        <v>2128</v>
      </c>
      <c r="W634" s="119" t="s">
        <v>2128</v>
      </c>
      <c r="X634" s="325" t="s">
        <v>2128</v>
      </c>
      <c r="Y634" s="101">
        <f>SUM(Table3[[#This Row],[cca 
25%]:[cca 100%]])</f>
        <v>1</v>
      </c>
      <c r="Z634" s="351">
        <f>Table3[[#This Row],[Montažne ure]]*(1-Table3[[#This Row],[faktor %]])</f>
        <v>0</v>
      </c>
      <c r="AA634" s="84">
        <v>0.25</v>
      </c>
      <c r="AB634" s="84">
        <v>0.25</v>
      </c>
      <c r="AC634" s="84">
        <v>0.25</v>
      </c>
      <c r="AD634" s="84">
        <v>0.25</v>
      </c>
      <c r="AE634" s="3"/>
      <c r="AF634" s="3"/>
      <c r="AG634" s="296" t="s">
        <v>2128</v>
      </c>
      <c r="AH634" s="296" t="s">
        <v>2128</v>
      </c>
      <c r="AI634" s="346" t="s">
        <v>1481</v>
      </c>
      <c r="AJ634" s="10"/>
      <c r="AK634" s="296" t="s">
        <v>2128</v>
      </c>
      <c r="AL634" s="30" t="s">
        <v>2128</v>
      </c>
      <c r="AM634" s="30" t="s">
        <v>357</v>
      </c>
      <c r="AN634" s="7"/>
    </row>
    <row r="635" spans="1:40" ht="18" hidden="1" x14ac:dyDescent="0.35">
      <c r="A635" s="117" t="s">
        <v>1461</v>
      </c>
      <c r="B635" s="400" t="s">
        <v>1460</v>
      </c>
      <c r="C635" s="57" t="s">
        <v>703</v>
      </c>
      <c r="D635" s="50">
        <v>1</v>
      </c>
      <c r="E635" s="50" t="str">
        <f t="shared" si="10"/>
        <v>1</v>
      </c>
      <c r="F635" s="10"/>
      <c r="G635" s="24"/>
      <c r="H635" s="29" t="s">
        <v>1706</v>
      </c>
      <c r="I635" s="250">
        <v>12</v>
      </c>
      <c r="J635" s="158"/>
      <c r="K635" s="158"/>
      <c r="L635" s="214">
        <v>0</v>
      </c>
      <c r="M635" s="214">
        <v>0</v>
      </c>
      <c r="N635" s="201">
        <v>447783</v>
      </c>
      <c r="O635" s="201">
        <v>15895</v>
      </c>
      <c r="P635" s="105">
        <v>1</v>
      </c>
      <c r="Q635" s="102"/>
      <c r="R635" s="114">
        <v>60</v>
      </c>
      <c r="S635" s="59" t="s">
        <v>28</v>
      </c>
      <c r="T635" s="30"/>
      <c r="U635" s="29"/>
      <c r="V635" s="29" t="s">
        <v>2128</v>
      </c>
      <c r="W635" s="10" t="s">
        <v>2128</v>
      </c>
      <c r="X635" s="296" t="s">
        <v>2128</v>
      </c>
      <c r="Y635" s="101">
        <f>SUM(Table3[[#This Row],[cca 
25%]:[cca 100%]])</f>
        <v>1</v>
      </c>
      <c r="Z635" s="351">
        <f>Table3[[#This Row],[Montažne ure]]*(1-Table3[[#This Row],[faktor %]])</f>
        <v>0</v>
      </c>
      <c r="AA635" s="84">
        <v>0.25</v>
      </c>
      <c r="AB635" s="84">
        <v>0.25</v>
      </c>
      <c r="AC635" s="84">
        <v>0.25</v>
      </c>
      <c r="AD635" s="84">
        <v>0.25</v>
      </c>
      <c r="AE635" s="3" t="s">
        <v>1721</v>
      </c>
      <c r="AF635" s="3"/>
      <c r="AG635" s="296" t="s">
        <v>2128</v>
      </c>
      <c r="AH635" s="296" t="s">
        <v>2128</v>
      </c>
      <c r="AI635" s="10" t="s">
        <v>1728</v>
      </c>
      <c r="AJ635" s="10"/>
      <c r="AK635" s="296" t="s">
        <v>2128</v>
      </c>
      <c r="AL635" s="30" t="s">
        <v>2128</v>
      </c>
      <c r="AM635" s="30" t="s">
        <v>357</v>
      </c>
      <c r="AN635" s="7"/>
    </row>
    <row r="636" spans="1:40" ht="18" hidden="1" x14ac:dyDescent="0.35">
      <c r="A636" s="117" t="s">
        <v>1492</v>
      </c>
      <c r="B636" s="400" t="s">
        <v>1493</v>
      </c>
      <c r="C636" s="57" t="s">
        <v>1494</v>
      </c>
      <c r="D636" s="50">
        <v>1</v>
      </c>
      <c r="E636" s="50" t="str">
        <f t="shared" si="10"/>
        <v>1</v>
      </c>
      <c r="F636" s="10"/>
      <c r="G636" s="24"/>
      <c r="H636" s="29" t="s">
        <v>357</v>
      </c>
      <c r="I636" s="250">
        <v>8</v>
      </c>
      <c r="J636" s="158"/>
      <c r="K636" s="158"/>
      <c r="L636" s="214">
        <v>0</v>
      </c>
      <c r="M636" s="214">
        <v>0</v>
      </c>
      <c r="N636" s="261">
        <v>355888014</v>
      </c>
      <c r="O636" s="201">
        <v>11666</v>
      </c>
      <c r="P636" s="105"/>
      <c r="Q636" s="102"/>
      <c r="R636" s="114">
        <v>20</v>
      </c>
      <c r="S636" s="272"/>
      <c r="T636" s="30"/>
      <c r="U636" s="29"/>
      <c r="V636" s="29" t="s">
        <v>2128</v>
      </c>
      <c r="W636" s="10" t="s">
        <v>2128</v>
      </c>
      <c r="X636" s="296" t="s">
        <v>2128</v>
      </c>
      <c r="Y636" s="101">
        <f>SUM(Table3[[#This Row],[cca 
25%]:[cca 100%]])</f>
        <v>0</v>
      </c>
      <c r="Z636" s="351">
        <f>Table3[[#This Row],[Montažne ure]]*(1-Table3[[#This Row],[faktor %]])</f>
        <v>20</v>
      </c>
      <c r="AA636" s="366"/>
      <c r="AB636" s="85"/>
      <c r="AC636" s="85"/>
      <c r="AD636" s="85"/>
      <c r="AE636" s="3"/>
      <c r="AF636" s="3"/>
      <c r="AG636" s="296" t="s">
        <v>2128</v>
      </c>
      <c r="AH636" s="296" t="s">
        <v>2128</v>
      </c>
      <c r="AI636" s="10"/>
      <c r="AJ636" s="10"/>
      <c r="AK636" s="296" t="s">
        <v>2128</v>
      </c>
      <c r="AL636" s="30" t="s">
        <v>2128</v>
      </c>
      <c r="AM636" s="30" t="s">
        <v>357</v>
      </c>
      <c r="AN636" s="7"/>
    </row>
    <row r="637" spans="1:40" ht="18" hidden="1" x14ac:dyDescent="0.35">
      <c r="A637" s="117" t="s">
        <v>1499</v>
      </c>
      <c r="B637" s="400" t="s">
        <v>1498</v>
      </c>
      <c r="C637" s="57" t="s">
        <v>1500</v>
      </c>
      <c r="D637" s="50">
        <v>1</v>
      </c>
      <c r="E637" s="50" t="str">
        <f t="shared" si="10"/>
        <v>1</v>
      </c>
      <c r="F637" s="10"/>
      <c r="G637" s="24"/>
      <c r="H637" s="29" t="s">
        <v>1689</v>
      </c>
      <c r="I637" s="250">
        <v>10</v>
      </c>
      <c r="J637" s="158"/>
      <c r="K637" s="158"/>
      <c r="L637" s="214">
        <v>0</v>
      </c>
      <c r="M637" s="214">
        <v>0</v>
      </c>
      <c r="N637" s="300">
        <v>299167</v>
      </c>
      <c r="O637" s="201">
        <v>15945</v>
      </c>
      <c r="P637" s="105">
        <v>1</v>
      </c>
      <c r="Q637" s="102"/>
      <c r="R637" s="114">
        <v>83</v>
      </c>
      <c r="S637" s="59" t="s">
        <v>28</v>
      </c>
      <c r="T637" s="30" t="s">
        <v>547</v>
      </c>
      <c r="U637" s="29"/>
      <c r="V637" s="29" t="s">
        <v>2128</v>
      </c>
      <c r="W637" s="10" t="s">
        <v>2128</v>
      </c>
      <c r="X637" s="296" t="s">
        <v>2128</v>
      </c>
      <c r="Y637" s="101">
        <f>SUM(Table3[[#This Row],[cca 
25%]:[cca 100%]])</f>
        <v>1</v>
      </c>
      <c r="Z637" s="351">
        <f>Table3[[#This Row],[Montažne ure]]*(1-Table3[[#This Row],[faktor %]])</f>
        <v>0</v>
      </c>
      <c r="AA637" s="84">
        <v>0.25</v>
      </c>
      <c r="AB637" s="84">
        <v>0.25</v>
      </c>
      <c r="AC637" s="84">
        <v>0.25</v>
      </c>
      <c r="AD637" s="84">
        <v>0.25</v>
      </c>
      <c r="AE637" s="3" t="s">
        <v>1736</v>
      </c>
      <c r="AF637" s="3"/>
      <c r="AG637" s="296" t="s">
        <v>2128</v>
      </c>
      <c r="AH637" s="296" t="s">
        <v>2128</v>
      </c>
      <c r="AI637" s="10" t="s">
        <v>1728</v>
      </c>
      <c r="AJ637" s="10"/>
      <c r="AK637" s="296" t="s">
        <v>2128</v>
      </c>
      <c r="AL637" s="30" t="s">
        <v>2128</v>
      </c>
      <c r="AM637" s="30" t="s">
        <v>357</v>
      </c>
      <c r="AN637" s="7"/>
    </row>
    <row r="638" spans="1:40" ht="18" hidden="1" x14ac:dyDescent="0.35">
      <c r="A638" s="117"/>
      <c r="B638" s="8"/>
      <c r="C638" s="57"/>
      <c r="D638" s="50"/>
      <c r="E638" s="50" t="str">
        <f t="shared" si="10"/>
        <v/>
      </c>
      <c r="F638" s="10"/>
      <c r="G638" s="24"/>
      <c r="H638" s="29"/>
      <c r="I638" s="348"/>
      <c r="J638" s="103"/>
      <c r="K638" s="103"/>
      <c r="L638" s="303"/>
      <c r="M638" s="303"/>
      <c r="N638" s="300"/>
      <c r="O638" s="201"/>
      <c r="P638" s="142"/>
      <c r="Q638" s="10"/>
      <c r="R638" s="114"/>
      <c r="S638" s="272"/>
      <c r="T638" s="30"/>
      <c r="U638" s="29"/>
      <c r="V638" s="29" t="s">
        <v>2128</v>
      </c>
      <c r="W638" s="119" t="s">
        <v>2128</v>
      </c>
      <c r="X638" s="325" t="s">
        <v>2128</v>
      </c>
      <c r="Y638" s="101">
        <f>SUM(Table3[[#This Row],[cca 
25%]:[cca 100%]])</f>
        <v>0</v>
      </c>
      <c r="Z638" s="351">
        <f>Table3[[#This Row],[Montažne ure]]*(1-Table3[[#This Row],[faktor %]])</f>
        <v>0</v>
      </c>
      <c r="AA638" s="366"/>
      <c r="AB638" s="85"/>
      <c r="AC638" s="85"/>
      <c r="AD638" s="85"/>
      <c r="AE638" s="3"/>
      <c r="AF638" s="3"/>
      <c r="AG638" s="296" t="str">
        <f>IFERROR(VLOOKUP(Table3[[#This Row],[Št. projektne naloge]],'[1]PLAN KONTROLE KONČANIH STROJEV'!$C$8:$M$2000,5,FALSE),"")</f>
        <v/>
      </c>
      <c r="AH638" s="296" t="str">
        <f>IFERROR(VLOOKUP(Table3[[#This Row],[Št. projektne naloge]],'[1]PLAN KONTROLE KONČANIH STROJEV'!$C$8:$M$2000,4,FALSE),"")</f>
        <v/>
      </c>
      <c r="AI638" s="10"/>
      <c r="AJ638" s="10"/>
      <c r="AK638" s="296" t="str">
        <f>IFERROR(VLOOKUP(Table3[[#This Row],[Št. projektne naloge]],'[1]PLAN KONTROLE KONČANIH STROJEV'!$C$8:$M$2000,9,FALSE),"")</f>
        <v/>
      </c>
      <c r="AL63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38" s="10" t="s">
        <v>2665</v>
      </c>
      <c r="AN638" s="7"/>
    </row>
    <row r="639" spans="1:40" ht="18" hidden="1" x14ac:dyDescent="0.35">
      <c r="A639" s="117" t="s">
        <v>1504</v>
      </c>
      <c r="B639" s="400" t="s">
        <v>1505</v>
      </c>
      <c r="C639" s="57" t="s">
        <v>1506</v>
      </c>
      <c r="D639" s="50" t="s">
        <v>402</v>
      </c>
      <c r="E639" s="50"/>
      <c r="F639" s="10"/>
      <c r="G639" s="24"/>
      <c r="H639" s="29" t="s">
        <v>1463</v>
      </c>
      <c r="I639" s="250">
        <v>10</v>
      </c>
      <c r="J639" s="158"/>
      <c r="K639" s="158"/>
      <c r="L639" s="20">
        <v>0</v>
      </c>
      <c r="M639" s="20">
        <v>0</v>
      </c>
      <c r="N639" s="300">
        <v>469641</v>
      </c>
      <c r="O639" s="201">
        <v>15965</v>
      </c>
      <c r="P639" s="105">
        <v>1</v>
      </c>
      <c r="Q639" s="102"/>
      <c r="R639" s="114">
        <v>70</v>
      </c>
      <c r="S639" s="62" t="s">
        <v>19</v>
      </c>
      <c r="T639" s="30"/>
      <c r="U639" s="29" t="s">
        <v>1463</v>
      </c>
      <c r="V639" s="29" t="s">
        <v>20</v>
      </c>
      <c r="W639" s="10" t="s">
        <v>2130</v>
      </c>
      <c r="X639" s="296">
        <v>45378</v>
      </c>
      <c r="Y639" s="101">
        <f>SUM(Table3[[#This Row],[cca 
25%]:[cca 100%]])</f>
        <v>1</v>
      </c>
      <c r="Z639" s="351">
        <f>Table3[[#This Row],[Montažne ure]]*(1-Table3[[#This Row],[faktor %]])</f>
        <v>0</v>
      </c>
      <c r="AA639" s="84">
        <v>0.25</v>
      </c>
      <c r="AB639" s="84">
        <v>0.25</v>
      </c>
      <c r="AC639" s="84">
        <v>0.25</v>
      </c>
      <c r="AD639" s="84">
        <v>0.25</v>
      </c>
      <c r="AE639" s="3"/>
      <c r="AF639" s="3"/>
      <c r="AG639" s="296">
        <v>0</v>
      </c>
      <c r="AH639" s="296">
        <v>0</v>
      </c>
      <c r="AI639" s="10"/>
      <c r="AJ639" s="10"/>
      <c r="AK639" s="296">
        <v>0</v>
      </c>
      <c r="AL639" s="30">
        <v>0</v>
      </c>
      <c r="AM639" s="30" t="s">
        <v>357</v>
      </c>
      <c r="AN639" s="7"/>
    </row>
    <row r="640" spans="1:40" ht="18" hidden="1" x14ac:dyDescent="0.35">
      <c r="A640" s="117" t="s">
        <v>1504</v>
      </c>
      <c r="B640" s="400" t="s">
        <v>1505</v>
      </c>
      <c r="C640" s="57" t="s">
        <v>403</v>
      </c>
      <c r="D640" s="50" t="s">
        <v>404</v>
      </c>
      <c r="E640" s="50"/>
      <c r="F640" s="10"/>
      <c r="G640" s="24"/>
      <c r="H640" s="29" t="s">
        <v>1463</v>
      </c>
      <c r="I640" s="250">
        <v>10</v>
      </c>
      <c r="J640" s="158"/>
      <c r="K640" s="158"/>
      <c r="L640" s="20">
        <v>0</v>
      </c>
      <c r="M640" s="20">
        <v>0</v>
      </c>
      <c r="N640" s="303">
        <v>377703</v>
      </c>
      <c r="O640" s="201"/>
      <c r="P640" s="105">
        <v>1</v>
      </c>
      <c r="Q640" s="102"/>
      <c r="R640" s="114">
        <v>6</v>
      </c>
      <c r="S640" s="62" t="s">
        <v>19</v>
      </c>
      <c r="T640" s="30"/>
      <c r="U640" s="29"/>
      <c r="V640" s="29"/>
      <c r="W640" s="10" t="s">
        <v>2130</v>
      </c>
      <c r="X640" s="296">
        <v>45367</v>
      </c>
      <c r="Y640" s="101">
        <f>SUM(Table3[[#This Row],[cca 
25%]:[cca 100%]])</f>
        <v>1</v>
      </c>
      <c r="Z640" s="351">
        <f>Table3[[#This Row],[Montažne ure]]*(1-Table3[[#This Row],[faktor %]])</f>
        <v>0</v>
      </c>
      <c r="AA640" s="84">
        <v>0.25</v>
      </c>
      <c r="AB640" s="84">
        <v>0.25</v>
      </c>
      <c r="AC640" s="84">
        <v>0.25</v>
      </c>
      <c r="AD640" s="84">
        <v>0.25</v>
      </c>
      <c r="AE640" s="3"/>
      <c r="AF640" s="3"/>
      <c r="AG640" s="296">
        <v>0</v>
      </c>
      <c r="AH640" s="296">
        <v>0</v>
      </c>
      <c r="AI640" s="10"/>
      <c r="AJ640" s="10"/>
      <c r="AK640" s="296">
        <v>0</v>
      </c>
      <c r="AL640" s="30">
        <v>0</v>
      </c>
      <c r="AM640" s="30" t="s">
        <v>357</v>
      </c>
      <c r="AN640" s="7"/>
    </row>
    <row r="641" spans="1:40" ht="18" hidden="1" x14ac:dyDescent="0.35">
      <c r="A641" s="117" t="s">
        <v>1504</v>
      </c>
      <c r="B641" s="400" t="s">
        <v>1505</v>
      </c>
      <c r="C641" s="57" t="s">
        <v>405</v>
      </c>
      <c r="D641" s="50" t="s">
        <v>406</v>
      </c>
      <c r="E641" s="50"/>
      <c r="F641" s="10"/>
      <c r="G641" s="24"/>
      <c r="H641" s="29" t="s">
        <v>1463</v>
      </c>
      <c r="I641" s="250">
        <v>10</v>
      </c>
      <c r="J641" s="158"/>
      <c r="K641" s="158"/>
      <c r="L641" s="20">
        <v>0</v>
      </c>
      <c r="M641" s="20">
        <v>0</v>
      </c>
      <c r="N641" s="303">
        <v>365952</v>
      </c>
      <c r="O641" s="201"/>
      <c r="P641" s="105">
        <v>1</v>
      </c>
      <c r="Q641" s="102"/>
      <c r="R641" s="114">
        <v>2</v>
      </c>
      <c r="S641" s="62" t="s">
        <v>19</v>
      </c>
      <c r="T641" s="30"/>
      <c r="U641" s="29"/>
      <c r="V641" s="29"/>
      <c r="W641" s="10" t="s">
        <v>2130</v>
      </c>
      <c r="X641" s="296">
        <v>45367</v>
      </c>
      <c r="Y641" s="101">
        <f>SUM(Table3[[#This Row],[cca 
25%]:[cca 100%]])</f>
        <v>1</v>
      </c>
      <c r="Z641" s="351">
        <f>Table3[[#This Row],[Montažne ure]]*(1-Table3[[#This Row],[faktor %]])</f>
        <v>0</v>
      </c>
      <c r="AA641" s="84">
        <v>0.25</v>
      </c>
      <c r="AB641" s="84">
        <v>0.25</v>
      </c>
      <c r="AC641" s="84">
        <v>0.25</v>
      </c>
      <c r="AD641" s="84">
        <v>0.25</v>
      </c>
      <c r="AE641" s="3"/>
      <c r="AF641" s="3"/>
      <c r="AG641" s="296">
        <v>0</v>
      </c>
      <c r="AH641" s="296">
        <v>0</v>
      </c>
      <c r="AI641" s="10"/>
      <c r="AJ641" s="10"/>
      <c r="AK641" s="296">
        <v>0</v>
      </c>
      <c r="AL641" s="30">
        <v>0</v>
      </c>
      <c r="AM641" s="30" t="s">
        <v>357</v>
      </c>
      <c r="AN641" s="7"/>
    </row>
    <row r="642" spans="1:40" ht="18" hidden="1" x14ac:dyDescent="0.35">
      <c r="A642" s="117" t="s">
        <v>1504</v>
      </c>
      <c r="B642" s="400" t="s">
        <v>1505</v>
      </c>
      <c r="C642" s="57" t="s">
        <v>407</v>
      </c>
      <c r="D642" s="50" t="s">
        <v>408</v>
      </c>
      <c r="E642" s="50"/>
      <c r="F642" s="10"/>
      <c r="G642" s="24"/>
      <c r="H642" s="29" t="s">
        <v>1463</v>
      </c>
      <c r="I642" s="250">
        <v>10</v>
      </c>
      <c r="J642" s="158"/>
      <c r="K642" s="158"/>
      <c r="L642" s="20">
        <v>0</v>
      </c>
      <c r="M642" s="20">
        <v>0</v>
      </c>
      <c r="N642" s="303">
        <v>390514</v>
      </c>
      <c r="O642" s="201"/>
      <c r="P642" s="105">
        <v>1</v>
      </c>
      <c r="Q642" s="102"/>
      <c r="R642" s="114">
        <v>1</v>
      </c>
      <c r="S642" s="62" t="s">
        <v>19</v>
      </c>
      <c r="T642" s="30"/>
      <c r="U642" s="29"/>
      <c r="V642" s="29"/>
      <c r="W642" s="10" t="s">
        <v>2130</v>
      </c>
      <c r="X642" s="296">
        <v>45367</v>
      </c>
      <c r="Y642" s="101">
        <f>SUM(Table3[[#This Row],[cca 
25%]:[cca 100%]])</f>
        <v>1</v>
      </c>
      <c r="Z642" s="351">
        <f>Table3[[#This Row],[Montažne ure]]*(1-Table3[[#This Row],[faktor %]])</f>
        <v>0</v>
      </c>
      <c r="AA642" s="84">
        <v>0.25</v>
      </c>
      <c r="AB642" s="84">
        <v>0.25</v>
      </c>
      <c r="AC642" s="84">
        <v>0.25</v>
      </c>
      <c r="AD642" s="84">
        <v>0.25</v>
      </c>
      <c r="AE642" s="3"/>
      <c r="AF642" s="3"/>
      <c r="AG642" s="296">
        <v>0</v>
      </c>
      <c r="AH642" s="296">
        <v>0</v>
      </c>
      <c r="AI642" s="10"/>
      <c r="AJ642" s="10"/>
      <c r="AK642" s="296">
        <v>0</v>
      </c>
      <c r="AL642" s="30">
        <v>0</v>
      </c>
      <c r="AM642" s="30" t="s">
        <v>357</v>
      </c>
      <c r="AN642" s="7"/>
    </row>
    <row r="643" spans="1:40" ht="18" hidden="1" x14ac:dyDescent="0.35">
      <c r="A643" s="117" t="s">
        <v>1504</v>
      </c>
      <c r="B643" s="400" t="s">
        <v>1505</v>
      </c>
      <c r="C643" s="57" t="s">
        <v>562</v>
      </c>
      <c r="D643" s="50" t="s">
        <v>409</v>
      </c>
      <c r="E643" s="50"/>
      <c r="F643" s="10"/>
      <c r="G643" s="24"/>
      <c r="H643" s="29" t="s">
        <v>1463</v>
      </c>
      <c r="I643" s="250">
        <v>10</v>
      </c>
      <c r="J643" s="158"/>
      <c r="K643" s="158"/>
      <c r="L643" s="20">
        <v>0</v>
      </c>
      <c r="M643" s="20">
        <v>0</v>
      </c>
      <c r="N643" s="303">
        <v>392995</v>
      </c>
      <c r="O643" s="201"/>
      <c r="P643" s="105">
        <v>1</v>
      </c>
      <c r="Q643" s="102"/>
      <c r="R643" s="114"/>
      <c r="S643" s="62" t="s">
        <v>19</v>
      </c>
      <c r="T643" s="30"/>
      <c r="U643" s="29"/>
      <c r="V643" s="29"/>
      <c r="W643" s="10" t="s">
        <v>2128</v>
      </c>
      <c r="X643" s="296" t="s">
        <v>2128</v>
      </c>
      <c r="Y643" s="101">
        <f>SUM(Table3[[#This Row],[cca 
25%]:[cca 100%]])</f>
        <v>0</v>
      </c>
      <c r="Z643" s="351">
        <f>Table3[[#This Row],[Montažne ure]]*(1-Table3[[#This Row],[faktor %]])</f>
        <v>0</v>
      </c>
      <c r="AA643" s="366"/>
      <c r="AB643" s="85"/>
      <c r="AC643" s="85"/>
      <c r="AD643" s="85"/>
      <c r="AE643" s="3"/>
      <c r="AF643" s="3"/>
      <c r="AG643" s="296">
        <v>0</v>
      </c>
      <c r="AH643" s="296">
        <v>0</v>
      </c>
      <c r="AI643" s="10"/>
      <c r="AJ643" s="10"/>
      <c r="AK643" s="296">
        <v>0</v>
      </c>
      <c r="AL643" s="30">
        <v>0</v>
      </c>
      <c r="AM643" s="30" t="s">
        <v>357</v>
      </c>
      <c r="AN643" s="7"/>
    </row>
    <row r="644" spans="1:40" ht="18" hidden="1" x14ac:dyDescent="0.35">
      <c r="A644" s="117" t="s">
        <v>1504</v>
      </c>
      <c r="B644" s="400" t="s">
        <v>1505</v>
      </c>
      <c r="C644" s="57" t="s">
        <v>1507</v>
      </c>
      <c r="D644" s="50" t="s">
        <v>410</v>
      </c>
      <c r="E644" s="50"/>
      <c r="F644" s="10"/>
      <c r="G644" s="24"/>
      <c r="H644" s="29" t="s">
        <v>1463</v>
      </c>
      <c r="I644" s="250">
        <v>10</v>
      </c>
      <c r="J644" s="158"/>
      <c r="K644" s="158"/>
      <c r="L644" s="20">
        <v>0</v>
      </c>
      <c r="M644" s="20">
        <v>0</v>
      </c>
      <c r="N644" s="303">
        <v>469642</v>
      </c>
      <c r="O644" s="201"/>
      <c r="P644" s="105">
        <v>1</v>
      </c>
      <c r="Q644" s="102"/>
      <c r="R644" s="114"/>
      <c r="S644" s="62" t="s">
        <v>19</v>
      </c>
      <c r="T644" s="30"/>
      <c r="U644" s="29" t="s">
        <v>1700</v>
      </c>
      <c r="V644" s="29"/>
      <c r="W644" s="10" t="s">
        <v>2128</v>
      </c>
      <c r="X644" s="296" t="s">
        <v>2128</v>
      </c>
      <c r="Y644" s="101">
        <f>SUM(Table3[[#This Row],[cca 
25%]:[cca 100%]])</f>
        <v>0</v>
      </c>
      <c r="Z644" s="351">
        <f>Table3[[#This Row],[Montažne ure]]*(1-Table3[[#This Row],[faktor %]])</f>
        <v>0</v>
      </c>
      <c r="AA644" s="366"/>
      <c r="AB644" s="85"/>
      <c r="AC644" s="85"/>
      <c r="AD644" s="85"/>
      <c r="AE644" s="3"/>
      <c r="AF644" s="3"/>
      <c r="AG644" s="296">
        <v>0</v>
      </c>
      <c r="AH644" s="296">
        <v>0</v>
      </c>
      <c r="AI644" s="10"/>
      <c r="AJ644" s="10"/>
      <c r="AK644" s="296">
        <v>0</v>
      </c>
      <c r="AL644" s="30">
        <v>0</v>
      </c>
      <c r="AM644" s="30" t="s">
        <v>357</v>
      </c>
      <c r="AN644" s="7"/>
    </row>
    <row r="645" spans="1:40" ht="18" hidden="1" x14ac:dyDescent="0.35">
      <c r="A645" s="106" t="s">
        <v>1504</v>
      </c>
      <c r="B645" s="405" t="s">
        <v>1505</v>
      </c>
      <c r="C645" s="96" t="s">
        <v>413</v>
      </c>
      <c r="D645" s="97" t="s">
        <v>412</v>
      </c>
      <c r="E645" s="50"/>
      <c r="F645" s="70"/>
      <c r="G645" s="70"/>
      <c r="H645" s="379"/>
      <c r="I645" s="97">
        <v>10</v>
      </c>
      <c r="J645" s="103"/>
      <c r="K645" s="103"/>
      <c r="L645" s="105"/>
      <c r="M645" s="105"/>
      <c r="N645" s="303">
        <v>455847</v>
      </c>
      <c r="O645" s="201"/>
      <c r="P645" s="105">
        <v>1</v>
      </c>
      <c r="Q645" s="102"/>
      <c r="R645" s="114"/>
      <c r="S645" s="272"/>
      <c r="T645" s="30"/>
      <c r="U645" s="29"/>
      <c r="V645" s="29"/>
      <c r="W645" s="10" t="s">
        <v>2128</v>
      </c>
      <c r="X645" s="296" t="s">
        <v>2128</v>
      </c>
      <c r="Y645" s="101">
        <f>SUM(Table3[[#This Row],[cca 
25%]:[cca 100%]])</f>
        <v>0</v>
      </c>
      <c r="Z645" s="351">
        <f>Table3[[#This Row],[Montažne ure]]*(1-Table3[[#This Row],[faktor %]])</f>
        <v>0</v>
      </c>
      <c r="AA645" s="366"/>
      <c r="AB645" s="85"/>
      <c r="AC645" s="85"/>
      <c r="AD645" s="85"/>
      <c r="AE645" s="3"/>
      <c r="AF645" s="3"/>
      <c r="AG645" s="296" t="s">
        <v>2128</v>
      </c>
      <c r="AH645" s="296" t="s">
        <v>2128</v>
      </c>
      <c r="AI645" s="10"/>
      <c r="AJ645" s="10"/>
      <c r="AK645" s="296" t="s">
        <v>2128</v>
      </c>
      <c r="AL645" s="30" t="s">
        <v>2128</v>
      </c>
      <c r="AM645" s="30" t="s">
        <v>357</v>
      </c>
      <c r="AN645" s="7"/>
    </row>
    <row r="646" spans="1:40" ht="18" hidden="1" x14ac:dyDescent="0.35">
      <c r="A646" s="117"/>
      <c r="B646" s="8"/>
      <c r="C646" s="57"/>
      <c r="D646" s="50"/>
      <c r="E646" s="50" t="str">
        <f>RIGHT(D646,5)</f>
        <v/>
      </c>
      <c r="F646" s="10"/>
      <c r="G646" s="10"/>
      <c r="H646" s="29"/>
      <c r="I646" s="280"/>
      <c r="J646" s="103"/>
      <c r="K646" s="103"/>
      <c r="L646" s="105"/>
      <c r="M646" s="105"/>
      <c r="N646" s="303"/>
      <c r="O646" s="201"/>
      <c r="P646" s="142"/>
      <c r="Q646" s="10"/>
      <c r="R646" s="114"/>
      <c r="S646" s="272"/>
      <c r="T646" s="30"/>
      <c r="U646" s="29"/>
      <c r="V646" s="29" t="s">
        <v>2128</v>
      </c>
      <c r="W646" s="10" t="s">
        <v>2128</v>
      </c>
      <c r="X646" s="296" t="s">
        <v>2128</v>
      </c>
      <c r="Y646" s="101">
        <f>SUM(Table3[[#This Row],[cca 
25%]:[cca 100%]])</f>
        <v>0</v>
      </c>
      <c r="Z646" s="351">
        <f>Table3[[#This Row],[Montažne ure]]*(1-Table3[[#This Row],[faktor %]])</f>
        <v>0</v>
      </c>
      <c r="AA646" s="366"/>
      <c r="AB646" s="85"/>
      <c r="AC646" s="85"/>
      <c r="AD646" s="85"/>
      <c r="AE646" s="3"/>
      <c r="AF646" s="3"/>
      <c r="AG646" s="296" t="str">
        <f>IFERROR(VLOOKUP(Table3[[#This Row],[Št. projektne naloge]],'[1]PLAN KONTROLE KONČANIH STROJEV'!$C$8:$M$2000,5,FALSE),"")</f>
        <v/>
      </c>
      <c r="AH646" s="296" t="str">
        <f>IFERROR(VLOOKUP(Table3[[#This Row],[Št. projektne naloge]],'[1]PLAN KONTROLE KONČANIH STROJEV'!$C$8:$M$2000,4,FALSE),"")</f>
        <v/>
      </c>
      <c r="AI646" s="10"/>
      <c r="AJ646" s="10"/>
      <c r="AK646" s="296" t="str">
        <f>IFERROR(VLOOKUP(Table3[[#This Row],[Št. projektne naloge]],'[1]PLAN KONTROLE KONČANIH STROJEV'!$C$8:$M$2000,9,FALSE),"")</f>
        <v/>
      </c>
      <c r="AL64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46" s="10" t="s">
        <v>2665</v>
      </c>
      <c r="AN646" s="7"/>
    </row>
    <row r="647" spans="1:40" ht="18" hidden="1" x14ac:dyDescent="0.35">
      <c r="A647" s="117" t="s">
        <v>1585</v>
      </c>
      <c r="B647" s="8" t="s">
        <v>1510</v>
      </c>
      <c r="C647" s="57" t="s">
        <v>1511</v>
      </c>
      <c r="D647" s="394" t="s">
        <v>1512</v>
      </c>
      <c r="E647" s="395">
        <v>10</v>
      </c>
      <c r="F647" s="10"/>
      <c r="G647" s="10"/>
      <c r="H647" s="29" t="s">
        <v>40</v>
      </c>
      <c r="I647" s="250">
        <v>19</v>
      </c>
      <c r="J647" s="158"/>
      <c r="K647" s="158"/>
      <c r="L647" s="214">
        <v>0</v>
      </c>
      <c r="M647" s="214">
        <v>0</v>
      </c>
      <c r="N647" s="306">
        <v>386947019</v>
      </c>
      <c r="O647" s="10">
        <v>15971</v>
      </c>
      <c r="P647" s="105">
        <v>1</v>
      </c>
      <c r="Q647" s="102"/>
      <c r="R647" s="114">
        <v>36</v>
      </c>
      <c r="S647" s="62" t="s">
        <v>19</v>
      </c>
      <c r="T647" s="30" t="s">
        <v>25</v>
      </c>
      <c r="U647" s="29"/>
      <c r="V647" s="29"/>
      <c r="W647" s="10" t="s">
        <v>2128</v>
      </c>
      <c r="X647" s="296" t="s">
        <v>2128</v>
      </c>
      <c r="Y647" s="101">
        <f>SUM(Table3[[#This Row],[cca 
25%]:[cca 100%]])</f>
        <v>1</v>
      </c>
      <c r="Z647" s="351">
        <f>Table3[[#This Row],[Montažne ure]]*(1-Table3[[#This Row],[faktor %]])</f>
        <v>0</v>
      </c>
      <c r="AA647" s="84">
        <v>0.25</v>
      </c>
      <c r="AB647" s="84">
        <v>0.25</v>
      </c>
      <c r="AC647" s="84">
        <v>0.25</v>
      </c>
      <c r="AD647" s="84">
        <v>0.25</v>
      </c>
      <c r="AE647" s="3" t="s">
        <v>550</v>
      </c>
      <c r="AF647" s="3"/>
      <c r="AG647" s="296">
        <f>IFERROR(VLOOKUP(Table3[[#This Row],[Št. projektne naloge]],'[1]PLAN KONTROLE KONČANIH STROJEV'!$C$8:$M$2000,5,FALSE),"")</f>
        <v>0</v>
      </c>
      <c r="AH647" s="296" t="str">
        <f>IFERROR(VLOOKUP(Table3[[#This Row],[Št. projektne naloge]],'[1]PLAN KONTROLE KONČANIH STROJEV'!$C$8:$M$2000,4,FALSE),"")</f>
        <v>DA</v>
      </c>
      <c r="AI647" s="10"/>
      <c r="AJ647" s="10"/>
      <c r="AK647" s="296">
        <f>IFERROR(VLOOKUP(Table3[[#This Row],[Št. projektne naloge]],'[1]PLAN KONTROLE KONČANIH STROJEV'!$C$8:$M$2000,9,FALSE),"")</f>
        <v>45432</v>
      </c>
      <c r="AL64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47" s="30" t="s">
        <v>357</v>
      </c>
      <c r="AN647" s="7"/>
    </row>
    <row r="648" spans="1:40" ht="18" hidden="1" x14ac:dyDescent="0.35">
      <c r="A648" s="117" t="s">
        <v>1585</v>
      </c>
      <c r="B648" s="8" t="s">
        <v>1510</v>
      </c>
      <c r="C648" s="57" t="s">
        <v>1513</v>
      </c>
      <c r="D648" s="394" t="s">
        <v>1514</v>
      </c>
      <c r="E648" s="395">
        <v>20</v>
      </c>
      <c r="F648" s="303" t="s">
        <v>1085</v>
      </c>
      <c r="G648" s="10"/>
      <c r="H648" s="29" t="s">
        <v>1246</v>
      </c>
      <c r="I648" s="250">
        <v>11</v>
      </c>
      <c r="J648" s="158"/>
      <c r="K648" s="158"/>
      <c r="L648" s="214">
        <v>0</v>
      </c>
      <c r="M648" s="214">
        <v>0</v>
      </c>
      <c r="N648" s="306">
        <v>395880066</v>
      </c>
      <c r="O648" s="10">
        <v>15972</v>
      </c>
      <c r="P648" s="105">
        <v>1</v>
      </c>
      <c r="Q648" s="102"/>
      <c r="R648" s="114">
        <v>168</v>
      </c>
      <c r="S648" s="59" t="s">
        <v>28</v>
      </c>
      <c r="T648" s="224" t="s">
        <v>396</v>
      </c>
      <c r="U648" s="29"/>
      <c r="V648" s="29" t="str">
        <f>IFERROR(VLOOKUP(Table3[[#This Row],[Št. projektne naloge]],'[2]list 1'!$A$2:$I$2000,6,FALSE),"")</f>
        <v/>
      </c>
      <c r="W648" s="119" t="str">
        <f>IFERROR(VLOOKUP(Table3[[#This Row],[Št. projektne naloge]],'[2]list 1'!$A$2:$I$2000,9,FALSE),"")</f>
        <v/>
      </c>
      <c r="X648" s="296" t="str">
        <f>IFERROR(VLOOKUP(Table3[[#This Row],[Št. projektne naloge]],'[2]list 1'!$A$2:$I$2000,8,FALSE),"")</f>
        <v/>
      </c>
      <c r="Y648" s="101">
        <f>SUM(Table3[[#This Row],[cca 
25%]:[cca 100%]])</f>
        <v>1</v>
      </c>
      <c r="Z648" s="351">
        <f>Table3[[#This Row],[Montažne ure]]*(1-Table3[[#This Row],[faktor %]])</f>
        <v>0</v>
      </c>
      <c r="AA648" s="84">
        <v>0.25</v>
      </c>
      <c r="AB648" s="84">
        <v>0.25</v>
      </c>
      <c r="AC648" s="84">
        <v>0.25</v>
      </c>
      <c r="AD648" s="84">
        <v>0.25</v>
      </c>
      <c r="AE648" s="3" t="s">
        <v>1719</v>
      </c>
      <c r="AF648" s="3"/>
      <c r="AG648" s="296">
        <f>IFERROR(VLOOKUP(Table3[[#This Row],[Št. projektne naloge]],'[1]PLAN KONTROLE KONČANIH STROJEV'!$C$8:$M$2000,5,FALSE),"")</f>
        <v>45406</v>
      </c>
      <c r="AH648" s="296" t="str">
        <f>IFERROR(VLOOKUP(Table3[[#This Row],[Št. projektne naloge]],'[1]PLAN KONTROLE KONČANIH STROJEV'!$C$8:$M$2000,4,FALSE),"")</f>
        <v>DA</v>
      </c>
      <c r="AI648" s="224" t="s">
        <v>32</v>
      </c>
      <c r="AJ648" s="10"/>
      <c r="AK648" s="296">
        <f>IFERROR(VLOOKUP(Table3[[#This Row],[Št. projektne naloge]],'[1]PLAN KONTROLE KONČANIH STROJEV'!$C$8:$M$2000,9,FALSE),"")</f>
        <v>45462</v>
      </c>
      <c r="AL64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48" s="30" t="s">
        <v>357</v>
      </c>
      <c r="AN648" s="7"/>
    </row>
    <row r="649" spans="1:40" ht="18" hidden="1" x14ac:dyDescent="0.35">
      <c r="A649" s="403" t="s">
        <v>1585</v>
      </c>
      <c r="B649" s="8" t="s">
        <v>1510</v>
      </c>
      <c r="C649" s="57" t="s">
        <v>1515</v>
      </c>
      <c r="D649" s="394" t="s">
        <v>1516</v>
      </c>
      <c r="E649" s="395">
        <v>30</v>
      </c>
      <c r="F649" s="303" t="s">
        <v>1085</v>
      </c>
      <c r="G649" s="10"/>
      <c r="H649" s="29" t="s">
        <v>1740</v>
      </c>
      <c r="I649" s="20">
        <v>16</v>
      </c>
      <c r="J649" s="158"/>
      <c r="K649" s="158"/>
      <c r="L649" s="214">
        <v>0</v>
      </c>
      <c r="M649" s="214">
        <v>0</v>
      </c>
      <c r="N649" s="50">
        <v>469986</v>
      </c>
      <c r="O649" s="10">
        <v>15973</v>
      </c>
      <c r="P649" s="105">
        <v>1</v>
      </c>
      <c r="Q649" s="102"/>
      <c r="R649" s="114">
        <v>15</v>
      </c>
      <c r="S649" s="58" t="s">
        <v>1486</v>
      </c>
      <c r="T649" s="224" t="s">
        <v>396</v>
      </c>
      <c r="U649" s="29"/>
      <c r="V649" s="29" t="str">
        <f>IFERROR(VLOOKUP(Table3[[#This Row],[Št. projektne naloge]],'[2]list 1'!$A$2:$I$2000,6,FALSE),"")</f>
        <v/>
      </c>
      <c r="W649" s="119" t="str">
        <f>IFERROR(VLOOKUP(Table3[[#This Row],[Št. projektne naloge]],'[2]list 1'!$A$2:$I$2000,9,FALSE),"")</f>
        <v/>
      </c>
      <c r="X649" s="296" t="str">
        <f>IFERROR(VLOOKUP(Table3[[#This Row],[Št. projektne naloge]],'[2]list 1'!$A$2:$I$2000,8,FALSE),"")</f>
        <v/>
      </c>
      <c r="Y649" s="101">
        <f>SUM(Table3[[#This Row],[cca 
25%]:[cca 100%]])</f>
        <v>1</v>
      </c>
      <c r="Z649" s="351">
        <f>Table3[[#This Row],[Montažne ure]]*(1-Table3[[#This Row],[faktor %]])</f>
        <v>0</v>
      </c>
      <c r="AA649" s="84">
        <v>0.25</v>
      </c>
      <c r="AB649" s="84">
        <v>0.25</v>
      </c>
      <c r="AC649" s="84">
        <v>0.25</v>
      </c>
      <c r="AD649" s="84">
        <v>0.25</v>
      </c>
      <c r="AE649" s="3"/>
      <c r="AF649" s="3"/>
      <c r="AG649" s="296">
        <f>IFERROR(VLOOKUP(Table3[[#This Row],[Št. projektne naloge]],'[1]PLAN KONTROLE KONČANIH STROJEV'!$C$8:$M$2000,5,FALSE),"")</f>
        <v>45422</v>
      </c>
      <c r="AH649" s="296" t="str">
        <f>IFERROR(VLOOKUP(Table3[[#This Row],[Št. projektne naloge]],'[1]PLAN KONTROLE KONČANIH STROJEV'!$C$8:$M$2000,4,FALSE),"")</f>
        <v>DA</v>
      </c>
      <c r="AI649" s="10"/>
      <c r="AJ649" s="10"/>
      <c r="AK649" s="296">
        <f>IFERROR(VLOOKUP(Table3[[#This Row],[Št. projektne naloge]],'[1]PLAN KONTROLE KONČANIH STROJEV'!$C$8:$M$2000,9,FALSE),"")</f>
        <v>45463</v>
      </c>
      <c r="AL64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49" s="30" t="s">
        <v>357</v>
      </c>
      <c r="AN649" s="7"/>
    </row>
    <row r="650" spans="1:40" ht="18" hidden="1" x14ac:dyDescent="0.35">
      <c r="A650" s="403" t="s">
        <v>1585</v>
      </c>
      <c r="B650" s="8" t="s">
        <v>1510</v>
      </c>
      <c r="C650" s="57" t="s">
        <v>1517</v>
      </c>
      <c r="D650" s="394" t="s">
        <v>1518</v>
      </c>
      <c r="E650" s="395">
        <v>40</v>
      </c>
      <c r="F650" s="303" t="s">
        <v>1085</v>
      </c>
      <c r="G650" s="10"/>
      <c r="H650" s="29" t="s">
        <v>1722</v>
      </c>
      <c r="I650" s="79">
        <v>15</v>
      </c>
      <c r="J650" s="158"/>
      <c r="K650" s="158"/>
      <c r="L650" s="214">
        <v>0</v>
      </c>
      <c r="M650" s="214">
        <v>0</v>
      </c>
      <c r="N650" s="50">
        <v>470175</v>
      </c>
      <c r="O650" s="10">
        <v>15974</v>
      </c>
      <c r="P650" s="105">
        <v>1</v>
      </c>
      <c r="Q650" s="102"/>
      <c r="R650" s="114">
        <v>50</v>
      </c>
      <c r="S650" s="61" t="s">
        <v>29</v>
      </c>
      <c r="T650" s="224" t="s">
        <v>396</v>
      </c>
      <c r="U650" s="29"/>
      <c r="V650" s="29" t="str">
        <f>IFERROR(VLOOKUP(Table3[[#This Row],[Št. projektne naloge]],'[2]list 1'!$A$2:$I$2000,6,FALSE),"")</f>
        <v/>
      </c>
      <c r="W650" s="119" t="str">
        <f>IFERROR(VLOOKUP(Table3[[#This Row],[Št. projektne naloge]],'[2]list 1'!$A$2:$I$2000,9,FALSE),"")</f>
        <v/>
      </c>
      <c r="X650" s="296" t="str">
        <f>IFERROR(VLOOKUP(Table3[[#This Row],[Št. projektne naloge]],'[2]list 1'!$A$2:$I$2000,8,FALSE),"")</f>
        <v/>
      </c>
      <c r="Y650" s="101">
        <f>SUM(Table3[[#This Row],[cca 
25%]:[cca 100%]])</f>
        <v>1</v>
      </c>
      <c r="Z650" s="351">
        <f>Table3[[#This Row],[Montažne ure]]*(1-Table3[[#This Row],[faktor %]])</f>
        <v>0</v>
      </c>
      <c r="AA650" s="84">
        <v>0.25</v>
      </c>
      <c r="AB650" s="84">
        <v>0.25</v>
      </c>
      <c r="AC650" s="84">
        <v>0.25</v>
      </c>
      <c r="AD650" s="84">
        <v>0.25</v>
      </c>
      <c r="AE650" s="3" t="s">
        <v>40</v>
      </c>
      <c r="AF650" s="3"/>
      <c r="AG650" s="296">
        <f>IFERROR(VLOOKUP(Table3[[#This Row],[Št. projektne naloge]],'[1]PLAN KONTROLE KONČANIH STROJEV'!$C$8:$M$2000,5,FALSE),"")</f>
        <v>45427</v>
      </c>
      <c r="AH650" s="296" t="str">
        <f>IFERROR(VLOOKUP(Table3[[#This Row],[Št. projektne naloge]],'[1]PLAN KONTROLE KONČANIH STROJEV'!$C$8:$M$2000,4,FALSE),"")</f>
        <v>DA</v>
      </c>
      <c r="AI650" s="10"/>
      <c r="AJ650" s="10"/>
      <c r="AK650" s="296">
        <f>IFERROR(VLOOKUP(Table3[[#This Row],[Št. projektne naloge]],'[1]PLAN KONTROLE KONČANIH STROJEV'!$C$8:$M$2000,9,FALSE),"")</f>
        <v>45463</v>
      </c>
      <c r="AL65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50" s="30" t="s">
        <v>357</v>
      </c>
      <c r="AN650" s="7"/>
    </row>
    <row r="651" spans="1:40" ht="18" hidden="1" x14ac:dyDescent="0.35">
      <c r="A651" s="403" t="s">
        <v>1585</v>
      </c>
      <c r="B651" s="8" t="s">
        <v>1510</v>
      </c>
      <c r="C651" s="57" t="s">
        <v>1519</v>
      </c>
      <c r="D651" s="394" t="s">
        <v>1520</v>
      </c>
      <c r="E651" s="395">
        <v>50</v>
      </c>
      <c r="F651" s="303" t="s">
        <v>1085</v>
      </c>
      <c r="G651" s="10"/>
      <c r="H651" s="29" t="s">
        <v>1740</v>
      </c>
      <c r="I651" s="20">
        <v>16</v>
      </c>
      <c r="J651" s="158"/>
      <c r="K651" s="158"/>
      <c r="L651" s="214">
        <v>0</v>
      </c>
      <c r="M651" s="214">
        <v>0</v>
      </c>
      <c r="N651" s="50">
        <v>447776</v>
      </c>
      <c r="O651" s="10">
        <v>15975</v>
      </c>
      <c r="P651" s="105">
        <v>1</v>
      </c>
      <c r="Q651" s="102"/>
      <c r="R651" s="114">
        <v>20</v>
      </c>
      <c r="S651" s="58" t="s">
        <v>1486</v>
      </c>
      <c r="T651" s="224" t="s">
        <v>396</v>
      </c>
      <c r="U651" s="29"/>
      <c r="V651" s="29" t="str">
        <f>IFERROR(VLOOKUP(Table3[[#This Row],[Št. projektne naloge]],'[2]list 1'!$A$2:$I$2000,6,FALSE),"")</f>
        <v/>
      </c>
      <c r="W651" s="119" t="str">
        <f>IFERROR(VLOOKUP(Table3[[#This Row],[Št. projektne naloge]],'[2]list 1'!$A$2:$I$2000,9,FALSE),"")</f>
        <v/>
      </c>
      <c r="X651" s="296" t="str">
        <f>IFERROR(VLOOKUP(Table3[[#This Row],[Št. projektne naloge]],'[2]list 1'!$A$2:$I$2000,8,FALSE),"")</f>
        <v/>
      </c>
      <c r="Y651" s="101">
        <f>SUM(Table3[[#This Row],[cca 
25%]:[cca 100%]])</f>
        <v>1</v>
      </c>
      <c r="Z651" s="351">
        <f>Table3[[#This Row],[Montažne ure]]*(1-Table3[[#This Row],[faktor %]])</f>
        <v>0</v>
      </c>
      <c r="AA651" s="84">
        <v>0.25</v>
      </c>
      <c r="AB651" s="84">
        <v>0.25</v>
      </c>
      <c r="AC651" s="84">
        <v>0.25</v>
      </c>
      <c r="AD651" s="84">
        <v>0.25</v>
      </c>
      <c r="AE651" s="3" t="s">
        <v>2000</v>
      </c>
      <c r="AF651" s="3"/>
      <c r="AG651" s="296">
        <f>IFERROR(VLOOKUP(Table3[[#This Row],[Št. projektne naloge]],'[1]PLAN KONTROLE KONČANIH STROJEV'!$C$8:$M$2000,5,FALSE),"")</f>
        <v>0</v>
      </c>
      <c r="AH651" s="296" t="str">
        <f>IFERROR(VLOOKUP(Table3[[#This Row],[Št. projektne naloge]],'[1]PLAN KONTROLE KONČANIH STROJEV'!$C$8:$M$2000,4,FALSE),"")</f>
        <v>DA</v>
      </c>
      <c r="AI651" s="10"/>
      <c r="AJ651" s="10"/>
      <c r="AK651" s="296">
        <f>IFERROR(VLOOKUP(Table3[[#This Row],[Št. projektne naloge]],'[1]PLAN KONTROLE KONČANIH STROJEV'!$C$8:$M$2000,9,FALSE),"")</f>
        <v>45420</v>
      </c>
      <c r="AL65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51" s="30" t="s">
        <v>357</v>
      </c>
      <c r="AN651" s="7"/>
    </row>
    <row r="652" spans="1:40" ht="18" hidden="1" x14ac:dyDescent="0.35">
      <c r="A652" s="403" t="s">
        <v>1585</v>
      </c>
      <c r="B652" s="8" t="s">
        <v>1510</v>
      </c>
      <c r="C652" s="57" t="s">
        <v>1521</v>
      </c>
      <c r="D652" s="394" t="s">
        <v>1522</v>
      </c>
      <c r="E652" s="396">
        <v>60</v>
      </c>
      <c r="F652" s="80" t="s">
        <v>1085</v>
      </c>
      <c r="G652" s="94"/>
      <c r="H652" s="28" t="s">
        <v>2000</v>
      </c>
      <c r="I652" s="79">
        <v>17</v>
      </c>
      <c r="J652" s="158"/>
      <c r="K652" s="354"/>
      <c r="L652" s="214">
        <v>0</v>
      </c>
      <c r="M652" s="214">
        <v>0</v>
      </c>
      <c r="N652" s="50">
        <v>469989</v>
      </c>
      <c r="O652" s="10">
        <v>15976</v>
      </c>
      <c r="P652" s="105">
        <v>1</v>
      </c>
      <c r="Q652" s="102"/>
      <c r="R652" s="114">
        <v>265</v>
      </c>
      <c r="S652" s="272"/>
      <c r="T652" s="224" t="s">
        <v>396</v>
      </c>
      <c r="U652" s="29" t="s">
        <v>40</v>
      </c>
      <c r="V652" s="29" t="str">
        <f>IFERROR(VLOOKUP(Table3[[#This Row],[Št. projektne naloge]],'[2]list 1'!$A$2:$I$2000,6,FALSE),"")</f>
        <v/>
      </c>
      <c r="W652" s="119" t="str">
        <f>IFERROR(VLOOKUP(Table3[[#This Row],[Št. projektne naloge]],'[2]list 1'!$A$2:$I$2000,9,FALSE),"")</f>
        <v/>
      </c>
      <c r="X652" s="296" t="str">
        <f>IFERROR(VLOOKUP(Table3[[#This Row],[Št. projektne naloge]],'[2]list 1'!$A$2:$I$2000,8,FALSE),"")</f>
        <v/>
      </c>
      <c r="Y652" s="101">
        <f>SUM(Table3[[#This Row],[cca 
25%]:[cca 100%]])</f>
        <v>1</v>
      </c>
      <c r="Z652" s="351">
        <f>Table3[[#This Row],[Montažne ure]]*(1-Table3[[#This Row],[faktor %]])</f>
        <v>0</v>
      </c>
      <c r="AA652" s="84">
        <v>0.25</v>
      </c>
      <c r="AB652" s="84">
        <v>0.25</v>
      </c>
      <c r="AC652" s="84">
        <v>0.25</v>
      </c>
      <c r="AD652" s="84">
        <v>0.25</v>
      </c>
      <c r="AE652" s="3" t="s">
        <v>553</v>
      </c>
      <c r="AF652" s="3"/>
      <c r="AG652" s="296">
        <f>IFERROR(VLOOKUP(Table3[[#This Row],[Št. projektne naloge]],'[1]PLAN KONTROLE KONČANIH STROJEV'!$C$8:$M$2000,5,FALSE),"")</f>
        <v>0</v>
      </c>
      <c r="AH652" s="296" t="str">
        <f>IFERROR(VLOOKUP(Table3[[#This Row],[Št. projektne naloge]],'[1]PLAN KONTROLE KONČANIH STROJEV'!$C$8:$M$2000,4,FALSE),"")</f>
        <v>DA</v>
      </c>
      <c r="AI652" s="10"/>
      <c r="AJ652" s="10"/>
      <c r="AK652" s="296">
        <f>IFERROR(VLOOKUP(Table3[[#This Row],[Št. projektne naloge]],'[1]PLAN KONTROLE KONČANIH STROJEV'!$C$8:$M$2000,9,FALSE),"")</f>
        <v>45469</v>
      </c>
      <c r="AL65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52" s="30" t="s">
        <v>357</v>
      </c>
      <c r="AN652" s="7"/>
    </row>
    <row r="653" spans="1:40" ht="18" hidden="1" x14ac:dyDescent="0.35">
      <c r="A653" s="403" t="s">
        <v>1585</v>
      </c>
      <c r="B653" s="8" t="s">
        <v>1510</v>
      </c>
      <c r="C653" s="57" t="s">
        <v>59</v>
      </c>
      <c r="D653" s="394" t="s">
        <v>1523</v>
      </c>
      <c r="E653" s="396">
        <v>70</v>
      </c>
      <c r="F653" s="80" t="s">
        <v>1085</v>
      </c>
      <c r="G653" s="94"/>
      <c r="H653" s="28" t="s">
        <v>1722</v>
      </c>
      <c r="I653" s="79">
        <v>15</v>
      </c>
      <c r="J653" s="158"/>
      <c r="K653" s="354"/>
      <c r="L653" s="214">
        <v>0</v>
      </c>
      <c r="M653" s="79">
        <v>0</v>
      </c>
      <c r="N653" s="50">
        <v>470195</v>
      </c>
      <c r="O653" s="10">
        <v>15977</v>
      </c>
      <c r="P653" s="105">
        <v>1</v>
      </c>
      <c r="Q653" s="102"/>
      <c r="R653" s="114">
        <v>58</v>
      </c>
      <c r="S653" s="61" t="s">
        <v>29</v>
      </c>
      <c r="T653" s="224" t="s">
        <v>396</v>
      </c>
      <c r="U653" s="29"/>
      <c r="V653" s="29" t="str">
        <f>IFERROR(VLOOKUP(Table3[[#This Row],[Št. projektne naloge]],'[2]list 1'!$A$2:$I$2000,6,FALSE),"")</f>
        <v/>
      </c>
      <c r="W653" s="119" t="str">
        <f>IFERROR(VLOOKUP(Table3[[#This Row],[Št. projektne naloge]],'[2]list 1'!$A$2:$I$2000,9,FALSE),"")</f>
        <v/>
      </c>
      <c r="X653" s="296" t="str">
        <f>IFERROR(VLOOKUP(Table3[[#This Row],[Št. projektne naloge]],'[2]list 1'!$A$2:$I$2000,8,FALSE),"")</f>
        <v/>
      </c>
      <c r="Y653" s="101">
        <f>SUM(Table3[[#This Row],[cca 
25%]:[cca 100%]])</f>
        <v>1</v>
      </c>
      <c r="Z653" s="351">
        <f>Table3[[#This Row],[Montažne ure]]*(1-Table3[[#This Row],[faktor %]])</f>
        <v>0</v>
      </c>
      <c r="AA653" s="84">
        <v>0.25</v>
      </c>
      <c r="AB653" s="84">
        <v>0.25</v>
      </c>
      <c r="AC653" s="84">
        <v>0.25</v>
      </c>
      <c r="AD653" s="84">
        <v>0.25</v>
      </c>
      <c r="AE653" s="3"/>
      <c r="AF653" s="3"/>
      <c r="AG653" s="296">
        <f>IFERROR(VLOOKUP(Table3[[#This Row],[Št. projektne naloge]],'[1]PLAN KONTROLE KONČANIH STROJEV'!$C$8:$M$2000,5,FALSE),"")</f>
        <v>0</v>
      </c>
      <c r="AH653" s="296" t="str">
        <f>IFERROR(VLOOKUP(Table3[[#This Row],[Št. projektne naloge]],'[1]PLAN KONTROLE KONČANIH STROJEV'!$C$8:$M$2000,4,FALSE),"")</f>
        <v>DA</v>
      </c>
      <c r="AI653" s="10"/>
      <c r="AJ653" s="10"/>
      <c r="AK653" s="296">
        <f>IFERROR(VLOOKUP(Table3[[#This Row],[Št. projektne naloge]],'[1]PLAN KONTROLE KONČANIH STROJEV'!$C$8:$M$2000,9,FALSE),"")</f>
        <v>45464</v>
      </c>
      <c r="AL65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53" s="30" t="s">
        <v>357</v>
      </c>
      <c r="AN653" s="7"/>
    </row>
    <row r="654" spans="1:40" ht="18" hidden="1" x14ac:dyDescent="0.35">
      <c r="A654" s="403" t="s">
        <v>1585</v>
      </c>
      <c r="B654" s="8" t="s">
        <v>1510</v>
      </c>
      <c r="C654" s="57" t="s">
        <v>1524</v>
      </c>
      <c r="D654" s="394" t="s">
        <v>1525</v>
      </c>
      <c r="E654" s="395">
        <v>80</v>
      </c>
      <c r="F654" s="303" t="s">
        <v>1085</v>
      </c>
      <c r="G654" s="10"/>
      <c r="H654" s="29" t="s">
        <v>1738</v>
      </c>
      <c r="I654" s="79">
        <v>15</v>
      </c>
      <c r="J654" s="158"/>
      <c r="K654" s="158"/>
      <c r="L654" s="214">
        <v>0</v>
      </c>
      <c r="M654" s="79">
        <v>0</v>
      </c>
      <c r="N654" s="50">
        <v>470169</v>
      </c>
      <c r="O654" s="10"/>
      <c r="P654" s="105">
        <v>1</v>
      </c>
      <c r="Q654" s="102"/>
      <c r="R654" s="114">
        <v>105</v>
      </c>
      <c r="S654" s="61" t="s">
        <v>29</v>
      </c>
      <c r="T654" s="224" t="s">
        <v>396</v>
      </c>
      <c r="U654" s="29"/>
      <c r="V654" s="29" t="str">
        <f>IFERROR(VLOOKUP(Table3[[#This Row],[Št. projektne naloge]],'[2]list 1'!$A$2:$I$2000,6,FALSE),"")</f>
        <v/>
      </c>
      <c r="W654" s="119" t="str">
        <f>IFERROR(VLOOKUP(Table3[[#This Row],[Št. projektne naloge]],'[2]list 1'!$A$2:$I$2000,9,FALSE),"")</f>
        <v/>
      </c>
      <c r="X654" s="296" t="str">
        <f>IFERROR(VLOOKUP(Table3[[#This Row],[Št. projektne naloge]],'[2]list 1'!$A$2:$I$2000,8,FALSE),"")</f>
        <v/>
      </c>
      <c r="Y654" s="101">
        <f>SUM(Table3[[#This Row],[cca 
25%]:[cca 100%]])</f>
        <v>1</v>
      </c>
      <c r="Z654" s="351">
        <f>Table3[[#This Row],[Montažne ure]]*(1-Table3[[#This Row],[faktor %]])</f>
        <v>0</v>
      </c>
      <c r="AA654" s="84">
        <v>0.25</v>
      </c>
      <c r="AB654" s="84">
        <v>0.25</v>
      </c>
      <c r="AC654" s="84">
        <v>0.25</v>
      </c>
      <c r="AD654" s="84">
        <v>0.25</v>
      </c>
      <c r="AE654" s="3" t="s">
        <v>40</v>
      </c>
      <c r="AF654" s="3"/>
      <c r="AG654" s="296">
        <f>IFERROR(VLOOKUP(Table3[[#This Row],[Št. projektne naloge]],'[1]PLAN KONTROLE KONČANIH STROJEV'!$C$8:$M$2000,5,FALSE),"")</f>
        <v>45427</v>
      </c>
      <c r="AH654" s="296" t="str">
        <f>IFERROR(VLOOKUP(Table3[[#This Row],[Št. projektne naloge]],'[1]PLAN KONTROLE KONČANIH STROJEV'!$C$8:$M$2000,4,FALSE),"")</f>
        <v>DA</v>
      </c>
      <c r="AI654" s="10"/>
      <c r="AJ654" s="10"/>
      <c r="AK654" s="296">
        <f>IFERROR(VLOOKUP(Table3[[#This Row],[Št. projektne naloge]],'[1]PLAN KONTROLE KONČANIH STROJEV'!$C$8:$M$2000,9,FALSE),"")</f>
        <v>45464</v>
      </c>
      <c r="AL65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54" s="30" t="s">
        <v>357</v>
      </c>
      <c r="AN654" s="7"/>
    </row>
    <row r="655" spans="1:40" ht="18" hidden="1" x14ac:dyDescent="0.35">
      <c r="A655" s="403" t="s">
        <v>1585</v>
      </c>
      <c r="B655" s="8" t="s">
        <v>1510</v>
      </c>
      <c r="C655" s="57" t="s">
        <v>1526</v>
      </c>
      <c r="D655" s="394" t="s">
        <v>1527</v>
      </c>
      <c r="E655" s="395">
        <v>90</v>
      </c>
      <c r="F655" s="303" t="s">
        <v>1085</v>
      </c>
      <c r="G655" s="10"/>
      <c r="H655" s="29" t="s">
        <v>1736</v>
      </c>
      <c r="I655" s="20">
        <v>15</v>
      </c>
      <c r="J655" s="158"/>
      <c r="K655" s="158"/>
      <c r="L655" s="79">
        <v>0</v>
      </c>
      <c r="M655" s="79">
        <v>0</v>
      </c>
      <c r="N655" s="50">
        <v>470170</v>
      </c>
      <c r="O655" s="10">
        <v>15978</v>
      </c>
      <c r="P655" s="105">
        <v>1</v>
      </c>
      <c r="Q655" s="102"/>
      <c r="R655" s="114">
        <v>17</v>
      </c>
      <c r="S655" s="272" t="s">
        <v>23</v>
      </c>
      <c r="T655" s="224" t="s">
        <v>396</v>
      </c>
      <c r="U655" s="29"/>
      <c r="V655" s="29" t="str">
        <f>IFERROR(VLOOKUP(Table3[[#This Row],[Št. projektne naloge]],'[2]list 1'!$A$2:$I$2000,6,FALSE),"")</f>
        <v/>
      </c>
      <c r="W655" s="119" t="str">
        <f>IFERROR(VLOOKUP(Table3[[#This Row],[Št. projektne naloge]],'[2]list 1'!$A$2:$I$2000,9,FALSE),"")</f>
        <v/>
      </c>
      <c r="X655" s="296" t="str">
        <f>IFERROR(VLOOKUP(Table3[[#This Row],[Št. projektne naloge]],'[2]list 1'!$A$2:$I$2000,8,FALSE),"")</f>
        <v/>
      </c>
      <c r="Y655" s="101">
        <f>SUM(Table3[[#This Row],[cca 
25%]:[cca 100%]])</f>
        <v>1</v>
      </c>
      <c r="Z655" s="351">
        <f>Table3[[#This Row],[Montažne ure]]*(1-Table3[[#This Row],[faktor %]])</f>
        <v>0</v>
      </c>
      <c r="AA655" s="84">
        <v>0.25</v>
      </c>
      <c r="AB655" s="84">
        <v>0.25</v>
      </c>
      <c r="AC655" s="84">
        <v>0.25</v>
      </c>
      <c r="AD655" s="84">
        <v>0.25</v>
      </c>
      <c r="AE655" s="3"/>
      <c r="AF655" s="3"/>
      <c r="AG655" s="296">
        <f>IFERROR(VLOOKUP(Table3[[#This Row],[Št. projektne naloge]],'[1]PLAN KONTROLE KONČANIH STROJEV'!$C$8:$M$2000,5,FALSE),"")</f>
        <v>45407</v>
      </c>
      <c r="AH655" s="296" t="str">
        <f>IFERROR(VLOOKUP(Table3[[#This Row],[Št. projektne naloge]],'[1]PLAN KONTROLE KONČANIH STROJEV'!$C$8:$M$2000,4,FALSE),"")</f>
        <v>DA</v>
      </c>
      <c r="AI655" s="10"/>
      <c r="AJ655" s="10"/>
      <c r="AK655" s="296">
        <f>IFERROR(VLOOKUP(Table3[[#This Row],[Št. projektne naloge]],'[1]PLAN KONTROLE KONČANIH STROJEV'!$C$8:$M$2000,9,FALSE),"")</f>
        <v>45464</v>
      </c>
      <c r="AL65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55" s="30" t="s">
        <v>357</v>
      </c>
      <c r="AN655" s="7"/>
    </row>
    <row r="656" spans="1:40" ht="18" hidden="1" x14ac:dyDescent="0.35">
      <c r="A656" s="403" t="s">
        <v>1585</v>
      </c>
      <c r="B656" s="8" t="s">
        <v>1510</v>
      </c>
      <c r="C656" s="57" t="s">
        <v>1528</v>
      </c>
      <c r="D656" s="394" t="s">
        <v>1529</v>
      </c>
      <c r="E656" s="395">
        <v>100</v>
      </c>
      <c r="F656" s="303" t="s">
        <v>1085</v>
      </c>
      <c r="G656" s="10"/>
      <c r="H656" s="29" t="s">
        <v>1738</v>
      </c>
      <c r="I656" s="20">
        <v>15</v>
      </c>
      <c r="J656" s="158"/>
      <c r="K656" s="158"/>
      <c r="L656" s="79">
        <v>0</v>
      </c>
      <c r="M656" s="79">
        <v>0</v>
      </c>
      <c r="N656" s="50">
        <v>469991</v>
      </c>
      <c r="O656" s="10">
        <v>15979</v>
      </c>
      <c r="P656" s="105">
        <v>1</v>
      </c>
      <c r="Q656" s="102"/>
      <c r="R656" s="114">
        <v>24</v>
      </c>
      <c r="S656" s="62" t="s">
        <v>19</v>
      </c>
      <c r="T656" s="224" t="s">
        <v>396</v>
      </c>
      <c r="U656" s="29"/>
      <c r="V656" s="29" t="str">
        <f>IFERROR(VLOOKUP(Table3[[#This Row],[Št. projektne naloge]],'[2]list 1'!$A$2:$I$2000,6,FALSE),"")</f>
        <v/>
      </c>
      <c r="W656" s="119" t="str">
        <f>IFERROR(VLOOKUP(Table3[[#This Row],[Št. projektne naloge]],'[2]list 1'!$A$2:$I$2000,9,FALSE),"")</f>
        <v/>
      </c>
      <c r="X656" s="296" t="str">
        <f>IFERROR(VLOOKUP(Table3[[#This Row],[Št. projektne naloge]],'[2]list 1'!$A$2:$I$2000,8,FALSE),"")</f>
        <v/>
      </c>
      <c r="Y656" s="101">
        <f>SUM(Table3[[#This Row],[cca 
25%]:[cca 100%]])</f>
        <v>1</v>
      </c>
      <c r="Z656" s="351">
        <f>Table3[[#This Row],[Montažne ure]]*(1-Table3[[#This Row],[faktor %]])</f>
        <v>0</v>
      </c>
      <c r="AA656" s="84">
        <v>0.25</v>
      </c>
      <c r="AB656" s="84">
        <v>0.25</v>
      </c>
      <c r="AC656" s="84">
        <v>0.25</v>
      </c>
      <c r="AD656" s="84">
        <v>0.25</v>
      </c>
      <c r="AE656" s="3" t="s">
        <v>27</v>
      </c>
      <c r="AF656" s="3"/>
      <c r="AG656" s="296">
        <f>IFERROR(VLOOKUP(Table3[[#This Row],[Št. projektne naloge]],'[1]PLAN KONTROLE KONČANIH STROJEV'!$C$8:$M$2000,5,FALSE),"")</f>
        <v>0</v>
      </c>
      <c r="AH656" s="296" t="str">
        <f>IFERROR(VLOOKUP(Table3[[#This Row],[Št. projektne naloge]],'[1]PLAN KONTROLE KONČANIH STROJEV'!$C$8:$M$2000,4,FALSE),"")</f>
        <v>DA</v>
      </c>
      <c r="AI656" s="10"/>
      <c r="AJ656" s="10"/>
      <c r="AK656" s="296">
        <f>IFERROR(VLOOKUP(Table3[[#This Row],[Št. projektne naloge]],'[1]PLAN KONTROLE KONČANIH STROJEV'!$C$8:$M$2000,9,FALSE),"")</f>
        <v>45420</v>
      </c>
      <c r="AL65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56" s="30" t="s">
        <v>357</v>
      </c>
      <c r="AN656" s="7"/>
    </row>
    <row r="657" spans="1:40" ht="18" hidden="1" x14ac:dyDescent="0.35">
      <c r="A657" s="117" t="s">
        <v>1585</v>
      </c>
      <c r="B657" s="8" t="s">
        <v>1510</v>
      </c>
      <c r="C657" s="57" t="s">
        <v>1530</v>
      </c>
      <c r="D657" s="394" t="s">
        <v>1531</v>
      </c>
      <c r="E657" s="395">
        <v>110</v>
      </c>
      <c r="F657" s="10"/>
      <c r="G657" s="10"/>
      <c r="H657" s="29" t="s">
        <v>2003</v>
      </c>
      <c r="I657" s="250">
        <v>17</v>
      </c>
      <c r="J657" s="158"/>
      <c r="K657" s="158"/>
      <c r="L657" s="79">
        <v>0</v>
      </c>
      <c r="M657" s="79">
        <v>0</v>
      </c>
      <c r="N657" s="50">
        <v>434777</v>
      </c>
      <c r="O657" s="10">
        <v>15980</v>
      </c>
      <c r="P657" s="105">
        <v>1</v>
      </c>
      <c r="Q657" s="102"/>
      <c r="R657" s="114">
        <v>18</v>
      </c>
      <c r="S657" s="62" t="s">
        <v>19</v>
      </c>
      <c r="T657" s="30" t="s">
        <v>25</v>
      </c>
      <c r="U657" s="29"/>
      <c r="V657" s="29"/>
      <c r="W657" s="10" t="s">
        <v>2128</v>
      </c>
      <c r="X657" s="296" t="s">
        <v>2128</v>
      </c>
      <c r="Y657" s="101">
        <f>SUM(Table3[[#This Row],[cca 
25%]:[cca 100%]])</f>
        <v>1</v>
      </c>
      <c r="Z657" s="351">
        <f>Table3[[#This Row],[Montažne ure]]*(1-Table3[[#This Row],[faktor %]])</f>
        <v>0</v>
      </c>
      <c r="AA657" s="84">
        <v>0.25</v>
      </c>
      <c r="AB657" s="84">
        <v>0.25</v>
      </c>
      <c r="AC657" s="84">
        <v>0.25</v>
      </c>
      <c r="AD657" s="84">
        <v>0.25</v>
      </c>
      <c r="AE657" s="3" t="s">
        <v>553</v>
      </c>
      <c r="AF657" s="3"/>
      <c r="AG657" s="296" t="str">
        <f>IFERROR(VLOOKUP(Table3[[#This Row],[Št. projektne naloge]],'[1]PLAN KONTROLE KONČANIH STROJEV'!$C$8:$M$2000,5,FALSE),"")</f>
        <v/>
      </c>
      <c r="AH657" s="296" t="str">
        <f>IFERROR(VLOOKUP(Table3[[#This Row],[Št. projektne naloge]],'[1]PLAN KONTROLE KONČANIH STROJEV'!$C$8:$M$2000,4,FALSE),"")</f>
        <v/>
      </c>
      <c r="AI657" s="10"/>
      <c r="AJ657" s="10"/>
      <c r="AK657" s="296" t="str">
        <f>IFERROR(VLOOKUP(Table3[[#This Row],[Št. projektne naloge]],'[1]PLAN KONTROLE KONČANIH STROJEV'!$C$8:$M$2000,9,FALSE),"")</f>
        <v/>
      </c>
      <c r="AL65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57" s="30" t="s">
        <v>357</v>
      </c>
      <c r="AN657" s="7"/>
    </row>
    <row r="658" spans="1:40" ht="18" hidden="1" x14ac:dyDescent="0.35">
      <c r="A658" s="403" t="s">
        <v>1585</v>
      </c>
      <c r="B658" s="8" t="s">
        <v>1510</v>
      </c>
      <c r="C658" s="57" t="s">
        <v>1532</v>
      </c>
      <c r="D658" s="394" t="s">
        <v>1713</v>
      </c>
      <c r="E658" s="395">
        <v>120</v>
      </c>
      <c r="F658" s="10" t="s">
        <v>1714</v>
      </c>
      <c r="G658" s="10"/>
      <c r="H658" s="29" t="s">
        <v>1738</v>
      </c>
      <c r="I658" s="20">
        <v>15</v>
      </c>
      <c r="J658" s="158"/>
      <c r="K658" s="158"/>
      <c r="L658" s="79">
        <v>0</v>
      </c>
      <c r="M658" s="79">
        <v>0</v>
      </c>
      <c r="N658" s="50">
        <v>434787</v>
      </c>
      <c r="O658" s="10">
        <v>15981</v>
      </c>
      <c r="P658" s="105">
        <v>1</v>
      </c>
      <c r="Q658" s="102"/>
      <c r="R658" s="114">
        <v>29</v>
      </c>
      <c r="S658" s="62" t="s">
        <v>19</v>
      </c>
      <c r="T658" s="30" t="s">
        <v>25</v>
      </c>
      <c r="U658" s="29"/>
      <c r="V658" s="29"/>
      <c r="W658" s="10" t="s">
        <v>2128</v>
      </c>
      <c r="X658" s="296" t="s">
        <v>2128</v>
      </c>
      <c r="Y658" s="101">
        <f>SUM(Table3[[#This Row],[cca 
25%]:[cca 100%]])</f>
        <v>1</v>
      </c>
      <c r="Z658" s="351">
        <f>Table3[[#This Row],[Montažne ure]]*(1-Table3[[#This Row],[faktor %]])</f>
        <v>0</v>
      </c>
      <c r="AA658" s="84">
        <v>0.25</v>
      </c>
      <c r="AB658" s="84">
        <v>0.25</v>
      </c>
      <c r="AC658" s="84">
        <v>0.25</v>
      </c>
      <c r="AD658" s="84">
        <v>0.25</v>
      </c>
      <c r="AE658" s="3" t="s">
        <v>2004</v>
      </c>
      <c r="AF658" s="3"/>
      <c r="AG658" s="296">
        <f>IFERROR(VLOOKUP(Table3[[#This Row],[Št. projektne naloge]],'[1]PLAN KONTROLE KONČANIH STROJEV'!$C$8:$M$2000,5,FALSE),"")</f>
        <v>0</v>
      </c>
      <c r="AH658" s="296" t="str">
        <f>IFERROR(VLOOKUP(Table3[[#This Row],[Št. projektne naloge]],'[1]PLAN KONTROLE KONČANIH STROJEV'!$C$8:$M$2000,4,FALSE),"")</f>
        <v>DA</v>
      </c>
      <c r="AI658" s="10"/>
      <c r="AJ658" s="10"/>
      <c r="AK658" s="296">
        <f>IFERROR(VLOOKUP(Table3[[#This Row],[Št. projektne naloge]],'[1]PLAN KONTROLE KONČANIH STROJEV'!$C$8:$M$2000,9,FALSE),"")</f>
        <v>45470</v>
      </c>
      <c r="AL65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58" s="30" t="s">
        <v>357</v>
      </c>
      <c r="AN658" s="7"/>
    </row>
    <row r="659" spans="1:40" ht="18" hidden="1" x14ac:dyDescent="0.35">
      <c r="A659" s="117" t="s">
        <v>1585</v>
      </c>
      <c r="B659" s="8" t="s">
        <v>1510</v>
      </c>
      <c r="C659" s="57" t="s">
        <v>1533</v>
      </c>
      <c r="D659" s="394" t="s">
        <v>1534</v>
      </c>
      <c r="E659" s="395">
        <v>130</v>
      </c>
      <c r="F659" s="10"/>
      <c r="G659" s="10"/>
      <c r="H659" s="29" t="s">
        <v>358</v>
      </c>
      <c r="I659" s="250">
        <v>18</v>
      </c>
      <c r="J659" s="158"/>
      <c r="K659" s="158"/>
      <c r="L659" s="79">
        <v>0</v>
      </c>
      <c r="M659" s="79">
        <v>0</v>
      </c>
      <c r="N659" s="50">
        <v>469992</v>
      </c>
      <c r="O659" s="10">
        <v>15982</v>
      </c>
      <c r="P659" s="105">
        <v>1</v>
      </c>
      <c r="Q659" s="102"/>
      <c r="R659" s="114">
        <v>452</v>
      </c>
      <c r="S659" s="62" t="s">
        <v>19</v>
      </c>
      <c r="T659" s="30" t="s">
        <v>25</v>
      </c>
      <c r="U659" s="29" t="s">
        <v>27</v>
      </c>
      <c r="V659" s="29"/>
      <c r="W659" s="10" t="s">
        <v>2128</v>
      </c>
      <c r="X659" s="296" t="s">
        <v>2128</v>
      </c>
      <c r="Y659" s="101">
        <f>SUM(Table3[[#This Row],[cca 
25%]:[cca 100%]])</f>
        <v>1</v>
      </c>
      <c r="Z659" s="351">
        <f>Table3[[#This Row],[Montažne ure]]*(1-Table3[[#This Row],[faktor %]])</f>
        <v>0</v>
      </c>
      <c r="AA659" s="84">
        <v>0.25</v>
      </c>
      <c r="AB659" s="84">
        <v>0.25</v>
      </c>
      <c r="AC659" s="84">
        <v>0.25</v>
      </c>
      <c r="AD659" s="84">
        <v>0.25</v>
      </c>
      <c r="AE659" s="3"/>
      <c r="AF659" s="3"/>
      <c r="AG659" s="296">
        <f>IFERROR(VLOOKUP(Table3[[#This Row],[Št. projektne naloge]],'[1]PLAN KONTROLE KONČANIH STROJEV'!$C$8:$M$2000,5,FALSE),"")</f>
        <v>0</v>
      </c>
      <c r="AH659" s="296" t="str">
        <f>IFERROR(VLOOKUP(Table3[[#This Row],[Št. projektne naloge]],'[1]PLAN KONTROLE KONČANIH STROJEV'!$C$8:$M$2000,4,FALSE),"")</f>
        <v>DA</v>
      </c>
      <c r="AI659" s="10"/>
      <c r="AJ659" s="10"/>
      <c r="AK659" s="296">
        <f>IFERROR(VLOOKUP(Table3[[#This Row],[Št. projektne naloge]],'[1]PLAN KONTROLE KONČANIH STROJEV'!$C$8:$M$2000,9,FALSE),"")</f>
        <v>45432</v>
      </c>
      <c r="AL65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59" s="30" t="s">
        <v>357</v>
      </c>
      <c r="AN659" s="7"/>
    </row>
    <row r="660" spans="1:40" ht="18" hidden="1" x14ac:dyDescent="0.35">
      <c r="A660" s="117" t="s">
        <v>1585</v>
      </c>
      <c r="B660" s="8" t="s">
        <v>1510</v>
      </c>
      <c r="C660" s="57" t="s">
        <v>1535</v>
      </c>
      <c r="D660" s="394" t="s">
        <v>1536</v>
      </c>
      <c r="E660" s="395">
        <v>140</v>
      </c>
      <c r="F660" s="10"/>
      <c r="G660" s="10"/>
      <c r="H660" s="29" t="s">
        <v>395</v>
      </c>
      <c r="I660" s="250">
        <v>19</v>
      </c>
      <c r="J660" s="158"/>
      <c r="K660" s="158"/>
      <c r="L660" s="79">
        <v>0</v>
      </c>
      <c r="M660" s="79">
        <v>0</v>
      </c>
      <c r="N660" s="50">
        <v>470171</v>
      </c>
      <c r="O660" s="10">
        <v>15983</v>
      </c>
      <c r="P660" s="105">
        <v>1</v>
      </c>
      <c r="Q660" s="102"/>
      <c r="R660" s="114">
        <v>15</v>
      </c>
      <c r="S660" s="62" t="s">
        <v>19</v>
      </c>
      <c r="T660" s="30" t="s">
        <v>25</v>
      </c>
      <c r="U660" s="29"/>
      <c r="V660" s="29"/>
      <c r="W660" s="10" t="s">
        <v>2128</v>
      </c>
      <c r="X660" s="296" t="s">
        <v>2128</v>
      </c>
      <c r="Y660" s="101">
        <f>SUM(Table3[[#This Row],[cca 
25%]:[cca 100%]])</f>
        <v>1</v>
      </c>
      <c r="Z660" s="351">
        <f>Table3[[#This Row],[Montažne ure]]*(1-Table3[[#This Row],[faktor %]])</f>
        <v>0</v>
      </c>
      <c r="AA660" s="84">
        <v>0.25</v>
      </c>
      <c r="AB660" s="84">
        <v>0.25</v>
      </c>
      <c r="AC660" s="84">
        <v>0.25</v>
      </c>
      <c r="AD660" s="84">
        <v>0.25</v>
      </c>
      <c r="AE660" s="3"/>
      <c r="AF660" s="3"/>
      <c r="AG660" s="296">
        <f>IFERROR(VLOOKUP(Table3[[#This Row],[Št. projektne naloge]],'[1]PLAN KONTROLE KONČANIH STROJEV'!$C$8:$M$2000,5,FALSE),"")</f>
        <v>0</v>
      </c>
      <c r="AH660" s="296" t="str">
        <f>IFERROR(VLOOKUP(Table3[[#This Row],[Št. projektne naloge]],'[1]PLAN KONTROLE KONČANIH STROJEV'!$C$8:$M$2000,4,FALSE),"")</f>
        <v>DA</v>
      </c>
      <c r="AI660" s="10"/>
      <c r="AJ660" s="10"/>
      <c r="AK660" s="296">
        <f>IFERROR(VLOOKUP(Table3[[#This Row],[Št. projektne naloge]],'[1]PLAN KONTROLE KONČANIH STROJEV'!$C$8:$M$2000,9,FALSE),"")</f>
        <v>45439</v>
      </c>
      <c r="AL66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60" s="30" t="s">
        <v>357</v>
      </c>
      <c r="AN660" s="7"/>
    </row>
    <row r="661" spans="1:40" ht="18" hidden="1" x14ac:dyDescent="0.35">
      <c r="A661" s="117" t="s">
        <v>1585</v>
      </c>
      <c r="B661" s="8" t="s">
        <v>1510</v>
      </c>
      <c r="C661" s="57" t="s">
        <v>1537</v>
      </c>
      <c r="D661" s="394" t="s">
        <v>1538</v>
      </c>
      <c r="E661" s="395">
        <v>150</v>
      </c>
      <c r="F661" s="10"/>
      <c r="G661" s="10"/>
      <c r="H661" s="29" t="s">
        <v>1719</v>
      </c>
      <c r="I661" s="20">
        <v>16</v>
      </c>
      <c r="J661" s="158"/>
      <c r="K661" s="158"/>
      <c r="L661" s="79">
        <v>0</v>
      </c>
      <c r="M661" s="79">
        <v>0</v>
      </c>
      <c r="N661" s="50">
        <v>469993</v>
      </c>
      <c r="O661" s="10">
        <v>15984</v>
      </c>
      <c r="P661" s="105">
        <v>1</v>
      </c>
      <c r="Q661" s="102"/>
      <c r="R661" s="114">
        <v>398</v>
      </c>
      <c r="S661" s="58" t="s">
        <v>1486</v>
      </c>
      <c r="T661" s="30" t="s">
        <v>25</v>
      </c>
      <c r="U661" s="29" t="s">
        <v>1708</v>
      </c>
      <c r="V661" s="29"/>
      <c r="W661" s="10" t="s">
        <v>2128</v>
      </c>
      <c r="X661" s="296" t="s">
        <v>2128</v>
      </c>
      <c r="Y661" s="101">
        <f>SUM(Table3[[#This Row],[cca 
25%]:[cca 100%]])</f>
        <v>1</v>
      </c>
      <c r="Z661" s="351">
        <f>Table3[[#This Row],[Montažne ure]]*(1-Table3[[#This Row],[faktor %]])</f>
        <v>0</v>
      </c>
      <c r="AA661" s="84">
        <v>0.25</v>
      </c>
      <c r="AB661" s="84">
        <v>0.25</v>
      </c>
      <c r="AC661" s="84">
        <v>0.25</v>
      </c>
      <c r="AD661" s="84">
        <v>0.25</v>
      </c>
      <c r="AE661" s="3"/>
      <c r="AF661" s="3"/>
      <c r="AG661" s="296">
        <f>IFERROR(VLOOKUP(Table3[[#This Row],[Št. projektne naloge]],'[1]PLAN KONTROLE KONČANIH STROJEV'!$C$8:$M$2000,5,FALSE),"")</f>
        <v>0</v>
      </c>
      <c r="AH661" s="296" t="str">
        <f>IFERROR(VLOOKUP(Table3[[#This Row],[Št. projektne naloge]],'[1]PLAN KONTROLE KONČANIH STROJEV'!$C$8:$M$2000,4,FALSE),"")</f>
        <v>DA</v>
      </c>
      <c r="AI661" s="10"/>
      <c r="AJ661" s="10"/>
      <c r="AK661" s="296">
        <f>IFERROR(VLOOKUP(Table3[[#This Row],[Št. projektne naloge]],'[1]PLAN KONTROLE KONČANIH STROJEV'!$C$8:$M$2000,9,FALSE),"")</f>
        <v>45434</v>
      </c>
      <c r="AL66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61" s="30" t="s">
        <v>357</v>
      </c>
      <c r="AN661" s="7"/>
    </row>
    <row r="662" spans="1:40" ht="18" hidden="1" x14ac:dyDescent="0.35">
      <c r="A662" s="117" t="s">
        <v>1585</v>
      </c>
      <c r="B662" s="8" t="s">
        <v>1510</v>
      </c>
      <c r="C662" s="57" t="s">
        <v>1539</v>
      </c>
      <c r="D662" s="394" t="s">
        <v>1540</v>
      </c>
      <c r="E662" s="395">
        <v>160</v>
      </c>
      <c r="F662" s="10"/>
      <c r="G662" s="10"/>
      <c r="H662" s="29"/>
      <c r="I662" s="280"/>
      <c r="J662" s="158"/>
      <c r="K662" s="158"/>
      <c r="L662" s="214">
        <v>0</v>
      </c>
      <c r="M662" s="79">
        <v>0</v>
      </c>
      <c r="N662" s="50">
        <v>315477</v>
      </c>
      <c r="O662" s="10"/>
      <c r="P662" s="105">
        <v>1</v>
      </c>
      <c r="Q662" s="102"/>
      <c r="R662" s="114"/>
      <c r="S662" s="272"/>
      <c r="T662" s="30" t="s">
        <v>25</v>
      </c>
      <c r="U662" s="29"/>
      <c r="V662" s="29"/>
      <c r="W662" s="10" t="s">
        <v>2128</v>
      </c>
      <c r="X662" s="296" t="s">
        <v>2128</v>
      </c>
      <c r="Y662" s="101">
        <f>SUM(Table3[[#This Row],[cca 
25%]:[cca 100%]])</f>
        <v>0</v>
      </c>
      <c r="Z662" s="351">
        <f>Table3[[#This Row],[Montažne ure]]*(1-Table3[[#This Row],[faktor %]])</f>
        <v>0</v>
      </c>
      <c r="AA662" s="366"/>
      <c r="AB662" s="85"/>
      <c r="AC662" s="85"/>
      <c r="AD662" s="85"/>
      <c r="AE662" s="3"/>
      <c r="AF662" s="3"/>
      <c r="AG662" s="296">
        <f>IFERROR(VLOOKUP(Table3[[#This Row],[Št. projektne naloge]],'[1]PLAN KONTROLE KONČANIH STROJEV'!$C$8:$M$2000,5,FALSE),"")</f>
        <v>0</v>
      </c>
      <c r="AH662" s="296">
        <f>IFERROR(VLOOKUP(Table3[[#This Row],[Št. projektne naloge]],'[1]PLAN KONTROLE KONČANIH STROJEV'!$C$8:$M$2000,4,FALSE),"")</f>
        <v>0</v>
      </c>
      <c r="AI662" s="10"/>
      <c r="AJ662" s="10"/>
      <c r="AK662" s="296">
        <f>IFERROR(VLOOKUP(Table3[[#This Row],[Št. projektne naloge]],'[1]PLAN KONTROLE KONČANIH STROJEV'!$C$8:$M$2000,9,FALSE),"")</f>
        <v>0</v>
      </c>
      <c r="AL66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62" s="30" t="s">
        <v>357</v>
      </c>
      <c r="AN662" s="7"/>
    </row>
    <row r="663" spans="1:40" ht="18" hidden="1" x14ac:dyDescent="0.35">
      <c r="A663" s="117" t="s">
        <v>1585</v>
      </c>
      <c r="B663" s="8" t="s">
        <v>1510</v>
      </c>
      <c r="C663" s="57" t="s">
        <v>63</v>
      </c>
      <c r="D663" s="394" t="s">
        <v>1541</v>
      </c>
      <c r="E663" s="395">
        <v>170</v>
      </c>
      <c r="F663" s="10"/>
      <c r="G663" s="10"/>
      <c r="H663" s="29" t="s">
        <v>395</v>
      </c>
      <c r="I663" s="250">
        <v>19</v>
      </c>
      <c r="J663" s="158"/>
      <c r="K663" s="158"/>
      <c r="L663" s="214">
        <v>0</v>
      </c>
      <c r="M663" s="79">
        <v>0</v>
      </c>
      <c r="N663" s="50">
        <v>434781</v>
      </c>
      <c r="O663" s="10">
        <v>15985</v>
      </c>
      <c r="P663" s="105">
        <v>1</v>
      </c>
      <c r="Q663" s="102"/>
      <c r="R663" s="114">
        <v>91</v>
      </c>
      <c r="S663" s="62" t="s">
        <v>19</v>
      </c>
      <c r="T663" s="30" t="s">
        <v>25</v>
      </c>
      <c r="U663" s="29"/>
      <c r="V663" s="29"/>
      <c r="W663" s="10" t="s">
        <v>2128</v>
      </c>
      <c r="X663" s="296" t="s">
        <v>2128</v>
      </c>
      <c r="Y663" s="101">
        <f>SUM(Table3[[#This Row],[cca 
25%]:[cca 100%]])</f>
        <v>1</v>
      </c>
      <c r="Z663" s="351">
        <f>Table3[[#This Row],[Montažne ure]]*(1-Table3[[#This Row],[faktor %]])</f>
        <v>0</v>
      </c>
      <c r="AA663" s="84">
        <v>0.25</v>
      </c>
      <c r="AB663" s="84">
        <v>0.25</v>
      </c>
      <c r="AC663" s="84">
        <v>0.25</v>
      </c>
      <c r="AD663" s="84">
        <v>0.25</v>
      </c>
      <c r="AE663" s="3"/>
      <c r="AF663" s="3"/>
      <c r="AG663" s="296">
        <f>IFERROR(VLOOKUP(Table3[[#This Row],[Št. projektne naloge]],'[1]PLAN KONTROLE KONČANIH STROJEV'!$C$8:$M$2000,5,FALSE),"")</f>
        <v>45443</v>
      </c>
      <c r="AH663" s="296" t="str">
        <f>IFERROR(VLOOKUP(Table3[[#This Row],[Št. projektne naloge]],'[1]PLAN KONTROLE KONČANIH STROJEV'!$C$8:$M$2000,4,FALSE),"")</f>
        <v>DA</v>
      </c>
      <c r="AI663" s="10"/>
      <c r="AJ663" s="10"/>
      <c r="AK663" s="296">
        <f>IFERROR(VLOOKUP(Table3[[#This Row],[Št. projektne naloge]],'[1]PLAN KONTROLE KONČANIH STROJEV'!$C$8:$M$2000,9,FALSE),"")</f>
        <v>45470</v>
      </c>
      <c r="AL66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63" s="30" t="s">
        <v>357</v>
      </c>
      <c r="AN663" s="7"/>
    </row>
    <row r="664" spans="1:40" ht="18" hidden="1" x14ac:dyDescent="0.35">
      <c r="A664" s="117" t="s">
        <v>1585</v>
      </c>
      <c r="B664" s="8" t="s">
        <v>1510</v>
      </c>
      <c r="C664" s="57" t="s">
        <v>1542</v>
      </c>
      <c r="D664" s="394" t="s">
        <v>1543</v>
      </c>
      <c r="E664" s="395">
        <v>180</v>
      </c>
      <c r="F664" s="10"/>
      <c r="G664" s="10"/>
      <c r="H664" s="29" t="s">
        <v>2003</v>
      </c>
      <c r="I664" s="250">
        <v>17</v>
      </c>
      <c r="J664" s="158"/>
      <c r="K664" s="158"/>
      <c r="L664" s="214">
        <v>0</v>
      </c>
      <c r="M664" s="214">
        <v>0</v>
      </c>
      <c r="N664" s="50">
        <v>470162</v>
      </c>
      <c r="O664" s="10">
        <v>15986</v>
      </c>
      <c r="P664" s="105">
        <v>1</v>
      </c>
      <c r="Q664" s="102"/>
      <c r="R664" s="114">
        <v>26</v>
      </c>
      <c r="S664" s="62" t="s">
        <v>19</v>
      </c>
      <c r="T664" s="30" t="s">
        <v>25</v>
      </c>
      <c r="U664" s="29"/>
      <c r="V664" s="29"/>
      <c r="W664" s="10" t="s">
        <v>2128</v>
      </c>
      <c r="X664" s="296" t="s">
        <v>2128</v>
      </c>
      <c r="Y664" s="101">
        <f>SUM(Table3[[#This Row],[cca 
25%]:[cca 100%]])</f>
        <v>1</v>
      </c>
      <c r="Z664" s="351">
        <f>Table3[[#This Row],[Montažne ure]]*(1-Table3[[#This Row],[faktor %]])</f>
        <v>0</v>
      </c>
      <c r="AA664" s="84">
        <v>0.25</v>
      </c>
      <c r="AB664" s="84">
        <v>0.25</v>
      </c>
      <c r="AC664" s="84">
        <v>0.25</v>
      </c>
      <c r="AD664" s="84">
        <v>0.25</v>
      </c>
      <c r="AE664" s="3"/>
      <c r="AF664" s="3"/>
      <c r="AG664" s="296">
        <f>IFERROR(VLOOKUP(Table3[[#This Row],[Št. projektne naloge]],'[1]PLAN KONTROLE KONČANIH STROJEV'!$C$8:$M$2000,5,FALSE),"")</f>
        <v>0</v>
      </c>
      <c r="AH664" s="296" t="str">
        <f>IFERROR(VLOOKUP(Table3[[#This Row],[Št. projektne naloge]],'[1]PLAN KONTROLE KONČANIH STROJEV'!$C$8:$M$2000,4,FALSE),"")</f>
        <v>DA</v>
      </c>
      <c r="AI664" s="10"/>
      <c r="AJ664" s="10"/>
      <c r="AK664" s="296">
        <f>IFERROR(VLOOKUP(Table3[[#This Row],[Št. projektne naloge]],'[1]PLAN KONTROLE KONČANIH STROJEV'!$C$8:$M$2000,9,FALSE),"")</f>
        <v>45421</v>
      </c>
      <c r="AL66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64" s="30" t="s">
        <v>357</v>
      </c>
      <c r="AN664" s="7"/>
    </row>
    <row r="665" spans="1:40" ht="18" hidden="1" x14ac:dyDescent="0.35">
      <c r="A665" s="117" t="s">
        <v>1585</v>
      </c>
      <c r="B665" s="8" t="s">
        <v>1510</v>
      </c>
      <c r="C665" s="57" t="s">
        <v>1544</v>
      </c>
      <c r="D665" s="394" t="s">
        <v>1545</v>
      </c>
      <c r="E665" s="395">
        <v>181</v>
      </c>
      <c r="F665" s="10"/>
      <c r="G665" s="10"/>
      <c r="H665" s="29" t="s">
        <v>2003</v>
      </c>
      <c r="I665" s="250">
        <v>17</v>
      </c>
      <c r="J665" s="158"/>
      <c r="K665" s="158"/>
      <c r="L665" s="214">
        <v>0</v>
      </c>
      <c r="M665" s="214">
        <v>0</v>
      </c>
      <c r="N665" s="50">
        <v>470159</v>
      </c>
      <c r="O665" s="10"/>
      <c r="P665" s="105">
        <v>1</v>
      </c>
      <c r="Q665" s="102"/>
      <c r="R665" s="114">
        <v>25</v>
      </c>
      <c r="S665" s="62" t="s">
        <v>19</v>
      </c>
      <c r="T665" s="30" t="s">
        <v>25</v>
      </c>
      <c r="U665" s="29"/>
      <c r="V665" s="29"/>
      <c r="W665" s="10" t="s">
        <v>2128</v>
      </c>
      <c r="X665" s="296" t="s">
        <v>2128</v>
      </c>
      <c r="Y665" s="101">
        <f>SUM(Table3[[#This Row],[cca 
25%]:[cca 100%]])</f>
        <v>1</v>
      </c>
      <c r="Z665" s="351">
        <f>Table3[[#This Row],[Montažne ure]]*(1-Table3[[#This Row],[faktor %]])</f>
        <v>0</v>
      </c>
      <c r="AA665" s="84">
        <v>0.25</v>
      </c>
      <c r="AB665" s="84">
        <v>0.25</v>
      </c>
      <c r="AC665" s="84">
        <v>0.25</v>
      </c>
      <c r="AD665" s="84">
        <v>0.25</v>
      </c>
      <c r="AE665" s="3"/>
      <c r="AF665" s="3"/>
      <c r="AG665" s="296">
        <f>IFERROR(VLOOKUP(Table3[[#This Row],[Št. projektne naloge]],'[1]PLAN KONTROLE KONČANIH STROJEV'!$C$8:$M$2000,5,FALSE),"")</f>
        <v>45429</v>
      </c>
      <c r="AH665" s="296" t="str">
        <f>IFERROR(VLOOKUP(Table3[[#This Row],[Št. projektne naloge]],'[1]PLAN KONTROLE KONČANIH STROJEV'!$C$8:$M$2000,4,FALSE),"")</f>
        <v>DA</v>
      </c>
      <c r="AI665" s="10"/>
      <c r="AJ665" s="10"/>
      <c r="AK665" s="296">
        <f>IFERROR(VLOOKUP(Table3[[#This Row],[Št. projektne naloge]],'[1]PLAN KONTROLE KONČANIH STROJEV'!$C$8:$M$2000,9,FALSE),"")</f>
        <v>45432</v>
      </c>
      <c r="AL66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65" s="30" t="s">
        <v>357</v>
      </c>
      <c r="AN665" s="7"/>
    </row>
    <row r="666" spans="1:40" ht="18" hidden="1" x14ac:dyDescent="0.35">
      <c r="A666" s="403" t="s">
        <v>1585</v>
      </c>
      <c r="B666" s="8" t="s">
        <v>1510</v>
      </c>
      <c r="C666" s="57" t="s">
        <v>1546</v>
      </c>
      <c r="D666" s="394" t="s">
        <v>1547</v>
      </c>
      <c r="E666" s="395">
        <v>190</v>
      </c>
      <c r="F666" s="303" t="s">
        <v>1085</v>
      </c>
      <c r="G666" s="10"/>
      <c r="H666" s="29" t="s">
        <v>1722</v>
      </c>
      <c r="I666" s="20">
        <v>15</v>
      </c>
      <c r="J666" s="158"/>
      <c r="K666" s="158"/>
      <c r="L666" s="79">
        <v>0</v>
      </c>
      <c r="M666" s="79">
        <v>0</v>
      </c>
      <c r="N666" s="50">
        <v>470172</v>
      </c>
      <c r="O666" s="10">
        <v>15987</v>
      </c>
      <c r="P666" s="105">
        <v>1</v>
      </c>
      <c r="Q666" s="102"/>
      <c r="R666" s="114">
        <v>15</v>
      </c>
      <c r="S666" s="62" t="s">
        <v>19</v>
      </c>
      <c r="T666" s="224" t="s">
        <v>396</v>
      </c>
      <c r="U666" s="29"/>
      <c r="V666" s="29" t="str">
        <f>IFERROR(VLOOKUP(Table3[[#This Row],[Št. projektne naloge]],'[2]list 1'!$A$2:$I$2000,6,FALSE),"")</f>
        <v/>
      </c>
      <c r="W666" s="119" t="str">
        <f>IFERROR(VLOOKUP(Table3[[#This Row],[Št. projektne naloge]],'[2]list 1'!$A$2:$I$2000,9,FALSE),"")</f>
        <v/>
      </c>
      <c r="X666" s="296" t="str">
        <f>IFERROR(VLOOKUP(Table3[[#This Row],[Št. projektne naloge]],'[2]list 1'!$A$2:$I$2000,8,FALSE),"")</f>
        <v/>
      </c>
      <c r="Y666" s="101">
        <f>SUM(Table3[[#This Row],[cca 
25%]:[cca 100%]])</f>
        <v>1</v>
      </c>
      <c r="Z666" s="351">
        <f>Table3[[#This Row],[Montažne ure]]*(1-Table3[[#This Row],[faktor %]])</f>
        <v>0</v>
      </c>
      <c r="AA666" s="84">
        <v>0.25</v>
      </c>
      <c r="AB666" s="84">
        <v>0.25</v>
      </c>
      <c r="AC666" s="84">
        <v>0.25</v>
      </c>
      <c r="AD666" s="84">
        <v>0.25</v>
      </c>
      <c r="AE666" s="3" t="s">
        <v>396</v>
      </c>
      <c r="AF666" s="3"/>
      <c r="AG666" s="296" t="str">
        <f>IFERROR(VLOOKUP(Table3[[#This Row],[Št. projektne naloge]],'[1]PLAN KONTROLE KONČANIH STROJEV'!$C$8:$M$2000,5,FALSE),"")</f>
        <v/>
      </c>
      <c r="AH666" s="296" t="str">
        <f>IFERROR(VLOOKUP(Table3[[#This Row],[Št. projektne naloge]],'[1]PLAN KONTROLE KONČANIH STROJEV'!$C$8:$M$2000,4,FALSE),"")</f>
        <v/>
      </c>
      <c r="AI666" s="10"/>
      <c r="AJ666" s="10"/>
      <c r="AK666" s="296" t="str">
        <f>IFERROR(VLOOKUP(Table3[[#This Row],[Št. projektne naloge]],'[1]PLAN KONTROLE KONČANIH STROJEV'!$C$8:$M$2000,9,FALSE),"")</f>
        <v/>
      </c>
      <c r="AL66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66" s="30" t="s">
        <v>357</v>
      </c>
      <c r="AN666" s="7"/>
    </row>
    <row r="667" spans="1:40" ht="18" hidden="1" x14ac:dyDescent="0.35">
      <c r="A667" s="117" t="s">
        <v>1585</v>
      </c>
      <c r="B667" s="8" t="s">
        <v>1510</v>
      </c>
      <c r="C667" s="57" t="s">
        <v>1548</v>
      </c>
      <c r="D667" s="394" t="s">
        <v>1549</v>
      </c>
      <c r="E667" s="395">
        <v>200</v>
      </c>
      <c r="F667" s="10"/>
      <c r="G667" s="10"/>
      <c r="H667" s="29" t="s">
        <v>2031</v>
      </c>
      <c r="I667" s="250">
        <v>17</v>
      </c>
      <c r="J667" s="158"/>
      <c r="K667" s="158"/>
      <c r="L667" s="214">
        <v>0</v>
      </c>
      <c r="M667" s="214">
        <v>0</v>
      </c>
      <c r="N667" s="50">
        <v>434784</v>
      </c>
      <c r="O667" s="10">
        <v>15988</v>
      </c>
      <c r="P667" s="105">
        <v>1</v>
      </c>
      <c r="Q667" s="102"/>
      <c r="R667" s="114">
        <v>36</v>
      </c>
      <c r="S667" s="58" t="s">
        <v>1486</v>
      </c>
      <c r="T667" s="30" t="s">
        <v>25</v>
      </c>
      <c r="U667" s="29"/>
      <c r="V667" s="29"/>
      <c r="W667" s="10" t="s">
        <v>2128</v>
      </c>
      <c r="X667" s="296" t="s">
        <v>2128</v>
      </c>
      <c r="Y667" s="101">
        <f>SUM(Table3[[#This Row],[cca 
25%]:[cca 100%]])</f>
        <v>1</v>
      </c>
      <c r="Z667" s="351">
        <f>Table3[[#This Row],[Montažne ure]]*(1-Table3[[#This Row],[faktor %]])</f>
        <v>0</v>
      </c>
      <c r="AA667" s="84">
        <v>0.25</v>
      </c>
      <c r="AB667" s="84">
        <v>0.25</v>
      </c>
      <c r="AC667" s="84">
        <v>0.25</v>
      </c>
      <c r="AD667" s="84">
        <v>0.25</v>
      </c>
      <c r="AE667" s="3"/>
      <c r="AF667" s="3"/>
      <c r="AG667" s="296">
        <f>IFERROR(VLOOKUP(Table3[[#This Row],[Št. projektne naloge]],'[1]PLAN KONTROLE KONČANIH STROJEV'!$C$8:$M$2000,5,FALSE),"")</f>
        <v>45449</v>
      </c>
      <c r="AH667" s="296" t="str">
        <f>IFERROR(VLOOKUP(Table3[[#This Row],[Št. projektne naloge]],'[1]PLAN KONTROLE KONČANIH STROJEV'!$C$8:$M$2000,4,FALSE),"")</f>
        <v>DA</v>
      </c>
      <c r="AI667" s="10"/>
      <c r="AJ667" s="10"/>
      <c r="AK667" s="296">
        <f>IFERROR(VLOOKUP(Table3[[#This Row],[Št. projektne naloge]],'[1]PLAN KONTROLE KONČANIH STROJEV'!$C$8:$M$2000,9,FALSE),"")</f>
        <v>45470</v>
      </c>
      <c r="AL66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67" s="30" t="s">
        <v>357</v>
      </c>
      <c r="AN667" s="7"/>
    </row>
    <row r="668" spans="1:40" ht="18" hidden="1" x14ac:dyDescent="0.35">
      <c r="A668" s="117" t="s">
        <v>1585</v>
      </c>
      <c r="B668" s="8" t="s">
        <v>1510</v>
      </c>
      <c r="C668" s="57" t="s">
        <v>69</v>
      </c>
      <c r="D668" s="394" t="s">
        <v>1550</v>
      </c>
      <c r="E668" s="395">
        <v>210</v>
      </c>
      <c r="F668" s="10"/>
      <c r="G668" s="10"/>
      <c r="H668" s="29" t="s">
        <v>1739</v>
      </c>
      <c r="I668" s="250">
        <v>16</v>
      </c>
      <c r="J668" s="158"/>
      <c r="K668" s="158"/>
      <c r="L668" s="79">
        <v>0</v>
      </c>
      <c r="M668" s="79">
        <v>0</v>
      </c>
      <c r="N668" s="50">
        <v>434785</v>
      </c>
      <c r="O668" s="10">
        <v>15989</v>
      </c>
      <c r="P668" s="105">
        <v>1</v>
      </c>
      <c r="Q668" s="102"/>
      <c r="R668" s="114">
        <v>17</v>
      </c>
      <c r="S668" s="58" t="s">
        <v>1486</v>
      </c>
      <c r="T668" s="30" t="s">
        <v>25</v>
      </c>
      <c r="U668" s="29"/>
      <c r="V668" s="29"/>
      <c r="W668" s="10" t="s">
        <v>2128</v>
      </c>
      <c r="X668" s="296" t="s">
        <v>2128</v>
      </c>
      <c r="Y668" s="101">
        <f>SUM(Table3[[#This Row],[cca 
25%]:[cca 100%]])</f>
        <v>1</v>
      </c>
      <c r="Z668" s="351">
        <f>Table3[[#This Row],[Montažne ure]]*(1-Table3[[#This Row],[faktor %]])</f>
        <v>0</v>
      </c>
      <c r="AA668" s="84">
        <v>0.25</v>
      </c>
      <c r="AB668" s="84">
        <v>0.25</v>
      </c>
      <c r="AC668" s="84">
        <v>0.25</v>
      </c>
      <c r="AD668" s="84">
        <v>0.25</v>
      </c>
      <c r="AE668" s="3"/>
      <c r="AF668" s="3"/>
      <c r="AG668" s="296">
        <f>IFERROR(VLOOKUP(Table3[[#This Row],[Št. projektne naloge]],'[1]PLAN KONTROLE KONČANIH STROJEV'!$C$8:$M$2000,5,FALSE),"")</f>
        <v>0</v>
      </c>
      <c r="AH668" s="296" t="str">
        <f>IFERROR(VLOOKUP(Table3[[#This Row],[Št. projektne naloge]],'[1]PLAN KONTROLE KONČANIH STROJEV'!$C$8:$M$2000,4,FALSE),"")</f>
        <v>DA</v>
      </c>
      <c r="AI668" s="10"/>
      <c r="AJ668" s="10"/>
      <c r="AK668" s="296">
        <f>IFERROR(VLOOKUP(Table3[[#This Row],[Št. projektne naloge]],'[1]PLAN KONTROLE KONČANIH STROJEV'!$C$8:$M$2000,9,FALSE),"")</f>
        <v>45471</v>
      </c>
      <c r="AL66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68" s="30" t="s">
        <v>357</v>
      </c>
      <c r="AN668" s="7"/>
    </row>
    <row r="669" spans="1:40" ht="18" hidden="1" x14ac:dyDescent="0.35">
      <c r="A669" s="117" t="s">
        <v>1585</v>
      </c>
      <c r="B669" s="8" t="s">
        <v>1510</v>
      </c>
      <c r="C669" s="57" t="s">
        <v>1551</v>
      </c>
      <c r="D669" s="394" t="s">
        <v>1552</v>
      </c>
      <c r="E669" s="395">
        <v>220</v>
      </c>
      <c r="F669" s="10"/>
      <c r="G669" s="10"/>
      <c r="H669" s="29" t="s">
        <v>1739</v>
      </c>
      <c r="I669" s="250">
        <v>16</v>
      </c>
      <c r="J669" s="158"/>
      <c r="K669" s="158"/>
      <c r="L669" s="79">
        <v>0</v>
      </c>
      <c r="M669" s="79">
        <v>0</v>
      </c>
      <c r="N669" s="50">
        <v>470173</v>
      </c>
      <c r="O669" s="10">
        <v>15990</v>
      </c>
      <c r="P669" s="105">
        <v>1</v>
      </c>
      <c r="Q669" s="102"/>
      <c r="R669" s="114">
        <v>15</v>
      </c>
      <c r="S669" s="58" t="s">
        <v>1486</v>
      </c>
      <c r="T669" s="30" t="s">
        <v>25</v>
      </c>
      <c r="U669" s="29"/>
      <c r="V669" s="29"/>
      <c r="W669" s="10" t="s">
        <v>2128</v>
      </c>
      <c r="X669" s="296" t="s">
        <v>2128</v>
      </c>
      <c r="Y669" s="101">
        <f>SUM(Table3[[#This Row],[cca 
25%]:[cca 100%]])</f>
        <v>1</v>
      </c>
      <c r="Z669" s="351">
        <f>Table3[[#This Row],[Montažne ure]]*(1-Table3[[#This Row],[faktor %]])</f>
        <v>0</v>
      </c>
      <c r="AA669" s="84">
        <v>0.25</v>
      </c>
      <c r="AB669" s="84">
        <v>0.25</v>
      </c>
      <c r="AC669" s="84">
        <v>0.25</v>
      </c>
      <c r="AD669" s="84">
        <v>0.25</v>
      </c>
      <c r="AE669" s="3"/>
      <c r="AF669" s="3"/>
      <c r="AG669" s="296">
        <f>IFERROR(VLOOKUP(Table3[[#This Row],[Št. projektne naloge]],'[1]PLAN KONTROLE KONČANIH STROJEV'!$C$8:$M$2000,5,FALSE),"")</f>
        <v>0</v>
      </c>
      <c r="AH669" s="296" t="str">
        <f>IFERROR(VLOOKUP(Table3[[#This Row],[Št. projektne naloge]],'[1]PLAN KONTROLE KONČANIH STROJEV'!$C$8:$M$2000,4,FALSE),"")</f>
        <v>DA</v>
      </c>
      <c r="AI669" s="10"/>
      <c r="AJ669" s="10"/>
      <c r="AK669" s="296">
        <f>IFERROR(VLOOKUP(Table3[[#This Row],[Št. projektne naloge]],'[1]PLAN KONTROLE KONČANIH STROJEV'!$C$8:$M$2000,9,FALSE),"")</f>
        <v>45471</v>
      </c>
      <c r="AL66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69" s="30" t="s">
        <v>357</v>
      </c>
      <c r="AN669" s="7"/>
    </row>
    <row r="670" spans="1:40" ht="18" hidden="1" x14ac:dyDescent="0.35">
      <c r="A670" s="403" t="s">
        <v>1585</v>
      </c>
      <c r="B670" s="8" t="s">
        <v>1510</v>
      </c>
      <c r="C670" s="57" t="s">
        <v>73</v>
      </c>
      <c r="D670" s="394" t="s">
        <v>1553</v>
      </c>
      <c r="E670" s="395">
        <v>230</v>
      </c>
      <c r="F670" s="303" t="s">
        <v>1085</v>
      </c>
      <c r="G670" s="10"/>
      <c r="H670" s="29" t="s">
        <v>1728</v>
      </c>
      <c r="I670" s="20">
        <v>15</v>
      </c>
      <c r="J670" s="158"/>
      <c r="K670" s="158"/>
      <c r="L670" s="79">
        <v>0</v>
      </c>
      <c r="M670" s="79">
        <v>0</v>
      </c>
      <c r="N670" s="50">
        <v>434788</v>
      </c>
      <c r="O670" s="10">
        <v>15991</v>
      </c>
      <c r="P670" s="105">
        <v>1</v>
      </c>
      <c r="Q670" s="102"/>
      <c r="R670" s="114">
        <v>38</v>
      </c>
      <c r="S670" s="62" t="s">
        <v>19</v>
      </c>
      <c r="T670" s="224" t="s">
        <v>396</v>
      </c>
      <c r="U670" s="29"/>
      <c r="V670" s="29" t="str">
        <f>IFERROR(VLOOKUP(Table3[[#This Row],[Št. projektne naloge]],'[2]list 1'!$A$2:$I$2000,6,FALSE),"")</f>
        <v/>
      </c>
      <c r="W670" s="119" t="str">
        <f>IFERROR(VLOOKUP(Table3[[#This Row],[Št. projektne naloge]],'[2]list 1'!$A$2:$I$2000,9,FALSE),"")</f>
        <v/>
      </c>
      <c r="X670" s="296" t="str">
        <f>IFERROR(VLOOKUP(Table3[[#This Row],[Št. projektne naloge]],'[2]list 1'!$A$2:$I$2000,8,FALSE),"")</f>
        <v/>
      </c>
      <c r="Y670" s="101">
        <f>SUM(Table3[[#This Row],[cca 
25%]:[cca 100%]])</f>
        <v>1</v>
      </c>
      <c r="Z670" s="351">
        <f>Table3[[#This Row],[Montažne ure]]*(1-Table3[[#This Row],[faktor %]])</f>
        <v>0</v>
      </c>
      <c r="AA670" s="84">
        <v>0.25</v>
      </c>
      <c r="AB670" s="84">
        <v>0.25</v>
      </c>
      <c r="AC670" s="84">
        <v>0.25</v>
      </c>
      <c r="AD670" s="84">
        <v>0.25</v>
      </c>
      <c r="AE670" s="3"/>
      <c r="AF670" s="3"/>
      <c r="AG670" s="296" t="str">
        <f>IFERROR(VLOOKUP(Table3[[#This Row],[Št. projektne naloge]],'[1]PLAN KONTROLE KONČANIH STROJEV'!$C$8:$M$2000,5,FALSE),"")</f>
        <v/>
      </c>
      <c r="AH670" s="296" t="str">
        <f>IFERROR(VLOOKUP(Table3[[#This Row],[Št. projektne naloge]],'[1]PLAN KONTROLE KONČANIH STROJEV'!$C$8:$M$2000,4,FALSE),"")</f>
        <v/>
      </c>
      <c r="AI670" s="10"/>
      <c r="AJ670" s="10"/>
      <c r="AK670" s="296" t="str">
        <f>IFERROR(VLOOKUP(Table3[[#This Row],[Št. projektne naloge]],'[1]PLAN KONTROLE KONČANIH STROJEV'!$C$8:$M$2000,9,FALSE),"")</f>
        <v/>
      </c>
      <c r="AL67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70" s="30" t="s">
        <v>357</v>
      </c>
      <c r="AN670" s="7"/>
    </row>
    <row r="671" spans="1:40" ht="18" hidden="1" x14ac:dyDescent="0.35">
      <c r="A671" s="117" t="s">
        <v>1585</v>
      </c>
      <c r="B671" s="8" t="s">
        <v>1510</v>
      </c>
      <c r="C671" s="57" t="s">
        <v>1554</v>
      </c>
      <c r="D671" s="394" t="s">
        <v>1555</v>
      </c>
      <c r="E671" s="395">
        <v>240</v>
      </c>
      <c r="F671" s="10"/>
      <c r="G671" s="10"/>
      <c r="H671" s="29" t="s">
        <v>2003</v>
      </c>
      <c r="I671" s="250">
        <v>17</v>
      </c>
      <c r="J671" s="158"/>
      <c r="K671" s="158"/>
      <c r="L671" s="79">
        <v>0</v>
      </c>
      <c r="M671" s="79">
        <v>0</v>
      </c>
      <c r="N671" s="50">
        <v>470161</v>
      </c>
      <c r="O671" s="10">
        <v>15992</v>
      </c>
      <c r="P671" s="105">
        <v>1</v>
      </c>
      <c r="Q671" s="102"/>
      <c r="R671" s="114">
        <v>12</v>
      </c>
      <c r="S671" s="62" t="s">
        <v>19</v>
      </c>
      <c r="T671" s="30" t="s">
        <v>25</v>
      </c>
      <c r="U671" s="29"/>
      <c r="V671" s="29"/>
      <c r="W671" s="10" t="s">
        <v>2128</v>
      </c>
      <c r="X671" s="296" t="s">
        <v>2128</v>
      </c>
      <c r="Y671" s="101">
        <f>SUM(Table3[[#This Row],[cca 
25%]:[cca 100%]])</f>
        <v>1</v>
      </c>
      <c r="Z671" s="351">
        <f>Table3[[#This Row],[Montažne ure]]*(1-Table3[[#This Row],[faktor %]])</f>
        <v>0</v>
      </c>
      <c r="AA671" s="84">
        <v>0.25</v>
      </c>
      <c r="AB671" s="84">
        <v>0.25</v>
      </c>
      <c r="AC671" s="84">
        <v>0.25</v>
      </c>
      <c r="AD671" s="84">
        <v>0.25</v>
      </c>
      <c r="AE671" s="3"/>
      <c r="AF671" s="3"/>
      <c r="AG671" s="296">
        <f>IFERROR(VLOOKUP(Table3[[#This Row],[Št. projektne naloge]],'[1]PLAN KONTROLE KONČANIH STROJEV'!$C$8:$M$2000,5,FALSE),"")</f>
        <v>0</v>
      </c>
      <c r="AH671" s="296" t="str">
        <f>IFERROR(VLOOKUP(Table3[[#This Row],[Št. projektne naloge]],'[1]PLAN KONTROLE KONČANIH STROJEV'!$C$8:$M$2000,4,FALSE),"")</f>
        <v>DA</v>
      </c>
      <c r="AI671" s="10"/>
      <c r="AJ671" s="10"/>
      <c r="AK671" s="296">
        <f>IFERROR(VLOOKUP(Table3[[#This Row],[Št. projektne naloge]],'[1]PLAN KONTROLE KONČANIH STROJEV'!$C$8:$M$2000,9,FALSE),"")</f>
        <v>45421</v>
      </c>
      <c r="AL67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71" s="30" t="s">
        <v>357</v>
      </c>
      <c r="AN671" s="7"/>
    </row>
    <row r="672" spans="1:40" ht="18" hidden="1" x14ac:dyDescent="0.35">
      <c r="A672" s="117" t="s">
        <v>1585</v>
      </c>
      <c r="B672" s="8" t="s">
        <v>1510</v>
      </c>
      <c r="C672" s="57" t="s">
        <v>81</v>
      </c>
      <c r="D672" s="394" t="s">
        <v>1556</v>
      </c>
      <c r="E672" s="395">
        <v>250</v>
      </c>
      <c r="F672" s="10"/>
      <c r="G672" s="10"/>
      <c r="H672" s="29" t="s">
        <v>2003</v>
      </c>
      <c r="I672" s="250">
        <v>17</v>
      </c>
      <c r="J672" s="158"/>
      <c r="K672" s="158"/>
      <c r="L672" s="79">
        <v>0</v>
      </c>
      <c r="M672" s="79">
        <v>0</v>
      </c>
      <c r="N672" s="50">
        <v>469994</v>
      </c>
      <c r="O672" s="10">
        <v>15993</v>
      </c>
      <c r="P672" s="105">
        <v>1</v>
      </c>
      <c r="Q672" s="102"/>
      <c r="R672" s="114">
        <v>11</v>
      </c>
      <c r="S672" s="62" t="s">
        <v>19</v>
      </c>
      <c r="T672" s="30" t="s">
        <v>25</v>
      </c>
      <c r="U672" s="29"/>
      <c r="V672" s="29"/>
      <c r="W672" s="10" t="s">
        <v>2128</v>
      </c>
      <c r="X672" s="296" t="s">
        <v>2128</v>
      </c>
      <c r="Y672" s="101">
        <f>SUM(Table3[[#This Row],[cca 
25%]:[cca 100%]])</f>
        <v>1</v>
      </c>
      <c r="Z672" s="351">
        <f>Table3[[#This Row],[Montažne ure]]*(1-Table3[[#This Row],[faktor %]])</f>
        <v>0</v>
      </c>
      <c r="AA672" s="84">
        <v>0.25</v>
      </c>
      <c r="AB672" s="84">
        <v>0.25</v>
      </c>
      <c r="AC672" s="84">
        <v>0.25</v>
      </c>
      <c r="AD672" s="84">
        <v>0.25</v>
      </c>
      <c r="AE672" s="3"/>
      <c r="AF672" s="3"/>
      <c r="AG672" s="296" t="str">
        <f>IFERROR(VLOOKUP(Table3[[#This Row],[Št. projektne naloge]],'[1]PLAN KONTROLE KONČANIH STROJEV'!$C$8:$M$2000,5,FALSE),"")</f>
        <v/>
      </c>
      <c r="AH672" s="296" t="str">
        <f>IFERROR(VLOOKUP(Table3[[#This Row],[Št. projektne naloge]],'[1]PLAN KONTROLE KONČANIH STROJEV'!$C$8:$M$2000,4,FALSE),"")</f>
        <v/>
      </c>
      <c r="AI672" s="10"/>
      <c r="AJ672" s="10"/>
      <c r="AK672" s="296" t="str">
        <f>IFERROR(VLOOKUP(Table3[[#This Row],[Št. projektne naloge]],'[1]PLAN KONTROLE KONČANIH STROJEV'!$C$8:$M$2000,9,FALSE),"")</f>
        <v/>
      </c>
      <c r="AL67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72" s="30" t="s">
        <v>357</v>
      </c>
      <c r="AN672" s="7"/>
    </row>
    <row r="673" spans="1:40" ht="18" hidden="1" x14ac:dyDescent="0.35">
      <c r="A673" s="403" t="s">
        <v>1585</v>
      </c>
      <c r="B673" s="8" t="s">
        <v>1510</v>
      </c>
      <c r="C673" s="57" t="s">
        <v>1557</v>
      </c>
      <c r="D673" s="394" t="s">
        <v>1707</v>
      </c>
      <c r="E673" s="395">
        <v>260</v>
      </c>
      <c r="F673" s="303" t="s">
        <v>1085</v>
      </c>
      <c r="G673" s="10"/>
      <c r="H673" s="29" t="s">
        <v>1728</v>
      </c>
      <c r="I673" s="20">
        <v>15</v>
      </c>
      <c r="J673" s="158"/>
      <c r="K673" s="158"/>
      <c r="L673" s="79">
        <v>0</v>
      </c>
      <c r="M673" s="79">
        <v>0</v>
      </c>
      <c r="N673" s="50">
        <v>434794</v>
      </c>
      <c r="O673" s="10">
        <v>15994</v>
      </c>
      <c r="P673" s="105">
        <v>1</v>
      </c>
      <c r="Q673" s="102"/>
      <c r="R673" s="114">
        <v>12</v>
      </c>
      <c r="S673" s="62" t="s">
        <v>19</v>
      </c>
      <c r="T673" s="224" t="s">
        <v>396</v>
      </c>
      <c r="U673" s="29"/>
      <c r="V673" s="29" t="str">
        <f>IFERROR(VLOOKUP(Table3[[#This Row],[Št. projektne naloge]],'[2]list 1'!$A$2:$I$2000,6,FALSE),"")</f>
        <v/>
      </c>
      <c r="W673" s="119" t="str">
        <f>IFERROR(VLOOKUP(Table3[[#This Row],[Št. projektne naloge]],'[2]list 1'!$A$2:$I$2000,9,FALSE),"")</f>
        <v/>
      </c>
      <c r="X673" s="296" t="str">
        <f>IFERROR(VLOOKUP(Table3[[#This Row],[Št. projektne naloge]],'[2]list 1'!$A$2:$I$2000,8,FALSE),"")</f>
        <v/>
      </c>
      <c r="Y673" s="101">
        <f>SUM(Table3[[#This Row],[cca 
25%]:[cca 100%]])</f>
        <v>1</v>
      </c>
      <c r="Z673" s="351">
        <f>Table3[[#This Row],[Montažne ure]]*(1-Table3[[#This Row],[faktor %]])</f>
        <v>0</v>
      </c>
      <c r="AA673" s="84">
        <v>0.25</v>
      </c>
      <c r="AB673" s="84">
        <v>0.25</v>
      </c>
      <c r="AC673" s="84">
        <v>0.25</v>
      </c>
      <c r="AD673" s="84">
        <v>0.25</v>
      </c>
      <c r="AE673" s="3" t="s">
        <v>396</v>
      </c>
      <c r="AF673" s="3"/>
      <c r="AG673" s="296">
        <f>IFERROR(VLOOKUP(Table3[[#This Row],[Št. projektne naloge]],'[1]PLAN KONTROLE KONČANIH STROJEV'!$C$8:$M$2000,5,FALSE),"")</f>
        <v>0</v>
      </c>
      <c r="AH673" s="296" t="str">
        <f>IFERROR(VLOOKUP(Table3[[#This Row],[Št. projektne naloge]],'[1]PLAN KONTROLE KONČANIH STROJEV'!$C$8:$M$2000,4,FALSE),"")</f>
        <v>DA</v>
      </c>
      <c r="AI673" s="10"/>
      <c r="AJ673" s="10"/>
      <c r="AK673" s="296">
        <f>IFERROR(VLOOKUP(Table3[[#This Row],[Št. projektne naloge]],'[1]PLAN KONTROLE KONČANIH STROJEV'!$C$8:$M$2000,9,FALSE),"")</f>
        <v>45463</v>
      </c>
      <c r="AL67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73" s="30" t="s">
        <v>357</v>
      </c>
      <c r="AN673" s="7"/>
    </row>
    <row r="674" spans="1:40" ht="18" hidden="1" x14ac:dyDescent="0.35">
      <c r="A674" s="403" t="s">
        <v>1585</v>
      </c>
      <c r="B674" s="8" t="s">
        <v>1510</v>
      </c>
      <c r="C674" s="57" t="s">
        <v>1558</v>
      </c>
      <c r="D674" s="394" t="s">
        <v>1559</v>
      </c>
      <c r="E674" s="395">
        <v>270</v>
      </c>
      <c r="F674" s="303" t="s">
        <v>1085</v>
      </c>
      <c r="G674" s="10"/>
      <c r="H674" s="29" t="s">
        <v>1738</v>
      </c>
      <c r="I674" s="20">
        <v>15</v>
      </c>
      <c r="J674" s="158"/>
      <c r="K674" s="158"/>
      <c r="L674" s="79">
        <v>0</v>
      </c>
      <c r="M674" s="79">
        <v>0</v>
      </c>
      <c r="N674" s="50">
        <v>434796</v>
      </c>
      <c r="O674" s="10">
        <v>15995</v>
      </c>
      <c r="P674" s="105">
        <v>1</v>
      </c>
      <c r="Q674" s="102"/>
      <c r="R674" s="114">
        <v>36</v>
      </c>
      <c r="S674" s="62" t="s">
        <v>19</v>
      </c>
      <c r="T674" s="224" t="s">
        <v>396</v>
      </c>
      <c r="U674" s="29"/>
      <c r="V674" s="29" t="str">
        <f>IFERROR(VLOOKUP(Table3[[#This Row],[Št. projektne naloge]],'[2]list 1'!$A$2:$I$2000,6,FALSE),"")</f>
        <v/>
      </c>
      <c r="W674" s="119" t="str">
        <f>IFERROR(VLOOKUP(Table3[[#This Row],[Št. projektne naloge]],'[2]list 1'!$A$2:$I$2000,9,FALSE),"")</f>
        <v/>
      </c>
      <c r="X674" s="296" t="str">
        <f>IFERROR(VLOOKUP(Table3[[#This Row],[Št. projektne naloge]],'[2]list 1'!$A$2:$I$2000,8,FALSE),"")</f>
        <v/>
      </c>
      <c r="Y674" s="101">
        <f>SUM(Table3[[#This Row],[cca 
25%]:[cca 100%]])</f>
        <v>1</v>
      </c>
      <c r="Z674" s="351">
        <f>Table3[[#This Row],[Montažne ure]]*(1-Table3[[#This Row],[faktor %]])</f>
        <v>0</v>
      </c>
      <c r="AA674" s="84">
        <v>0.25</v>
      </c>
      <c r="AB674" s="84">
        <v>0.25</v>
      </c>
      <c r="AC674" s="84">
        <v>0.25</v>
      </c>
      <c r="AD674" s="84">
        <v>0.25</v>
      </c>
      <c r="AE674" s="3" t="s">
        <v>396</v>
      </c>
      <c r="AF674" s="3"/>
      <c r="AG674" s="296" t="str">
        <f>IFERROR(VLOOKUP(Table3[[#This Row],[Št. projektne naloge]],'[1]PLAN KONTROLE KONČANIH STROJEV'!$C$8:$M$2000,5,FALSE),"")</f>
        <v/>
      </c>
      <c r="AH674" s="296" t="str">
        <f>IFERROR(VLOOKUP(Table3[[#This Row],[Št. projektne naloge]],'[1]PLAN KONTROLE KONČANIH STROJEV'!$C$8:$M$2000,4,FALSE),"")</f>
        <v/>
      </c>
      <c r="AI674" s="10"/>
      <c r="AJ674" s="10"/>
      <c r="AK674" s="296" t="str">
        <f>IFERROR(VLOOKUP(Table3[[#This Row],[Št. projektne naloge]],'[1]PLAN KONTROLE KONČANIH STROJEV'!$C$8:$M$2000,9,FALSE),"")</f>
        <v/>
      </c>
      <c r="AL67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74" s="30" t="s">
        <v>357</v>
      </c>
      <c r="AN674" s="7"/>
    </row>
    <row r="675" spans="1:40" ht="18" hidden="1" x14ac:dyDescent="0.35">
      <c r="A675" s="403" t="s">
        <v>1585</v>
      </c>
      <c r="B675" s="8" t="s">
        <v>1510</v>
      </c>
      <c r="C675" s="57" t="s">
        <v>85</v>
      </c>
      <c r="D675" s="394" t="s">
        <v>1560</v>
      </c>
      <c r="E675" s="395">
        <v>280</v>
      </c>
      <c r="F675" s="303" t="s">
        <v>1085</v>
      </c>
      <c r="G675" s="10"/>
      <c r="H675" s="29" t="s">
        <v>1722</v>
      </c>
      <c r="I675" s="20">
        <v>15</v>
      </c>
      <c r="J675" s="158"/>
      <c r="K675" s="158"/>
      <c r="L675" s="79">
        <v>0</v>
      </c>
      <c r="M675" s="79">
        <v>0</v>
      </c>
      <c r="N675" s="50">
        <v>434797</v>
      </c>
      <c r="O675" s="10">
        <v>15996</v>
      </c>
      <c r="P675" s="105">
        <v>1</v>
      </c>
      <c r="Q675" s="102"/>
      <c r="R675" s="114">
        <v>51</v>
      </c>
      <c r="S675" s="62" t="s">
        <v>19</v>
      </c>
      <c r="T675" s="224" t="s">
        <v>396</v>
      </c>
      <c r="U675" s="29"/>
      <c r="V675" s="29" t="str">
        <f>IFERROR(VLOOKUP(Table3[[#This Row],[Št. projektne naloge]],'[2]list 1'!$A$2:$I$2000,6,FALSE),"")</f>
        <v/>
      </c>
      <c r="W675" s="119" t="str">
        <f>IFERROR(VLOOKUP(Table3[[#This Row],[Št. projektne naloge]],'[2]list 1'!$A$2:$I$2000,9,FALSE),"")</f>
        <v/>
      </c>
      <c r="X675" s="296" t="str">
        <f>IFERROR(VLOOKUP(Table3[[#This Row],[Št. projektne naloge]],'[2]list 1'!$A$2:$I$2000,8,FALSE),"")</f>
        <v/>
      </c>
      <c r="Y675" s="101">
        <f>SUM(Table3[[#This Row],[cca 
25%]:[cca 100%]])</f>
        <v>1</v>
      </c>
      <c r="Z675" s="351">
        <f>Table3[[#This Row],[Montažne ure]]*(1-Table3[[#This Row],[faktor %]])</f>
        <v>0</v>
      </c>
      <c r="AA675" s="84">
        <v>0.25</v>
      </c>
      <c r="AB675" s="84">
        <v>0.25</v>
      </c>
      <c r="AC675" s="84">
        <v>0.25</v>
      </c>
      <c r="AD675" s="84">
        <v>0.25</v>
      </c>
      <c r="AE675" s="3"/>
      <c r="AF675" s="3"/>
      <c r="AG675" s="296" t="str">
        <f>IFERROR(VLOOKUP(Table3[[#This Row],[Št. projektne naloge]],'[1]PLAN KONTROLE KONČANIH STROJEV'!$C$8:$M$2000,5,FALSE),"")</f>
        <v/>
      </c>
      <c r="AH675" s="296" t="str">
        <f>IFERROR(VLOOKUP(Table3[[#This Row],[Št. projektne naloge]],'[1]PLAN KONTROLE KONČANIH STROJEV'!$C$8:$M$2000,4,FALSE),"")</f>
        <v/>
      </c>
      <c r="AI675" s="10"/>
      <c r="AJ675" s="10"/>
      <c r="AK675" s="296" t="str">
        <f>IFERROR(VLOOKUP(Table3[[#This Row],[Št. projektne naloge]],'[1]PLAN KONTROLE KONČANIH STROJEV'!$C$8:$M$2000,9,FALSE),"")</f>
        <v/>
      </c>
      <c r="AL67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75" s="30" t="s">
        <v>357</v>
      </c>
      <c r="AN675" s="7"/>
    </row>
    <row r="676" spans="1:40" ht="18" hidden="1" x14ac:dyDescent="0.35">
      <c r="A676" s="403" t="s">
        <v>1585</v>
      </c>
      <c r="B676" s="8" t="s">
        <v>1510</v>
      </c>
      <c r="C676" s="57" t="s">
        <v>87</v>
      </c>
      <c r="D676" s="394" t="s">
        <v>1561</v>
      </c>
      <c r="E676" s="395">
        <v>290</v>
      </c>
      <c r="F676" s="303" t="s">
        <v>1085</v>
      </c>
      <c r="G676" s="10"/>
      <c r="H676" s="29" t="s">
        <v>1722</v>
      </c>
      <c r="I676" s="20">
        <v>15</v>
      </c>
      <c r="J676" s="158"/>
      <c r="K676" s="158"/>
      <c r="L676" s="79">
        <v>0</v>
      </c>
      <c r="M676" s="79">
        <v>0</v>
      </c>
      <c r="N676" s="50">
        <v>434798</v>
      </c>
      <c r="O676" s="10">
        <v>15997</v>
      </c>
      <c r="P676" s="105">
        <v>1</v>
      </c>
      <c r="Q676" s="102"/>
      <c r="R676" s="114">
        <v>32</v>
      </c>
      <c r="S676" s="62" t="s">
        <v>19</v>
      </c>
      <c r="T676" s="224" t="s">
        <v>396</v>
      </c>
      <c r="U676" s="29"/>
      <c r="V676" s="29" t="str">
        <f>IFERROR(VLOOKUP(Table3[[#This Row],[Št. projektne naloge]],'[2]list 1'!$A$2:$I$2000,6,FALSE),"")</f>
        <v/>
      </c>
      <c r="W676" s="119" t="str">
        <f>IFERROR(VLOOKUP(Table3[[#This Row],[Št. projektne naloge]],'[2]list 1'!$A$2:$I$2000,9,FALSE),"")</f>
        <v/>
      </c>
      <c r="X676" s="296" t="str">
        <f>IFERROR(VLOOKUP(Table3[[#This Row],[Št. projektne naloge]],'[2]list 1'!$A$2:$I$2000,8,FALSE),"")</f>
        <v/>
      </c>
      <c r="Y676" s="101">
        <f>SUM(Table3[[#This Row],[cca 
25%]:[cca 100%]])</f>
        <v>1</v>
      </c>
      <c r="Z676" s="351">
        <f>Table3[[#This Row],[Montažne ure]]*(1-Table3[[#This Row],[faktor %]])</f>
        <v>0</v>
      </c>
      <c r="AA676" s="84">
        <v>0.25</v>
      </c>
      <c r="AB676" s="84">
        <v>0.25</v>
      </c>
      <c r="AC676" s="84">
        <v>0.25</v>
      </c>
      <c r="AD676" s="84">
        <v>0.25</v>
      </c>
      <c r="AE676" s="3"/>
      <c r="AF676" s="3"/>
      <c r="AG676" s="296" t="str">
        <f>IFERROR(VLOOKUP(Table3[[#This Row],[Št. projektne naloge]],'[1]PLAN KONTROLE KONČANIH STROJEV'!$C$8:$M$2000,5,FALSE),"")</f>
        <v/>
      </c>
      <c r="AH676" s="296" t="str">
        <f>IFERROR(VLOOKUP(Table3[[#This Row],[Št. projektne naloge]],'[1]PLAN KONTROLE KONČANIH STROJEV'!$C$8:$M$2000,4,FALSE),"")</f>
        <v/>
      </c>
      <c r="AI676" s="10"/>
      <c r="AJ676" s="10"/>
      <c r="AK676" s="296" t="str">
        <f>IFERROR(VLOOKUP(Table3[[#This Row],[Št. projektne naloge]],'[1]PLAN KONTROLE KONČANIH STROJEV'!$C$8:$M$2000,9,FALSE),"")</f>
        <v/>
      </c>
      <c r="AL67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76" s="30" t="s">
        <v>357</v>
      </c>
      <c r="AN676" s="7"/>
    </row>
    <row r="677" spans="1:40" ht="18" hidden="1" x14ac:dyDescent="0.35">
      <c r="A677" s="403" t="s">
        <v>1585</v>
      </c>
      <c r="B677" s="8" t="s">
        <v>1510</v>
      </c>
      <c r="C677" s="57" t="s">
        <v>1562</v>
      </c>
      <c r="D677" s="394" t="s">
        <v>1563</v>
      </c>
      <c r="E677" s="395">
        <v>300</v>
      </c>
      <c r="F677" s="303" t="s">
        <v>1085</v>
      </c>
      <c r="G677" s="10"/>
      <c r="H677" s="29" t="s">
        <v>1736</v>
      </c>
      <c r="I677" s="20">
        <v>15</v>
      </c>
      <c r="J677" s="158"/>
      <c r="K677" s="158"/>
      <c r="L677" s="79">
        <v>0</v>
      </c>
      <c r="M677" s="79">
        <v>0</v>
      </c>
      <c r="N677" s="50">
        <v>470174</v>
      </c>
      <c r="O677" s="10">
        <v>15998</v>
      </c>
      <c r="P677" s="105">
        <v>1</v>
      </c>
      <c r="Q677" s="102"/>
      <c r="R677" s="114">
        <v>15</v>
      </c>
      <c r="S677" s="62" t="s">
        <v>19</v>
      </c>
      <c r="T677" s="224" t="s">
        <v>396</v>
      </c>
      <c r="U677" s="29"/>
      <c r="V677" s="29" t="str">
        <f>IFERROR(VLOOKUP(Table3[[#This Row],[Št. projektne naloge]],'[2]list 1'!$A$2:$I$2000,6,FALSE),"")</f>
        <v/>
      </c>
      <c r="W677" s="119" t="str">
        <f>IFERROR(VLOOKUP(Table3[[#This Row],[Št. projektne naloge]],'[2]list 1'!$A$2:$I$2000,9,FALSE),"")</f>
        <v/>
      </c>
      <c r="X677" s="296" t="str">
        <f>IFERROR(VLOOKUP(Table3[[#This Row],[Št. projektne naloge]],'[2]list 1'!$A$2:$I$2000,8,FALSE),"")</f>
        <v/>
      </c>
      <c r="Y677" s="101">
        <f>SUM(Table3[[#This Row],[cca 
25%]:[cca 100%]])</f>
        <v>1</v>
      </c>
      <c r="Z677" s="351">
        <f>Table3[[#This Row],[Montažne ure]]*(1-Table3[[#This Row],[faktor %]])</f>
        <v>0</v>
      </c>
      <c r="AA677" s="84">
        <v>0.25</v>
      </c>
      <c r="AB677" s="84">
        <v>0.25</v>
      </c>
      <c r="AC677" s="84">
        <v>0.25</v>
      </c>
      <c r="AD677" s="84">
        <v>0.25</v>
      </c>
      <c r="AE677" s="3" t="s">
        <v>396</v>
      </c>
      <c r="AF677" s="3"/>
      <c r="AG677" s="296" t="str">
        <f>IFERROR(VLOOKUP(Table3[[#This Row],[Št. projektne naloge]],'[1]PLAN KONTROLE KONČANIH STROJEV'!$C$8:$M$2000,5,FALSE),"")</f>
        <v/>
      </c>
      <c r="AH677" s="296" t="str">
        <f>IFERROR(VLOOKUP(Table3[[#This Row],[Št. projektne naloge]],'[1]PLAN KONTROLE KONČANIH STROJEV'!$C$8:$M$2000,4,FALSE),"")</f>
        <v/>
      </c>
      <c r="AI677" s="10"/>
      <c r="AJ677" s="10"/>
      <c r="AK677" s="296" t="str">
        <f>IFERROR(VLOOKUP(Table3[[#This Row],[Št. projektne naloge]],'[1]PLAN KONTROLE KONČANIH STROJEV'!$C$8:$M$2000,9,FALSE),"")</f>
        <v/>
      </c>
      <c r="AL67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77" s="30" t="s">
        <v>357</v>
      </c>
      <c r="AN677" s="7"/>
    </row>
    <row r="678" spans="1:40" ht="18" hidden="1" x14ac:dyDescent="0.35">
      <c r="A678" s="403" t="s">
        <v>1585</v>
      </c>
      <c r="B678" s="8" t="s">
        <v>1510</v>
      </c>
      <c r="C678" s="57" t="s">
        <v>91</v>
      </c>
      <c r="D678" s="394" t="s">
        <v>1564</v>
      </c>
      <c r="E678" s="395">
        <v>310</v>
      </c>
      <c r="F678" s="303" t="s">
        <v>1085</v>
      </c>
      <c r="G678" s="10"/>
      <c r="H678" s="29" t="s">
        <v>1736</v>
      </c>
      <c r="I678" s="20">
        <v>15</v>
      </c>
      <c r="J678" s="158"/>
      <c r="K678" s="158"/>
      <c r="L678" s="79">
        <v>0</v>
      </c>
      <c r="M678" s="79">
        <v>0</v>
      </c>
      <c r="N678" s="50">
        <v>447750</v>
      </c>
      <c r="O678" s="10">
        <v>15999</v>
      </c>
      <c r="P678" s="105">
        <v>1</v>
      </c>
      <c r="Q678" s="102"/>
      <c r="R678" s="114">
        <v>5</v>
      </c>
      <c r="S678" s="62" t="s">
        <v>19</v>
      </c>
      <c r="T678" s="224" t="s">
        <v>396</v>
      </c>
      <c r="U678" s="29"/>
      <c r="V678" s="29" t="str">
        <f>IFERROR(VLOOKUP(Table3[[#This Row],[Št. projektne naloge]],'[2]list 1'!$A$2:$I$2000,6,FALSE),"")</f>
        <v/>
      </c>
      <c r="W678" s="119" t="str">
        <f>IFERROR(VLOOKUP(Table3[[#This Row],[Št. projektne naloge]],'[2]list 1'!$A$2:$I$2000,9,FALSE),"")</f>
        <v/>
      </c>
      <c r="X678" s="296" t="str">
        <f>IFERROR(VLOOKUP(Table3[[#This Row],[Št. projektne naloge]],'[2]list 1'!$A$2:$I$2000,8,FALSE),"")</f>
        <v/>
      </c>
      <c r="Y678" s="101">
        <f>SUM(Table3[[#This Row],[cca 
25%]:[cca 100%]])</f>
        <v>1</v>
      </c>
      <c r="Z678" s="351">
        <f>Table3[[#This Row],[Montažne ure]]*(1-Table3[[#This Row],[faktor %]])</f>
        <v>0</v>
      </c>
      <c r="AA678" s="84">
        <v>0.25</v>
      </c>
      <c r="AB678" s="84">
        <v>0.25</v>
      </c>
      <c r="AC678" s="84">
        <v>0.25</v>
      </c>
      <c r="AD678" s="84">
        <v>0.25</v>
      </c>
      <c r="AE678" s="3" t="s">
        <v>396</v>
      </c>
      <c r="AF678" s="3"/>
      <c r="AG678" s="296" t="str">
        <f>IFERROR(VLOOKUP(Table3[[#This Row],[Št. projektne naloge]],'[1]PLAN KONTROLE KONČANIH STROJEV'!$C$8:$M$2000,5,FALSE),"")</f>
        <v/>
      </c>
      <c r="AH678" s="296" t="str">
        <f>IFERROR(VLOOKUP(Table3[[#This Row],[Št. projektne naloge]],'[1]PLAN KONTROLE KONČANIH STROJEV'!$C$8:$M$2000,4,FALSE),"")</f>
        <v/>
      </c>
      <c r="AI678" s="10"/>
      <c r="AJ678" s="10"/>
      <c r="AK678" s="296" t="str">
        <f>IFERROR(VLOOKUP(Table3[[#This Row],[Št. projektne naloge]],'[1]PLAN KONTROLE KONČANIH STROJEV'!$C$8:$M$2000,9,FALSE),"")</f>
        <v/>
      </c>
      <c r="AL67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78" s="30" t="s">
        <v>357</v>
      </c>
      <c r="AN678" s="7"/>
    </row>
    <row r="679" spans="1:40" ht="18" hidden="1" x14ac:dyDescent="0.35">
      <c r="A679" s="403" t="s">
        <v>1585</v>
      </c>
      <c r="B679" s="8" t="s">
        <v>1510</v>
      </c>
      <c r="C679" s="57" t="s">
        <v>93</v>
      </c>
      <c r="D679" s="394" t="s">
        <v>1565</v>
      </c>
      <c r="E679" s="395">
        <v>320</v>
      </c>
      <c r="F679" s="303" t="s">
        <v>1085</v>
      </c>
      <c r="G679" s="10"/>
      <c r="H679" s="29" t="s">
        <v>1736</v>
      </c>
      <c r="I679" s="20">
        <v>15</v>
      </c>
      <c r="J679" s="158"/>
      <c r="K679" s="158"/>
      <c r="L679" s="79">
        <v>0</v>
      </c>
      <c r="M679" s="79">
        <v>0</v>
      </c>
      <c r="N679" s="50">
        <v>447751</v>
      </c>
      <c r="O679" s="10">
        <v>16000</v>
      </c>
      <c r="P679" s="105">
        <v>1</v>
      </c>
      <c r="Q679" s="102"/>
      <c r="R679" s="114">
        <v>8</v>
      </c>
      <c r="S679" s="62" t="s">
        <v>19</v>
      </c>
      <c r="T679" s="224" t="s">
        <v>396</v>
      </c>
      <c r="U679" s="29"/>
      <c r="V679" s="29" t="str">
        <f>IFERROR(VLOOKUP(Table3[[#This Row],[Št. projektne naloge]],'[2]list 1'!$A$2:$I$2000,6,FALSE),"")</f>
        <v/>
      </c>
      <c r="W679" s="119" t="str">
        <f>IFERROR(VLOOKUP(Table3[[#This Row],[Št. projektne naloge]],'[2]list 1'!$A$2:$I$2000,9,FALSE),"")</f>
        <v/>
      </c>
      <c r="X679" s="296" t="str">
        <f>IFERROR(VLOOKUP(Table3[[#This Row],[Št. projektne naloge]],'[2]list 1'!$A$2:$I$2000,8,FALSE),"")</f>
        <v/>
      </c>
      <c r="Y679" s="101">
        <f>SUM(Table3[[#This Row],[cca 
25%]:[cca 100%]])</f>
        <v>1</v>
      </c>
      <c r="Z679" s="351">
        <f>Table3[[#This Row],[Montažne ure]]*(1-Table3[[#This Row],[faktor %]])</f>
        <v>0</v>
      </c>
      <c r="AA679" s="84">
        <v>0.25</v>
      </c>
      <c r="AB679" s="84">
        <v>0.25</v>
      </c>
      <c r="AC679" s="84">
        <v>0.25</v>
      </c>
      <c r="AD679" s="84">
        <v>0.25</v>
      </c>
      <c r="AE679" s="3" t="s">
        <v>396</v>
      </c>
      <c r="AF679" s="3"/>
      <c r="AG679" s="296" t="str">
        <f>IFERROR(VLOOKUP(Table3[[#This Row],[Št. projektne naloge]],'[1]PLAN KONTROLE KONČANIH STROJEV'!$C$8:$M$2000,5,FALSE),"")</f>
        <v/>
      </c>
      <c r="AH679" s="296" t="str">
        <f>IFERROR(VLOOKUP(Table3[[#This Row],[Št. projektne naloge]],'[1]PLAN KONTROLE KONČANIH STROJEV'!$C$8:$M$2000,4,FALSE),"")</f>
        <v/>
      </c>
      <c r="AI679" s="10"/>
      <c r="AJ679" s="10"/>
      <c r="AK679" s="296" t="str">
        <f>IFERROR(VLOOKUP(Table3[[#This Row],[Št. projektne naloge]],'[1]PLAN KONTROLE KONČANIH STROJEV'!$C$8:$M$2000,9,FALSE),"")</f>
        <v/>
      </c>
      <c r="AL67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79" s="30" t="s">
        <v>357</v>
      </c>
      <c r="AN679" s="7"/>
    </row>
    <row r="680" spans="1:40" ht="18" hidden="1" x14ac:dyDescent="0.35">
      <c r="A680" s="403" t="s">
        <v>1585</v>
      </c>
      <c r="B680" s="8" t="s">
        <v>1510</v>
      </c>
      <c r="C680" s="57" t="s">
        <v>95</v>
      </c>
      <c r="D680" s="394" t="s">
        <v>1566</v>
      </c>
      <c r="E680" s="395">
        <v>330</v>
      </c>
      <c r="F680" s="303" t="s">
        <v>1085</v>
      </c>
      <c r="G680" s="10"/>
      <c r="H680" s="29" t="s">
        <v>1736</v>
      </c>
      <c r="I680" s="20">
        <v>15</v>
      </c>
      <c r="J680" s="158"/>
      <c r="K680" s="158"/>
      <c r="L680" s="79">
        <v>0</v>
      </c>
      <c r="M680" s="79">
        <v>0</v>
      </c>
      <c r="N680" s="50">
        <v>447752</v>
      </c>
      <c r="O680" s="10">
        <v>16001</v>
      </c>
      <c r="P680" s="105">
        <v>1</v>
      </c>
      <c r="Q680" s="102"/>
      <c r="R680" s="114">
        <v>6</v>
      </c>
      <c r="S680" s="62" t="s">
        <v>19</v>
      </c>
      <c r="T680" s="224" t="s">
        <v>396</v>
      </c>
      <c r="U680" s="29"/>
      <c r="V680" s="29" t="str">
        <f>IFERROR(VLOOKUP(Table3[[#This Row],[Št. projektne naloge]],'[2]list 1'!$A$2:$I$2000,6,FALSE),"")</f>
        <v/>
      </c>
      <c r="W680" s="119" t="str">
        <f>IFERROR(VLOOKUP(Table3[[#This Row],[Št. projektne naloge]],'[2]list 1'!$A$2:$I$2000,9,FALSE),"")</f>
        <v/>
      </c>
      <c r="X680" s="296" t="str">
        <f>IFERROR(VLOOKUP(Table3[[#This Row],[Št. projektne naloge]],'[2]list 1'!$A$2:$I$2000,8,FALSE),"")</f>
        <v/>
      </c>
      <c r="Y680" s="101">
        <f>SUM(Table3[[#This Row],[cca 
25%]:[cca 100%]])</f>
        <v>1</v>
      </c>
      <c r="Z680" s="351">
        <f>Table3[[#This Row],[Montažne ure]]*(1-Table3[[#This Row],[faktor %]])</f>
        <v>0</v>
      </c>
      <c r="AA680" s="84">
        <v>0.25</v>
      </c>
      <c r="AB680" s="84">
        <v>0.25</v>
      </c>
      <c r="AC680" s="84">
        <v>0.25</v>
      </c>
      <c r="AD680" s="84">
        <v>0.25</v>
      </c>
      <c r="AE680" s="3" t="s">
        <v>396</v>
      </c>
      <c r="AF680" s="3"/>
      <c r="AG680" s="296" t="str">
        <f>IFERROR(VLOOKUP(Table3[[#This Row],[Št. projektne naloge]],'[1]PLAN KONTROLE KONČANIH STROJEV'!$C$8:$M$2000,5,FALSE),"")</f>
        <v/>
      </c>
      <c r="AH680" s="296" t="str">
        <f>IFERROR(VLOOKUP(Table3[[#This Row],[Št. projektne naloge]],'[1]PLAN KONTROLE KONČANIH STROJEV'!$C$8:$M$2000,4,FALSE),"")</f>
        <v/>
      </c>
      <c r="AI680" s="10"/>
      <c r="AJ680" s="10"/>
      <c r="AK680" s="296" t="str">
        <f>IFERROR(VLOOKUP(Table3[[#This Row],[Št. projektne naloge]],'[1]PLAN KONTROLE KONČANIH STROJEV'!$C$8:$M$2000,9,FALSE),"")</f>
        <v/>
      </c>
      <c r="AL68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80" s="30" t="s">
        <v>357</v>
      </c>
      <c r="AN680" s="7"/>
    </row>
    <row r="681" spans="1:40" ht="18" hidden="1" x14ac:dyDescent="0.35">
      <c r="A681" s="403" t="s">
        <v>1585</v>
      </c>
      <c r="B681" s="8" t="s">
        <v>1510</v>
      </c>
      <c r="C681" s="57" t="s">
        <v>95</v>
      </c>
      <c r="D681" s="394" t="s">
        <v>1567</v>
      </c>
      <c r="E681" s="395">
        <v>340</v>
      </c>
      <c r="F681" s="303" t="s">
        <v>1085</v>
      </c>
      <c r="G681" s="10"/>
      <c r="H681" s="29" t="s">
        <v>1736</v>
      </c>
      <c r="I681" s="20">
        <v>15</v>
      </c>
      <c r="J681" s="158"/>
      <c r="K681" s="158"/>
      <c r="L681" s="79">
        <v>0</v>
      </c>
      <c r="M681" s="79">
        <v>0</v>
      </c>
      <c r="N681" s="50">
        <v>447782</v>
      </c>
      <c r="O681" s="10">
        <v>16002</v>
      </c>
      <c r="P681" s="105">
        <v>1</v>
      </c>
      <c r="Q681" s="102"/>
      <c r="R681" s="114">
        <v>6</v>
      </c>
      <c r="S681" s="62" t="s">
        <v>19</v>
      </c>
      <c r="T681" s="224" t="s">
        <v>396</v>
      </c>
      <c r="U681" s="29"/>
      <c r="V681" s="29" t="str">
        <f>IFERROR(VLOOKUP(Table3[[#This Row],[Št. projektne naloge]],'[2]list 1'!$A$2:$I$2000,6,FALSE),"")</f>
        <v/>
      </c>
      <c r="W681" s="119" t="str">
        <f>IFERROR(VLOOKUP(Table3[[#This Row],[Št. projektne naloge]],'[2]list 1'!$A$2:$I$2000,9,FALSE),"")</f>
        <v/>
      </c>
      <c r="X681" s="296" t="str">
        <f>IFERROR(VLOOKUP(Table3[[#This Row],[Št. projektne naloge]],'[2]list 1'!$A$2:$I$2000,8,FALSE),"")</f>
        <v/>
      </c>
      <c r="Y681" s="101">
        <f>SUM(Table3[[#This Row],[cca 
25%]:[cca 100%]])</f>
        <v>1</v>
      </c>
      <c r="Z681" s="351">
        <f>Table3[[#This Row],[Montažne ure]]*(1-Table3[[#This Row],[faktor %]])</f>
        <v>0</v>
      </c>
      <c r="AA681" s="84">
        <v>0.25</v>
      </c>
      <c r="AB681" s="84">
        <v>0.25</v>
      </c>
      <c r="AC681" s="84">
        <v>0.25</v>
      </c>
      <c r="AD681" s="84">
        <v>0.25</v>
      </c>
      <c r="AE681" s="3" t="s">
        <v>396</v>
      </c>
      <c r="AF681" s="3"/>
      <c r="AG681" s="296" t="str">
        <f>IFERROR(VLOOKUP(Table3[[#This Row],[Št. projektne naloge]],'[1]PLAN KONTROLE KONČANIH STROJEV'!$C$8:$M$2000,5,FALSE),"")</f>
        <v/>
      </c>
      <c r="AH681" s="296" t="str">
        <f>IFERROR(VLOOKUP(Table3[[#This Row],[Št. projektne naloge]],'[1]PLAN KONTROLE KONČANIH STROJEV'!$C$8:$M$2000,4,FALSE),"")</f>
        <v/>
      </c>
      <c r="AI681" s="10"/>
      <c r="AJ681" s="10"/>
      <c r="AK681" s="296" t="str">
        <f>IFERROR(VLOOKUP(Table3[[#This Row],[Št. projektne naloge]],'[1]PLAN KONTROLE KONČANIH STROJEV'!$C$8:$M$2000,9,FALSE),"")</f>
        <v/>
      </c>
      <c r="AL68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81" s="30" t="s">
        <v>357</v>
      </c>
      <c r="AN681" s="7"/>
    </row>
    <row r="682" spans="1:40" ht="18" hidden="1" x14ac:dyDescent="0.35">
      <c r="A682" s="403" t="s">
        <v>1585</v>
      </c>
      <c r="B682" s="8" t="s">
        <v>1510</v>
      </c>
      <c r="C682" s="57" t="s">
        <v>98</v>
      </c>
      <c r="D682" s="394" t="s">
        <v>1568</v>
      </c>
      <c r="E682" s="395">
        <v>400</v>
      </c>
      <c r="F682" s="303" t="s">
        <v>1085</v>
      </c>
      <c r="G682" s="10"/>
      <c r="H682" s="29" t="s">
        <v>1728</v>
      </c>
      <c r="I682" s="20">
        <v>15</v>
      </c>
      <c r="J682" s="158"/>
      <c r="K682" s="158"/>
      <c r="L682" s="79">
        <v>0</v>
      </c>
      <c r="M682" s="79">
        <v>0</v>
      </c>
      <c r="N682" s="50">
        <v>447753</v>
      </c>
      <c r="O682" s="10">
        <v>16003</v>
      </c>
      <c r="P682" s="105">
        <v>1</v>
      </c>
      <c r="Q682" s="102"/>
      <c r="R682" s="114">
        <v>51</v>
      </c>
      <c r="S682" s="62" t="s">
        <v>19</v>
      </c>
      <c r="T682" s="224" t="s">
        <v>396</v>
      </c>
      <c r="U682" s="29"/>
      <c r="V682" s="29" t="str">
        <f>IFERROR(VLOOKUP(Table3[[#This Row],[Št. projektne naloge]],'[2]list 1'!$A$2:$I$2000,6,FALSE),"")</f>
        <v/>
      </c>
      <c r="W682" s="119" t="str">
        <f>IFERROR(VLOOKUP(Table3[[#This Row],[Št. projektne naloge]],'[2]list 1'!$A$2:$I$2000,9,FALSE),"")</f>
        <v/>
      </c>
      <c r="X682" s="296" t="str">
        <f>IFERROR(VLOOKUP(Table3[[#This Row],[Št. projektne naloge]],'[2]list 1'!$A$2:$I$2000,8,FALSE),"")</f>
        <v/>
      </c>
      <c r="Y682" s="101">
        <f>SUM(Table3[[#This Row],[cca 
25%]:[cca 100%]])</f>
        <v>1</v>
      </c>
      <c r="Z682" s="351">
        <f>Table3[[#This Row],[Montažne ure]]*(1-Table3[[#This Row],[faktor %]])</f>
        <v>0</v>
      </c>
      <c r="AA682" s="84">
        <v>0.25</v>
      </c>
      <c r="AB682" s="84">
        <v>0.25</v>
      </c>
      <c r="AC682" s="84">
        <v>0.25</v>
      </c>
      <c r="AD682" s="84">
        <v>0.25</v>
      </c>
      <c r="AE682" s="3"/>
      <c r="AF682" s="3"/>
      <c r="AG682" s="296" t="str">
        <f>IFERROR(VLOOKUP(Table3[[#This Row],[Št. projektne naloge]],'[1]PLAN KONTROLE KONČANIH STROJEV'!$C$8:$M$2000,5,FALSE),"")</f>
        <v/>
      </c>
      <c r="AH682" s="296" t="str">
        <f>IFERROR(VLOOKUP(Table3[[#This Row],[Št. projektne naloge]],'[1]PLAN KONTROLE KONČANIH STROJEV'!$C$8:$M$2000,4,FALSE),"")</f>
        <v/>
      </c>
      <c r="AI682" s="10"/>
      <c r="AJ682" s="10"/>
      <c r="AK682" s="296" t="str">
        <f>IFERROR(VLOOKUP(Table3[[#This Row],[Št. projektne naloge]],'[1]PLAN KONTROLE KONČANIH STROJEV'!$C$8:$M$2000,9,FALSE),"")</f>
        <v/>
      </c>
      <c r="AL68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82" s="30" t="s">
        <v>357</v>
      </c>
      <c r="AN682" s="7"/>
    </row>
    <row r="683" spans="1:40" ht="18" hidden="1" x14ac:dyDescent="0.35">
      <c r="A683" s="403" t="s">
        <v>1585</v>
      </c>
      <c r="B683" s="8" t="s">
        <v>1510</v>
      </c>
      <c r="C683" s="57" t="s">
        <v>1558</v>
      </c>
      <c r="D683" s="394" t="s">
        <v>1569</v>
      </c>
      <c r="E683" s="395">
        <v>410</v>
      </c>
      <c r="F683" s="303" t="s">
        <v>1085</v>
      </c>
      <c r="G683" s="10"/>
      <c r="H683" s="29" t="s">
        <v>1728</v>
      </c>
      <c r="I683" s="20">
        <v>15</v>
      </c>
      <c r="J683" s="158"/>
      <c r="K683" s="158"/>
      <c r="L683" s="79">
        <v>0</v>
      </c>
      <c r="M683" s="79">
        <v>0</v>
      </c>
      <c r="N683" s="50">
        <v>434796</v>
      </c>
      <c r="O683" s="10">
        <v>16004</v>
      </c>
      <c r="P683" s="105">
        <v>1</v>
      </c>
      <c r="Q683" s="102"/>
      <c r="R683" s="114">
        <v>36</v>
      </c>
      <c r="S683" s="62" t="s">
        <v>19</v>
      </c>
      <c r="T683" s="224" t="s">
        <v>396</v>
      </c>
      <c r="U683" s="29"/>
      <c r="V683" s="29" t="str">
        <f>IFERROR(VLOOKUP(Table3[[#This Row],[Št. projektne naloge]],'[2]list 1'!$A$2:$I$2000,6,FALSE),"")</f>
        <v/>
      </c>
      <c r="W683" s="119" t="str">
        <f>IFERROR(VLOOKUP(Table3[[#This Row],[Št. projektne naloge]],'[2]list 1'!$A$2:$I$2000,9,FALSE),"")</f>
        <v/>
      </c>
      <c r="X683" s="296" t="str">
        <f>IFERROR(VLOOKUP(Table3[[#This Row],[Št. projektne naloge]],'[2]list 1'!$A$2:$I$2000,8,FALSE),"")</f>
        <v/>
      </c>
      <c r="Y683" s="101">
        <f>SUM(Table3[[#This Row],[cca 
25%]:[cca 100%]])</f>
        <v>1</v>
      </c>
      <c r="Z683" s="351">
        <f>Table3[[#This Row],[Montažne ure]]*(1-Table3[[#This Row],[faktor %]])</f>
        <v>0</v>
      </c>
      <c r="AA683" s="84">
        <v>0.25</v>
      </c>
      <c r="AB683" s="84">
        <v>0.25</v>
      </c>
      <c r="AC683" s="84">
        <v>0.25</v>
      </c>
      <c r="AD683" s="84">
        <v>0.25</v>
      </c>
      <c r="AE683" s="3" t="s">
        <v>396</v>
      </c>
      <c r="AF683" s="3"/>
      <c r="AG683" s="296" t="str">
        <f>IFERROR(VLOOKUP(Table3[[#This Row],[Št. projektne naloge]],'[1]PLAN KONTROLE KONČANIH STROJEV'!$C$8:$M$2000,5,FALSE),"")</f>
        <v/>
      </c>
      <c r="AH683" s="296" t="str">
        <f>IFERROR(VLOOKUP(Table3[[#This Row],[Št. projektne naloge]],'[1]PLAN KONTROLE KONČANIH STROJEV'!$C$8:$M$2000,4,FALSE),"")</f>
        <v/>
      </c>
      <c r="AI683" s="10"/>
      <c r="AJ683" s="10"/>
      <c r="AK683" s="296" t="str">
        <f>IFERROR(VLOOKUP(Table3[[#This Row],[Št. projektne naloge]],'[1]PLAN KONTROLE KONČANIH STROJEV'!$C$8:$M$2000,9,FALSE),"")</f>
        <v/>
      </c>
      <c r="AL68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83" s="30" t="s">
        <v>357</v>
      </c>
      <c r="AN683" s="7"/>
    </row>
    <row r="684" spans="1:40" ht="18" hidden="1" x14ac:dyDescent="0.35">
      <c r="A684" s="117" t="s">
        <v>1585</v>
      </c>
      <c r="B684" s="8" t="s">
        <v>1510</v>
      </c>
      <c r="C684" s="57" t="s">
        <v>1570</v>
      </c>
      <c r="D684" s="394" t="s">
        <v>1571</v>
      </c>
      <c r="E684" s="395">
        <v>420</v>
      </c>
      <c r="F684" s="10"/>
      <c r="G684" s="10"/>
      <c r="H684" s="29" t="s">
        <v>1719</v>
      </c>
      <c r="I684" s="250">
        <v>16</v>
      </c>
      <c r="J684" s="158"/>
      <c r="K684" s="158"/>
      <c r="L684" s="79">
        <v>0</v>
      </c>
      <c r="M684" s="79">
        <v>0</v>
      </c>
      <c r="N684" s="50">
        <v>447755</v>
      </c>
      <c r="O684" s="10">
        <v>16009</v>
      </c>
      <c r="P684" s="105">
        <v>5</v>
      </c>
      <c r="Q684" s="102"/>
      <c r="R684" s="114">
        <v>223</v>
      </c>
      <c r="S684" s="58" t="s">
        <v>1486</v>
      </c>
      <c r="T684" s="30" t="s">
        <v>25</v>
      </c>
      <c r="U684" s="29" t="s">
        <v>552</v>
      </c>
      <c r="V684" s="29"/>
      <c r="W684" s="10" t="s">
        <v>2128</v>
      </c>
      <c r="X684" s="296" t="s">
        <v>2128</v>
      </c>
      <c r="Y684" s="101">
        <f>SUM(Table3[[#This Row],[cca 
25%]:[cca 100%]])</f>
        <v>1</v>
      </c>
      <c r="Z684" s="351">
        <f>Table3[[#This Row],[Montažne ure]]*(1-Table3[[#This Row],[faktor %]])</f>
        <v>0</v>
      </c>
      <c r="AA684" s="84">
        <v>0.25</v>
      </c>
      <c r="AB684" s="84">
        <v>0.25</v>
      </c>
      <c r="AC684" s="84">
        <v>0.25</v>
      </c>
      <c r="AD684" s="84">
        <v>0.25</v>
      </c>
      <c r="AE684" s="3"/>
      <c r="AF684" s="3"/>
      <c r="AG684" s="296">
        <f>IFERROR(VLOOKUP(Table3[[#This Row],[Št. projektne naloge]],'[1]PLAN KONTROLE KONČANIH STROJEV'!$C$8:$M$2000,5,FALSE),"")</f>
        <v>0</v>
      </c>
      <c r="AH684" s="296" t="str">
        <f>IFERROR(VLOOKUP(Table3[[#This Row],[Št. projektne naloge]],'[1]PLAN KONTROLE KONČANIH STROJEV'!$C$8:$M$2000,4,FALSE),"")</f>
        <v>DA</v>
      </c>
      <c r="AI684" s="10"/>
      <c r="AJ684" s="10"/>
      <c r="AK684" s="296">
        <f>IFERROR(VLOOKUP(Table3[[#This Row],[Št. projektne naloge]],'[1]PLAN KONTROLE KONČANIH STROJEV'!$C$8:$M$2000,9,FALSE),"")</f>
        <v>45447</v>
      </c>
      <c r="AL68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84" s="30" t="s">
        <v>357</v>
      </c>
      <c r="AN684" s="7"/>
    </row>
    <row r="685" spans="1:40" ht="18" hidden="1" x14ac:dyDescent="0.35">
      <c r="A685" s="117" t="s">
        <v>1585</v>
      </c>
      <c r="B685" s="8" t="s">
        <v>1510</v>
      </c>
      <c r="C685" s="57" t="s">
        <v>1558</v>
      </c>
      <c r="D685" s="394" t="s">
        <v>1572</v>
      </c>
      <c r="E685" s="395">
        <v>430</v>
      </c>
      <c r="F685" s="10"/>
      <c r="G685" s="10"/>
      <c r="H685" s="29" t="s">
        <v>396</v>
      </c>
      <c r="I685" s="250">
        <v>16</v>
      </c>
      <c r="J685" s="158"/>
      <c r="K685" s="158"/>
      <c r="L685" s="79">
        <v>0</v>
      </c>
      <c r="M685" s="79">
        <v>0</v>
      </c>
      <c r="N685" s="50">
        <v>434796</v>
      </c>
      <c r="O685" s="10">
        <v>16010</v>
      </c>
      <c r="P685" s="105">
        <v>1</v>
      </c>
      <c r="Q685" s="102"/>
      <c r="R685" s="114">
        <v>36</v>
      </c>
      <c r="S685" s="62" t="s">
        <v>19</v>
      </c>
      <c r="T685" s="30" t="s">
        <v>25</v>
      </c>
      <c r="U685" s="29"/>
      <c r="V685" s="29"/>
      <c r="W685" s="10" t="s">
        <v>2128</v>
      </c>
      <c r="X685" s="296" t="s">
        <v>2128</v>
      </c>
      <c r="Y685" s="101">
        <f>SUM(Table3[[#This Row],[cca 
25%]:[cca 100%]])</f>
        <v>1</v>
      </c>
      <c r="Z685" s="351">
        <f>Table3[[#This Row],[Montažne ure]]*(1-Table3[[#This Row],[faktor %]])</f>
        <v>0</v>
      </c>
      <c r="AA685" s="84">
        <v>0.25</v>
      </c>
      <c r="AB685" s="84">
        <v>0.25</v>
      </c>
      <c r="AC685" s="84">
        <v>0.25</v>
      </c>
      <c r="AD685" s="84">
        <v>0.25</v>
      </c>
      <c r="AE685" s="3"/>
      <c r="AF685" s="3"/>
      <c r="AG685" s="296">
        <f>IFERROR(VLOOKUP(Table3[[#This Row],[Št. projektne naloge]],'[1]PLAN KONTROLE KONČANIH STROJEV'!$C$8:$M$2000,5,FALSE),"")</f>
        <v>0</v>
      </c>
      <c r="AH685" s="296" t="str">
        <f>IFERROR(VLOOKUP(Table3[[#This Row],[Št. projektne naloge]],'[1]PLAN KONTROLE KONČANIH STROJEV'!$C$8:$M$2000,4,FALSE),"")</f>
        <v>DA</v>
      </c>
      <c r="AI685" s="10"/>
      <c r="AJ685" s="10"/>
      <c r="AK685" s="296">
        <f>IFERROR(VLOOKUP(Table3[[#This Row],[Št. projektne naloge]],'[1]PLAN KONTROLE KONČANIH STROJEV'!$C$8:$M$2000,9,FALSE),"")</f>
        <v>45450</v>
      </c>
      <c r="AL68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85" s="30" t="s">
        <v>357</v>
      </c>
      <c r="AN685" s="7"/>
    </row>
    <row r="686" spans="1:40" ht="18" hidden="1" x14ac:dyDescent="0.35">
      <c r="A686" s="117" t="s">
        <v>1585</v>
      </c>
      <c r="B686" s="8" t="s">
        <v>1510</v>
      </c>
      <c r="C686" s="57" t="s">
        <v>1573</v>
      </c>
      <c r="D686" s="394" t="s">
        <v>1574</v>
      </c>
      <c r="E686" s="395">
        <v>440</v>
      </c>
      <c r="F686" s="10"/>
      <c r="G686" s="10"/>
      <c r="H686" s="29" t="s">
        <v>396</v>
      </c>
      <c r="I686" s="250">
        <v>16</v>
      </c>
      <c r="J686" s="158"/>
      <c r="K686" s="158"/>
      <c r="L686" s="79">
        <v>0</v>
      </c>
      <c r="M686" s="79">
        <v>0</v>
      </c>
      <c r="N686" s="50">
        <v>470153</v>
      </c>
      <c r="O686" s="10">
        <v>16011</v>
      </c>
      <c r="P686" s="105">
        <v>1</v>
      </c>
      <c r="Q686" s="102"/>
      <c r="R686" s="114">
        <v>49</v>
      </c>
      <c r="S686" s="62" t="s">
        <v>19</v>
      </c>
      <c r="T686" s="30" t="s">
        <v>25</v>
      </c>
      <c r="U686" s="29"/>
      <c r="V686" s="29"/>
      <c r="W686" s="10" t="s">
        <v>2128</v>
      </c>
      <c r="X686" s="296" t="s">
        <v>2128</v>
      </c>
      <c r="Y686" s="101">
        <f>SUM(Table3[[#This Row],[cca 
25%]:[cca 100%]])</f>
        <v>1</v>
      </c>
      <c r="Z686" s="351">
        <f>Table3[[#This Row],[Montažne ure]]*(1-Table3[[#This Row],[faktor %]])</f>
        <v>0</v>
      </c>
      <c r="AA686" s="84">
        <v>0.25</v>
      </c>
      <c r="AB686" s="84">
        <v>0.25</v>
      </c>
      <c r="AC686" s="84">
        <v>0.25</v>
      </c>
      <c r="AD686" s="84">
        <v>0.25</v>
      </c>
      <c r="AE686" s="3" t="s">
        <v>553</v>
      </c>
      <c r="AF686" s="3"/>
      <c r="AG686" s="296">
        <f>IFERROR(VLOOKUP(Table3[[#This Row],[Št. projektne naloge]],'[1]PLAN KONTROLE KONČANIH STROJEV'!$C$8:$M$2000,5,FALSE),"")</f>
        <v>45440</v>
      </c>
      <c r="AH686" s="296" t="str">
        <f>IFERROR(VLOOKUP(Table3[[#This Row],[Št. projektne naloge]],'[1]PLAN KONTROLE KONČANIH STROJEV'!$C$8:$M$2000,4,FALSE),"")</f>
        <v>DA</v>
      </c>
      <c r="AI686" s="10"/>
      <c r="AJ686" s="10"/>
      <c r="AK686" s="296">
        <f>IFERROR(VLOOKUP(Table3[[#This Row],[Št. projektne naloge]],'[1]PLAN KONTROLE KONČANIH STROJEV'!$C$8:$M$2000,9,FALSE),"")</f>
        <v>45457</v>
      </c>
      <c r="AL68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86" s="30" t="s">
        <v>357</v>
      </c>
      <c r="AN686" s="7"/>
    </row>
    <row r="687" spans="1:40" ht="18" hidden="1" x14ac:dyDescent="0.35">
      <c r="A687" s="117" t="s">
        <v>1585</v>
      </c>
      <c r="B687" s="8" t="s">
        <v>1510</v>
      </c>
      <c r="C687" s="57" t="s">
        <v>1575</v>
      </c>
      <c r="D687" s="394" t="s">
        <v>1576</v>
      </c>
      <c r="E687" s="395">
        <v>450</v>
      </c>
      <c r="F687" s="10"/>
      <c r="G687" s="10"/>
      <c r="H687" s="29" t="s">
        <v>545</v>
      </c>
      <c r="I687" s="250">
        <v>20</v>
      </c>
      <c r="J687" s="158"/>
      <c r="K687" s="158"/>
      <c r="L687" s="79">
        <v>0</v>
      </c>
      <c r="M687" s="79">
        <v>0</v>
      </c>
      <c r="N687" s="50">
        <v>470154</v>
      </c>
      <c r="O687" s="10">
        <v>16012</v>
      </c>
      <c r="P687" s="105">
        <v>1</v>
      </c>
      <c r="Q687" s="102"/>
      <c r="R687" s="114">
        <v>21</v>
      </c>
      <c r="S687" s="62" t="s">
        <v>19</v>
      </c>
      <c r="T687" s="30" t="s">
        <v>25</v>
      </c>
      <c r="U687" s="29"/>
      <c r="V687" s="29"/>
      <c r="W687" s="10" t="s">
        <v>2128</v>
      </c>
      <c r="X687" s="296" t="s">
        <v>2128</v>
      </c>
      <c r="Y687" s="101">
        <f>SUM(Table3[[#This Row],[cca 
25%]:[cca 100%]])</f>
        <v>1</v>
      </c>
      <c r="Z687" s="351">
        <f>Table3[[#This Row],[Montažne ure]]*(1-Table3[[#This Row],[faktor %]])</f>
        <v>0</v>
      </c>
      <c r="AA687" s="84">
        <v>0.25</v>
      </c>
      <c r="AB687" s="84">
        <v>0.25</v>
      </c>
      <c r="AC687" s="84">
        <v>0.25</v>
      </c>
      <c r="AD687" s="84">
        <v>0.25</v>
      </c>
      <c r="AE687" s="3" t="s">
        <v>549</v>
      </c>
      <c r="AF687" s="3"/>
      <c r="AG687" s="296">
        <f>IFERROR(VLOOKUP(Table3[[#This Row],[Št. projektne naloge]],'[1]PLAN KONTROLE KONČANIH STROJEV'!$C$8:$M$2000,5,FALSE),"")</f>
        <v>45441</v>
      </c>
      <c r="AH687" s="296" t="str">
        <f>IFERROR(VLOOKUP(Table3[[#This Row],[Št. projektne naloge]],'[1]PLAN KONTROLE KONČANIH STROJEV'!$C$8:$M$2000,4,FALSE),"")</f>
        <v>DA</v>
      </c>
      <c r="AI687" s="10"/>
      <c r="AJ687" s="10"/>
      <c r="AK687" s="296">
        <f>IFERROR(VLOOKUP(Table3[[#This Row],[Št. projektne naloge]],'[1]PLAN KONTROLE KONČANIH STROJEV'!$C$8:$M$2000,9,FALSE),"")</f>
        <v>45461</v>
      </c>
      <c r="AL68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87" s="30" t="s">
        <v>357</v>
      </c>
      <c r="AN687" s="7"/>
    </row>
    <row r="688" spans="1:40" ht="18" hidden="1" x14ac:dyDescent="0.35">
      <c r="A688" s="117" t="s">
        <v>1585</v>
      </c>
      <c r="B688" s="8" t="s">
        <v>1510</v>
      </c>
      <c r="C688" s="57" t="s">
        <v>1577</v>
      </c>
      <c r="D688" s="394" t="s">
        <v>1578</v>
      </c>
      <c r="E688" s="395">
        <v>460</v>
      </c>
      <c r="F688" s="10"/>
      <c r="G688" s="10"/>
      <c r="H688" s="29" t="s">
        <v>545</v>
      </c>
      <c r="I688" s="250">
        <v>20</v>
      </c>
      <c r="J688" s="158"/>
      <c r="K688" s="158"/>
      <c r="L688" s="79">
        <v>0</v>
      </c>
      <c r="M688" s="79">
        <v>0</v>
      </c>
      <c r="N688" s="50">
        <v>470155</v>
      </c>
      <c r="O688" s="10">
        <v>16013</v>
      </c>
      <c r="P688" s="105">
        <v>1</v>
      </c>
      <c r="Q688" s="102"/>
      <c r="R688" s="114">
        <v>7</v>
      </c>
      <c r="S688" s="62" t="s">
        <v>19</v>
      </c>
      <c r="T688" s="30" t="s">
        <v>25</v>
      </c>
      <c r="U688" s="29"/>
      <c r="V688" s="29"/>
      <c r="W688" s="10" t="s">
        <v>2128</v>
      </c>
      <c r="X688" s="296" t="s">
        <v>2128</v>
      </c>
      <c r="Y688" s="101">
        <f>SUM(Table3[[#This Row],[cca 
25%]:[cca 100%]])</f>
        <v>1</v>
      </c>
      <c r="Z688" s="351">
        <f>Table3[[#This Row],[Montažne ure]]*(1-Table3[[#This Row],[faktor %]])</f>
        <v>0</v>
      </c>
      <c r="AA688" s="84">
        <v>0.25</v>
      </c>
      <c r="AB688" s="84">
        <v>0.25</v>
      </c>
      <c r="AC688" s="84">
        <v>0.25</v>
      </c>
      <c r="AD688" s="84">
        <v>0.25</v>
      </c>
      <c r="AE688" s="3"/>
      <c r="AF688" s="3"/>
      <c r="AG688" s="296">
        <f>IFERROR(VLOOKUP(Table3[[#This Row],[Št. projektne naloge]],'[1]PLAN KONTROLE KONČANIH STROJEV'!$C$8:$M$2000,5,FALSE),"")</f>
        <v>0</v>
      </c>
      <c r="AH688" s="296" t="str">
        <f>IFERROR(VLOOKUP(Table3[[#This Row],[Št. projektne naloge]],'[1]PLAN KONTROLE KONČANIH STROJEV'!$C$8:$M$2000,4,FALSE),"")</f>
        <v>DA</v>
      </c>
      <c r="AI688" s="10"/>
      <c r="AJ688" s="10"/>
      <c r="AK688" s="296">
        <f>IFERROR(VLOOKUP(Table3[[#This Row],[Št. projektne naloge]],'[1]PLAN KONTROLE KONČANIH STROJEV'!$C$8:$M$2000,9,FALSE),"")</f>
        <v>45433</v>
      </c>
      <c r="AL68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88" s="30" t="s">
        <v>357</v>
      </c>
      <c r="AN688" s="7"/>
    </row>
    <row r="689" spans="1:40" ht="18" hidden="1" x14ac:dyDescent="0.35">
      <c r="A689" s="117" t="s">
        <v>1585</v>
      </c>
      <c r="B689" s="8" t="s">
        <v>1510</v>
      </c>
      <c r="C689" s="57" t="s">
        <v>1577</v>
      </c>
      <c r="D689" s="394" t="s">
        <v>1579</v>
      </c>
      <c r="E689" s="395">
        <v>470</v>
      </c>
      <c r="F689" s="10"/>
      <c r="G689" s="10"/>
      <c r="H689" s="29" t="s">
        <v>545</v>
      </c>
      <c r="I689" s="250">
        <v>20</v>
      </c>
      <c r="J689" s="158"/>
      <c r="K689" s="158"/>
      <c r="L689" s="79">
        <v>0</v>
      </c>
      <c r="M689" s="79">
        <v>0</v>
      </c>
      <c r="N689" s="50">
        <v>470156</v>
      </c>
      <c r="O689" s="10">
        <v>16014</v>
      </c>
      <c r="P689" s="105">
        <v>1</v>
      </c>
      <c r="Q689" s="102"/>
      <c r="R689" s="114">
        <v>9</v>
      </c>
      <c r="S689" s="62">
        <v>96</v>
      </c>
      <c r="T689" s="30" t="s">
        <v>25</v>
      </c>
      <c r="U689" s="29"/>
      <c r="V689" s="29"/>
      <c r="W689" s="10" t="s">
        <v>2128</v>
      </c>
      <c r="X689" s="296" t="s">
        <v>2128</v>
      </c>
      <c r="Y689" s="101">
        <f>SUM(Table3[[#This Row],[cca 
25%]:[cca 100%]])</f>
        <v>1</v>
      </c>
      <c r="Z689" s="351">
        <f>Table3[[#This Row],[Montažne ure]]*(1-Table3[[#This Row],[faktor %]])</f>
        <v>0</v>
      </c>
      <c r="AA689" s="84">
        <v>0.25</v>
      </c>
      <c r="AB689" s="84">
        <v>0.25</v>
      </c>
      <c r="AC689" s="84">
        <v>0.25</v>
      </c>
      <c r="AD689" s="84">
        <v>0.25</v>
      </c>
      <c r="AE689" s="3"/>
      <c r="AF689" s="3"/>
      <c r="AG689" s="296">
        <f>IFERROR(VLOOKUP(Table3[[#This Row],[Št. projektne naloge]],'[1]PLAN KONTROLE KONČANIH STROJEV'!$C$8:$M$2000,5,FALSE),"")</f>
        <v>0</v>
      </c>
      <c r="AH689" s="296" t="str">
        <f>IFERROR(VLOOKUP(Table3[[#This Row],[Št. projektne naloge]],'[1]PLAN KONTROLE KONČANIH STROJEV'!$C$8:$M$2000,4,FALSE),"")</f>
        <v>DA</v>
      </c>
      <c r="AI689" s="10"/>
      <c r="AJ689" s="10"/>
      <c r="AK689" s="296">
        <f>IFERROR(VLOOKUP(Table3[[#This Row],[Št. projektne naloge]],'[1]PLAN KONTROLE KONČANIH STROJEV'!$C$8:$M$2000,9,FALSE),"")</f>
        <v>45432</v>
      </c>
      <c r="AL68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89" s="30" t="s">
        <v>357</v>
      </c>
      <c r="AN689" s="7"/>
    </row>
    <row r="690" spans="1:40" ht="23.4" hidden="1" x14ac:dyDescent="0.45">
      <c r="A690" s="117" t="s">
        <v>1585</v>
      </c>
      <c r="B690" s="8" t="s">
        <v>1510</v>
      </c>
      <c r="C690" s="57" t="s">
        <v>1580</v>
      </c>
      <c r="D690" s="394" t="s">
        <v>1581</v>
      </c>
      <c r="E690" s="395">
        <v>480</v>
      </c>
      <c r="F690" s="10"/>
      <c r="G690" s="10"/>
      <c r="H690" s="29" t="s">
        <v>1718</v>
      </c>
      <c r="I690" s="411">
        <v>13</v>
      </c>
      <c r="J690" s="358" t="s">
        <v>765</v>
      </c>
      <c r="K690" s="158"/>
      <c r="L690" s="79">
        <v>0</v>
      </c>
      <c r="M690" s="79">
        <v>0</v>
      </c>
      <c r="N690" s="50">
        <v>470158</v>
      </c>
      <c r="O690" s="10">
        <v>16015</v>
      </c>
      <c r="P690" s="105">
        <v>1</v>
      </c>
      <c r="Q690" s="102"/>
      <c r="R690" s="114">
        <v>1300</v>
      </c>
      <c r="S690" s="58" t="s">
        <v>1486</v>
      </c>
      <c r="T690" s="413" t="s">
        <v>358</v>
      </c>
      <c r="U690" s="29" t="s">
        <v>1699</v>
      </c>
      <c r="V690" s="29" t="str">
        <f>IFERROR(VLOOKUP(Table3[[#This Row],[Št. projektne naloge]],'[2]list 1'!$A$2:$I$2000,6,FALSE),"")</f>
        <v/>
      </c>
      <c r="W690" s="119" t="str">
        <f>IFERROR(VLOOKUP(Table3[[#This Row],[Št. projektne naloge]],'[2]list 1'!$A$2:$I$2000,9,FALSE),"")</f>
        <v/>
      </c>
      <c r="X690" s="296" t="str">
        <f>IFERROR(VLOOKUP(Table3[[#This Row],[Št. projektne naloge]],'[2]list 1'!$A$2:$I$2000,8,FALSE),"")</f>
        <v/>
      </c>
      <c r="Y690" s="101">
        <f>SUM(Table3[[#This Row],[cca 
25%]:[cca 100%]])</f>
        <v>1</v>
      </c>
      <c r="Z690" s="351">
        <f>Table3[[#This Row],[Montažne ure]]*(1-Table3[[#This Row],[faktor %]])</f>
        <v>0</v>
      </c>
      <c r="AA690" s="84">
        <v>0.25</v>
      </c>
      <c r="AB690" s="84">
        <v>0.25</v>
      </c>
      <c r="AC690" s="84">
        <v>0.25</v>
      </c>
      <c r="AD690" s="84">
        <v>0.25</v>
      </c>
      <c r="AE690" s="3"/>
      <c r="AF690" s="3"/>
      <c r="AG690" s="296">
        <f>IFERROR(VLOOKUP(Table3[[#This Row],[Št. projektne naloge]],'[1]PLAN KONTROLE KONČANIH STROJEV'!$C$8:$M$2000,5,FALSE),"")</f>
        <v>0</v>
      </c>
      <c r="AH690" s="296" t="str">
        <f>IFERROR(VLOOKUP(Table3[[#This Row],[Št. projektne naloge]],'[1]PLAN KONTROLE KONČANIH STROJEV'!$C$8:$M$2000,4,FALSE),"")</f>
        <v>DA</v>
      </c>
      <c r="AI690" s="10"/>
      <c r="AJ690" s="10"/>
      <c r="AK690" s="296">
        <f>IFERROR(VLOOKUP(Table3[[#This Row],[Št. projektne naloge]],'[1]PLAN KONTROLE KONČANIH STROJEV'!$C$8:$M$2000,9,FALSE),"")</f>
        <v>45457</v>
      </c>
      <c r="AL69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690" s="30" t="s">
        <v>357</v>
      </c>
      <c r="AN690" s="7"/>
    </row>
    <row r="691" spans="1:40" ht="18" hidden="1" x14ac:dyDescent="0.35">
      <c r="A691" s="117" t="s">
        <v>1585</v>
      </c>
      <c r="B691" s="8" t="s">
        <v>1510</v>
      </c>
      <c r="C691" s="57" t="s">
        <v>562</v>
      </c>
      <c r="D691" s="394" t="s">
        <v>1582</v>
      </c>
      <c r="E691" s="395">
        <v>490</v>
      </c>
      <c r="F691" s="10"/>
      <c r="G691" s="10"/>
      <c r="H691" s="29"/>
      <c r="I691" s="280"/>
      <c r="J691" s="103"/>
      <c r="K691" s="103"/>
      <c r="L691" s="105"/>
      <c r="M691" s="105"/>
      <c r="N691" s="50">
        <v>437220</v>
      </c>
      <c r="O691" s="10"/>
      <c r="P691" s="105">
        <v>5</v>
      </c>
      <c r="Q691" s="102"/>
      <c r="R691" s="114"/>
      <c r="S691" s="272"/>
      <c r="T691" s="30"/>
      <c r="U691" s="29"/>
      <c r="V691" s="29"/>
      <c r="W691" s="10" t="s">
        <v>2128</v>
      </c>
      <c r="X691" s="296" t="s">
        <v>2128</v>
      </c>
      <c r="Y691" s="101">
        <f>SUM(Table3[[#This Row],[cca 
25%]:[cca 100%]])</f>
        <v>0</v>
      </c>
      <c r="Z691" s="351">
        <f>Table3[[#This Row],[Montažne ure]]*(1-Table3[[#This Row],[faktor %]])</f>
        <v>0</v>
      </c>
      <c r="AA691" s="366"/>
      <c r="AB691" s="85"/>
      <c r="AC691" s="85"/>
      <c r="AD691" s="85"/>
      <c r="AE691" s="3"/>
      <c r="AF691" s="3"/>
      <c r="AG691" s="296" t="str">
        <f>IFERROR(VLOOKUP(Table3[[#This Row],[Št. projektne naloge]],'[1]PLAN KONTROLE KONČANIH STROJEV'!$C$8:$M$2000,5,FALSE),"")</f>
        <v/>
      </c>
      <c r="AH691" s="296" t="str">
        <f>IFERROR(VLOOKUP(Table3[[#This Row],[Št. projektne naloge]],'[1]PLAN KONTROLE KONČANIH STROJEV'!$C$8:$M$2000,4,FALSE),"")</f>
        <v/>
      </c>
      <c r="AI691" s="10"/>
      <c r="AJ691" s="10"/>
      <c r="AK691" s="296" t="str">
        <f>IFERROR(VLOOKUP(Table3[[#This Row],[Št. projektne naloge]],'[1]PLAN KONTROLE KONČANIH STROJEV'!$C$8:$M$2000,9,FALSE),"")</f>
        <v/>
      </c>
      <c r="AL69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91" s="30" t="s">
        <v>357</v>
      </c>
      <c r="AN691" s="7"/>
    </row>
    <row r="692" spans="1:40" ht="18" hidden="1" x14ac:dyDescent="0.35">
      <c r="A692" s="117" t="s">
        <v>1585</v>
      </c>
      <c r="B692" s="8" t="s">
        <v>1510</v>
      </c>
      <c r="C692" s="57" t="s">
        <v>1583</v>
      </c>
      <c r="D692" s="394" t="s">
        <v>1584</v>
      </c>
      <c r="E692" s="395">
        <v>900</v>
      </c>
      <c r="F692" s="10"/>
      <c r="G692" s="10"/>
      <c r="H692" s="29"/>
      <c r="I692" s="280"/>
      <c r="J692" s="103"/>
      <c r="K692" s="103"/>
      <c r="L692" s="105"/>
      <c r="M692" s="105"/>
      <c r="N692" s="50">
        <v>470157</v>
      </c>
      <c r="O692" s="10"/>
      <c r="P692" s="105">
        <v>1</v>
      </c>
      <c r="Q692" s="102"/>
      <c r="R692" s="114"/>
      <c r="S692" s="272"/>
      <c r="T692" s="30"/>
      <c r="U692" s="29"/>
      <c r="V692" s="29"/>
      <c r="W692" s="10" t="s">
        <v>2128</v>
      </c>
      <c r="X692" s="296" t="s">
        <v>2128</v>
      </c>
      <c r="Y692" s="101">
        <f>SUM(Table3[[#This Row],[cca 
25%]:[cca 100%]])</f>
        <v>0</v>
      </c>
      <c r="Z692" s="351">
        <f>Table3[[#This Row],[Montažne ure]]*(1-Table3[[#This Row],[faktor %]])</f>
        <v>0</v>
      </c>
      <c r="AA692" s="366"/>
      <c r="AB692" s="85"/>
      <c r="AC692" s="85"/>
      <c r="AD692" s="85"/>
      <c r="AE692" s="3"/>
      <c r="AF692" s="3"/>
      <c r="AG692" s="296" t="str">
        <f>IFERROR(VLOOKUP(Table3[[#This Row],[Št. projektne naloge]],'[1]PLAN KONTROLE KONČANIH STROJEV'!$C$8:$M$2000,5,FALSE),"")</f>
        <v/>
      </c>
      <c r="AH692" s="296" t="str">
        <f>IFERROR(VLOOKUP(Table3[[#This Row],[Št. projektne naloge]],'[1]PLAN KONTROLE KONČANIH STROJEV'!$C$8:$M$2000,4,FALSE),"")</f>
        <v/>
      </c>
      <c r="AI692" s="10"/>
      <c r="AJ692" s="10"/>
      <c r="AK692" s="296" t="str">
        <f>IFERROR(VLOOKUP(Table3[[#This Row],[Št. projektne naloge]],'[1]PLAN KONTROLE KONČANIH STROJEV'!$C$8:$M$2000,9,FALSE),"")</f>
        <v/>
      </c>
      <c r="AL69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92" s="30" t="s">
        <v>357</v>
      </c>
      <c r="AN692" s="7"/>
    </row>
    <row r="693" spans="1:40" ht="18" hidden="1" x14ac:dyDescent="0.35">
      <c r="A693" s="117"/>
      <c r="B693" s="8"/>
      <c r="C693" s="57"/>
      <c r="D693" s="394"/>
      <c r="E693" s="50" t="str">
        <f>RIGHT(D693,5)</f>
        <v/>
      </c>
      <c r="F693" s="10"/>
      <c r="G693" s="10"/>
      <c r="H693" s="29"/>
      <c r="I693" s="280"/>
      <c r="J693" s="103"/>
      <c r="K693" s="103"/>
      <c r="L693" s="105"/>
      <c r="M693" s="105"/>
      <c r="N693" s="50"/>
      <c r="O693" s="10"/>
      <c r="P693" s="105"/>
      <c r="Q693" s="102"/>
      <c r="R693" s="114"/>
      <c r="S693" s="272"/>
      <c r="T693" s="30"/>
      <c r="U693" s="29"/>
      <c r="V693" s="29" t="s">
        <v>2128</v>
      </c>
      <c r="W693" s="10" t="s">
        <v>2128</v>
      </c>
      <c r="X693" s="296" t="s">
        <v>2128</v>
      </c>
      <c r="Y693" s="101">
        <f>SUM(Table3[[#This Row],[cca 
25%]:[cca 100%]])</f>
        <v>0</v>
      </c>
      <c r="Z693" s="351">
        <f>Table3[[#This Row],[Montažne ure]]*(1-Table3[[#This Row],[faktor %]])</f>
        <v>0</v>
      </c>
      <c r="AA693" s="366"/>
      <c r="AB693" s="85"/>
      <c r="AC693" s="85"/>
      <c r="AD693" s="85"/>
      <c r="AE693" s="3"/>
      <c r="AF693" s="3"/>
      <c r="AG693" s="296" t="str">
        <f>IFERROR(VLOOKUP(Table3[[#This Row],[Št. projektne naloge]],'[1]PLAN KONTROLE KONČANIH STROJEV'!$C$8:$M$2000,5,FALSE),"")</f>
        <v/>
      </c>
      <c r="AH693" s="296" t="str">
        <f>IFERROR(VLOOKUP(Table3[[#This Row],[Št. projektne naloge]],'[1]PLAN KONTROLE KONČANIH STROJEV'!$C$8:$M$2000,4,FALSE),"")</f>
        <v/>
      </c>
      <c r="AI693" s="10"/>
      <c r="AJ693" s="10"/>
      <c r="AK693" s="296" t="str">
        <f>IFERROR(VLOOKUP(Table3[[#This Row],[Št. projektne naloge]],'[1]PLAN KONTROLE KONČANIH STROJEV'!$C$8:$M$2000,9,FALSE),"")</f>
        <v/>
      </c>
      <c r="AL69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93" s="10" t="s">
        <v>2665</v>
      </c>
      <c r="AN693" s="7"/>
    </row>
    <row r="694" spans="1:40" ht="18" hidden="1" x14ac:dyDescent="0.35">
      <c r="A694" s="117" t="s">
        <v>1677</v>
      </c>
      <c r="B694" s="442" t="s">
        <v>1586</v>
      </c>
      <c r="C694" s="57" t="s">
        <v>1587</v>
      </c>
      <c r="D694" s="394" t="s">
        <v>1588</v>
      </c>
      <c r="E694" s="397">
        <v>10</v>
      </c>
      <c r="F694" s="10"/>
      <c r="G694" s="10"/>
      <c r="H694" s="29"/>
      <c r="I694" s="280"/>
      <c r="J694" s="103"/>
      <c r="K694" s="103"/>
      <c r="L694" s="105"/>
      <c r="M694" s="105"/>
      <c r="N694" s="50">
        <v>469950</v>
      </c>
      <c r="O694" s="280">
        <v>16028</v>
      </c>
      <c r="P694" s="105">
        <v>1</v>
      </c>
      <c r="Q694" s="102"/>
      <c r="R694" s="114"/>
      <c r="S694" s="272"/>
      <c r="T694" s="30"/>
      <c r="U694" s="29"/>
      <c r="V694" s="29"/>
      <c r="W694" s="10" t="s">
        <v>2128</v>
      </c>
      <c r="X694" s="296" t="s">
        <v>2128</v>
      </c>
      <c r="Y694" s="101">
        <f>SUM(Table3[[#This Row],[cca 
25%]:[cca 100%]])</f>
        <v>0</v>
      </c>
      <c r="Z694" s="351">
        <f>Table3[[#This Row],[Montažne ure]]*(1-Table3[[#This Row],[faktor %]])</f>
        <v>0</v>
      </c>
      <c r="AA694" s="366"/>
      <c r="AB694" s="85"/>
      <c r="AC694" s="85"/>
      <c r="AD694" s="85"/>
      <c r="AE694" s="3"/>
      <c r="AF694" s="3"/>
      <c r="AG694" s="296" t="str">
        <f>IFERROR(VLOOKUP(Table3[[#This Row],[Št. projektne naloge]],'[1]PLAN KONTROLE KONČANIH STROJEV'!$C$8:$M$2000,5,FALSE),"")</f>
        <v/>
      </c>
      <c r="AH694" s="296" t="str">
        <f>IFERROR(VLOOKUP(Table3[[#This Row],[Št. projektne naloge]],'[1]PLAN KONTROLE KONČANIH STROJEV'!$C$8:$M$2000,4,FALSE),"")</f>
        <v/>
      </c>
      <c r="AI694" s="10"/>
      <c r="AJ694" s="10"/>
      <c r="AK694" s="296" t="str">
        <f>IFERROR(VLOOKUP(Table3[[#This Row],[Št. projektne naloge]],'[1]PLAN KONTROLE KONČANIH STROJEV'!$C$8:$M$2000,9,FALSE),"")</f>
        <v/>
      </c>
      <c r="AL69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94" s="30"/>
      <c r="AN694" s="7"/>
    </row>
    <row r="695" spans="1:40" ht="18" hidden="1" x14ac:dyDescent="0.35">
      <c r="A695" s="117" t="s">
        <v>1677</v>
      </c>
      <c r="B695" s="442" t="s">
        <v>1586</v>
      </c>
      <c r="C695" s="57" t="s">
        <v>1589</v>
      </c>
      <c r="D695" s="394" t="s">
        <v>1590</v>
      </c>
      <c r="E695" s="397">
        <v>20</v>
      </c>
      <c r="F695" s="10"/>
      <c r="G695" s="10"/>
      <c r="H695" s="29"/>
      <c r="I695" s="280"/>
      <c r="J695" s="103"/>
      <c r="K695" s="103"/>
      <c r="L695" s="105"/>
      <c r="M695" s="105"/>
      <c r="N695" s="50">
        <v>469951</v>
      </c>
      <c r="O695" s="280">
        <v>16029</v>
      </c>
      <c r="P695" s="105">
        <v>1</v>
      </c>
      <c r="Q695" s="102"/>
      <c r="R695" s="114"/>
      <c r="S695" s="272"/>
      <c r="T695" s="30"/>
      <c r="U695" s="29"/>
      <c r="V695" s="29"/>
      <c r="W695" s="10" t="s">
        <v>2128</v>
      </c>
      <c r="X695" s="296" t="s">
        <v>2128</v>
      </c>
      <c r="Y695" s="101">
        <f>SUM(Table3[[#This Row],[cca 
25%]:[cca 100%]])</f>
        <v>0</v>
      </c>
      <c r="Z695" s="351">
        <f>Table3[[#This Row],[Montažne ure]]*(1-Table3[[#This Row],[faktor %]])</f>
        <v>0</v>
      </c>
      <c r="AA695" s="366"/>
      <c r="AB695" s="85"/>
      <c r="AC695" s="85"/>
      <c r="AD695" s="85"/>
      <c r="AE695" s="3"/>
      <c r="AF695" s="3"/>
      <c r="AG695" s="296" t="str">
        <f>IFERROR(VLOOKUP(Table3[[#This Row],[Št. projektne naloge]],'[1]PLAN KONTROLE KONČANIH STROJEV'!$C$8:$M$2000,5,FALSE),"")</f>
        <v/>
      </c>
      <c r="AH695" s="296" t="str">
        <f>IFERROR(VLOOKUP(Table3[[#This Row],[Št. projektne naloge]],'[1]PLAN KONTROLE KONČANIH STROJEV'!$C$8:$M$2000,4,FALSE),"")</f>
        <v/>
      </c>
      <c r="AI695" s="10"/>
      <c r="AJ695" s="10"/>
      <c r="AK695" s="296" t="str">
        <f>IFERROR(VLOOKUP(Table3[[#This Row],[Št. projektne naloge]],'[1]PLAN KONTROLE KONČANIH STROJEV'!$C$8:$M$2000,9,FALSE),"")</f>
        <v/>
      </c>
      <c r="AL69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95" s="30"/>
      <c r="AN695" s="7"/>
    </row>
    <row r="696" spans="1:40" ht="18" hidden="1" x14ac:dyDescent="0.35">
      <c r="A696" s="117" t="s">
        <v>1677</v>
      </c>
      <c r="B696" s="442" t="s">
        <v>1586</v>
      </c>
      <c r="C696" s="57" t="s">
        <v>1591</v>
      </c>
      <c r="D696" s="410" t="s">
        <v>1592</v>
      </c>
      <c r="E696" s="397">
        <v>30</v>
      </c>
      <c r="F696" s="10"/>
      <c r="G696" s="303" t="s">
        <v>1715</v>
      </c>
      <c r="H696" s="29"/>
      <c r="I696" s="280"/>
      <c r="J696" s="103"/>
      <c r="K696" s="103"/>
      <c r="L696" s="105"/>
      <c r="M696" s="105"/>
      <c r="N696" s="50">
        <v>469952</v>
      </c>
      <c r="O696" s="280">
        <v>16030</v>
      </c>
      <c r="P696" s="105">
        <v>1</v>
      </c>
      <c r="Q696" s="102"/>
      <c r="R696" s="114"/>
      <c r="S696" s="272"/>
      <c r="T696" s="30"/>
      <c r="U696" s="29"/>
      <c r="V696" s="29"/>
      <c r="W696" s="10" t="s">
        <v>2128</v>
      </c>
      <c r="X696" s="296" t="s">
        <v>2128</v>
      </c>
      <c r="Y696" s="101">
        <f>SUM(Table3[[#This Row],[cca 
25%]:[cca 100%]])</f>
        <v>0</v>
      </c>
      <c r="Z696" s="351">
        <f>Table3[[#This Row],[Montažne ure]]*(1-Table3[[#This Row],[faktor %]])</f>
        <v>0</v>
      </c>
      <c r="AA696" s="366"/>
      <c r="AB696" s="85"/>
      <c r="AC696" s="85"/>
      <c r="AD696" s="85"/>
      <c r="AE696" s="3"/>
      <c r="AF696" s="3"/>
      <c r="AG696" s="296" t="str">
        <f>IFERROR(VLOOKUP(Table3[[#This Row],[Št. projektne naloge]],'[1]PLAN KONTROLE KONČANIH STROJEV'!$C$8:$M$2000,5,FALSE),"")</f>
        <v/>
      </c>
      <c r="AH696" s="296" t="str">
        <f>IFERROR(VLOOKUP(Table3[[#This Row],[Št. projektne naloge]],'[1]PLAN KONTROLE KONČANIH STROJEV'!$C$8:$M$2000,4,FALSE),"")</f>
        <v/>
      </c>
      <c r="AI696" s="10"/>
      <c r="AJ696" s="10"/>
      <c r="AK696" s="296" t="str">
        <f>IFERROR(VLOOKUP(Table3[[#This Row],[Št. projektne naloge]],'[1]PLAN KONTROLE KONČANIH STROJEV'!$C$8:$M$2000,9,FALSE),"")</f>
        <v/>
      </c>
      <c r="AL69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96" s="30"/>
      <c r="AN696" s="7"/>
    </row>
    <row r="697" spans="1:40" ht="18" hidden="1" x14ac:dyDescent="0.35">
      <c r="A697" s="117" t="s">
        <v>1677</v>
      </c>
      <c r="B697" s="442" t="s">
        <v>1586</v>
      </c>
      <c r="C697" s="57" t="s">
        <v>1593</v>
      </c>
      <c r="D697" s="394" t="s">
        <v>1594</v>
      </c>
      <c r="E697" s="397">
        <v>40</v>
      </c>
      <c r="F697" s="10"/>
      <c r="G697" s="303"/>
      <c r="H697" s="29"/>
      <c r="I697" s="280"/>
      <c r="J697" s="103"/>
      <c r="K697" s="103"/>
      <c r="L697" s="105"/>
      <c r="M697" s="105"/>
      <c r="N697" s="50">
        <v>469644</v>
      </c>
      <c r="O697" s="280">
        <v>16031</v>
      </c>
      <c r="P697" s="105">
        <v>1</v>
      </c>
      <c r="Q697" s="102"/>
      <c r="R697" s="114"/>
      <c r="S697" s="272"/>
      <c r="T697" s="30"/>
      <c r="U697" s="404"/>
      <c r="V697" s="29"/>
      <c r="W697" s="10" t="s">
        <v>2128</v>
      </c>
      <c r="X697" s="296" t="s">
        <v>2128</v>
      </c>
      <c r="Y697" s="101">
        <f>SUM(Table3[[#This Row],[cca 
25%]:[cca 100%]])</f>
        <v>0</v>
      </c>
      <c r="Z697" s="351">
        <f>Table3[[#This Row],[Montažne ure]]*(1-Table3[[#This Row],[faktor %]])</f>
        <v>0</v>
      </c>
      <c r="AA697" s="366"/>
      <c r="AB697" s="85"/>
      <c r="AC697" s="85"/>
      <c r="AD697" s="85"/>
      <c r="AE697" s="3"/>
      <c r="AF697" s="3"/>
      <c r="AG697" s="296" t="str">
        <f>IFERROR(VLOOKUP(Table3[[#This Row],[Št. projektne naloge]],'[1]PLAN KONTROLE KONČANIH STROJEV'!$C$8:$M$2000,5,FALSE),"")</f>
        <v/>
      </c>
      <c r="AH697" s="296" t="str">
        <f>IFERROR(VLOOKUP(Table3[[#This Row],[Št. projektne naloge]],'[1]PLAN KONTROLE KONČANIH STROJEV'!$C$8:$M$2000,4,FALSE),"")</f>
        <v/>
      </c>
      <c r="AI697" s="10"/>
      <c r="AJ697" s="10"/>
      <c r="AK697" s="296" t="str">
        <f>IFERROR(VLOOKUP(Table3[[#This Row],[Št. projektne naloge]],'[1]PLAN KONTROLE KONČANIH STROJEV'!$C$8:$M$2000,9,FALSE),"")</f>
        <v/>
      </c>
      <c r="AL69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97" s="30"/>
      <c r="AN697" s="7"/>
    </row>
    <row r="698" spans="1:40" ht="18" hidden="1" x14ac:dyDescent="0.35">
      <c r="A698" s="117" t="s">
        <v>1677</v>
      </c>
      <c r="B698" s="442" t="s">
        <v>1586</v>
      </c>
      <c r="C698" s="57" t="s">
        <v>1595</v>
      </c>
      <c r="D698" s="410" t="s">
        <v>1596</v>
      </c>
      <c r="E698" s="397">
        <v>50</v>
      </c>
      <c r="F698" s="10"/>
      <c r="G698" s="303" t="s">
        <v>1715</v>
      </c>
      <c r="H698" s="29"/>
      <c r="I698" s="280"/>
      <c r="J698" s="103"/>
      <c r="K698" s="103"/>
      <c r="L698" s="105"/>
      <c r="M698" s="105"/>
      <c r="N698" s="50">
        <v>469953</v>
      </c>
      <c r="O698" s="280">
        <v>16032</v>
      </c>
      <c r="P698" s="105">
        <v>1</v>
      </c>
      <c r="Q698" s="102"/>
      <c r="R698" s="114"/>
      <c r="S698" s="272"/>
      <c r="T698" s="30"/>
      <c r="U698" s="29"/>
      <c r="V698" s="29"/>
      <c r="W698" s="10" t="s">
        <v>2128</v>
      </c>
      <c r="X698" s="296" t="s">
        <v>2128</v>
      </c>
      <c r="Y698" s="101">
        <f>SUM(Table3[[#This Row],[cca 
25%]:[cca 100%]])</f>
        <v>0</v>
      </c>
      <c r="Z698" s="351">
        <f>Table3[[#This Row],[Montažne ure]]*(1-Table3[[#This Row],[faktor %]])</f>
        <v>0</v>
      </c>
      <c r="AA698" s="366"/>
      <c r="AB698" s="85"/>
      <c r="AC698" s="85"/>
      <c r="AD698" s="85"/>
      <c r="AE698" s="3"/>
      <c r="AF698" s="3"/>
      <c r="AG698" s="296" t="str">
        <f>IFERROR(VLOOKUP(Table3[[#This Row],[Št. projektne naloge]],'[1]PLAN KONTROLE KONČANIH STROJEV'!$C$8:$M$2000,5,FALSE),"")</f>
        <v/>
      </c>
      <c r="AH698" s="296" t="str">
        <f>IFERROR(VLOOKUP(Table3[[#This Row],[Št. projektne naloge]],'[1]PLAN KONTROLE KONČANIH STROJEV'!$C$8:$M$2000,4,FALSE),"")</f>
        <v/>
      </c>
      <c r="AI698" s="10"/>
      <c r="AJ698" s="10"/>
      <c r="AK698" s="296" t="str">
        <f>IFERROR(VLOOKUP(Table3[[#This Row],[Št. projektne naloge]],'[1]PLAN KONTROLE KONČANIH STROJEV'!$C$8:$M$2000,9,FALSE),"")</f>
        <v/>
      </c>
      <c r="AL69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98" s="30"/>
      <c r="AN698" s="7"/>
    </row>
    <row r="699" spans="1:40" ht="18" hidden="1" x14ac:dyDescent="0.35">
      <c r="A699" s="117" t="s">
        <v>1677</v>
      </c>
      <c r="B699" s="442" t="s">
        <v>1586</v>
      </c>
      <c r="C699" s="57" t="s">
        <v>1597</v>
      </c>
      <c r="D699" s="394" t="s">
        <v>1598</v>
      </c>
      <c r="E699" s="397">
        <v>60</v>
      </c>
      <c r="F699" s="10"/>
      <c r="G699" s="303"/>
      <c r="H699" s="29"/>
      <c r="I699" s="280"/>
      <c r="J699" s="103"/>
      <c r="K699" s="103"/>
      <c r="L699" s="105"/>
      <c r="M699" s="105"/>
      <c r="N699" s="50">
        <v>469954</v>
      </c>
      <c r="O699" s="280">
        <v>16033</v>
      </c>
      <c r="P699" s="105">
        <v>1</v>
      </c>
      <c r="Q699" s="102"/>
      <c r="R699" s="114"/>
      <c r="S699" s="272"/>
      <c r="T699" s="30"/>
      <c r="U699" s="29"/>
      <c r="V699" s="29"/>
      <c r="W699" s="10" t="s">
        <v>2128</v>
      </c>
      <c r="X699" s="296" t="s">
        <v>2128</v>
      </c>
      <c r="Y699" s="101">
        <f>SUM(Table3[[#This Row],[cca 
25%]:[cca 100%]])</f>
        <v>0</v>
      </c>
      <c r="Z699" s="351">
        <f>Table3[[#This Row],[Montažne ure]]*(1-Table3[[#This Row],[faktor %]])</f>
        <v>0</v>
      </c>
      <c r="AA699" s="366"/>
      <c r="AB699" s="85"/>
      <c r="AC699" s="85"/>
      <c r="AD699" s="85"/>
      <c r="AE699" s="3"/>
      <c r="AF699" s="3"/>
      <c r="AG699" s="296" t="str">
        <f>IFERROR(VLOOKUP(Table3[[#This Row],[Št. projektne naloge]],'[1]PLAN KONTROLE KONČANIH STROJEV'!$C$8:$M$2000,5,FALSE),"")</f>
        <v/>
      </c>
      <c r="AH699" s="296" t="str">
        <f>IFERROR(VLOOKUP(Table3[[#This Row],[Št. projektne naloge]],'[1]PLAN KONTROLE KONČANIH STROJEV'!$C$8:$M$2000,4,FALSE),"")</f>
        <v/>
      </c>
      <c r="AI699" s="10"/>
      <c r="AJ699" s="10"/>
      <c r="AK699" s="296" t="str">
        <f>IFERROR(VLOOKUP(Table3[[#This Row],[Št. projektne naloge]],'[1]PLAN KONTROLE KONČANIH STROJEV'!$C$8:$M$2000,9,FALSE),"")</f>
        <v/>
      </c>
      <c r="AL69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699" s="30"/>
      <c r="AN699" s="7"/>
    </row>
    <row r="700" spans="1:40" ht="18" hidden="1" x14ac:dyDescent="0.35">
      <c r="A700" s="117" t="s">
        <v>1677</v>
      </c>
      <c r="B700" s="442" t="s">
        <v>1586</v>
      </c>
      <c r="C700" s="57" t="s">
        <v>1599</v>
      </c>
      <c r="D700" s="394" t="s">
        <v>1600</v>
      </c>
      <c r="E700" s="397">
        <v>70</v>
      </c>
      <c r="F700" s="10"/>
      <c r="G700" s="303"/>
      <c r="H700" s="29"/>
      <c r="I700" s="280"/>
      <c r="J700" s="103"/>
      <c r="K700" s="103"/>
      <c r="L700" s="105"/>
      <c r="M700" s="105"/>
      <c r="N700" s="50">
        <v>469955</v>
      </c>
      <c r="O700" s="280">
        <v>16034</v>
      </c>
      <c r="P700" s="105">
        <v>1</v>
      </c>
      <c r="Q700" s="102"/>
      <c r="R700" s="114"/>
      <c r="S700" s="272"/>
      <c r="T700" s="30"/>
      <c r="U700" s="29"/>
      <c r="V700" s="29"/>
      <c r="W700" s="10" t="s">
        <v>2128</v>
      </c>
      <c r="X700" s="296" t="s">
        <v>2128</v>
      </c>
      <c r="Y700" s="101">
        <f>SUM(Table3[[#This Row],[cca 
25%]:[cca 100%]])</f>
        <v>0</v>
      </c>
      <c r="Z700" s="351">
        <f>Table3[[#This Row],[Montažne ure]]*(1-Table3[[#This Row],[faktor %]])</f>
        <v>0</v>
      </c>
      <c r="AA700" s="366"/>
      <c r="AB700" s="85"/>
      <c r="AC700" s="85"/>
      <c r="AD700" s="85"/>
      <c r="AE700" s="3"/>
      <c r="AF700" s="3"/>
      <c r="AG700" s="296" t="str">
        <f>IFERROR(VLOOKUP(Table3[[#This Row],[Št. projektne naloge]],'[1]PLAN KONTROLE KONČANIH STROJEV'!$C$8:$M$2000,5,FALSE),"")</f>
        <v/>
      </c>
      <c r="AH700" s="296" t="str">
        <f>IFERROR(VLOOKUP(Table3[[#This Row],[Št. projektne naloge]],'[1]PLAN KONTROLE KONČANIH STROJEV'!$C$8:$M$2000,4,FALSE),"")</f>
        <v/>
      </c>
      <c r="AI700" s="10"/>
      <c r="AJ700" s="10"/>
      <c r="AK700" s="296" t="str">
        <f>IFERROR(VLOOKUP(Table3[[#This Row],[Št. projektne naloge]],'[1]PLAN KONTROLE KONČANIH STROJEV'!$C$8:$M$2000,9,FALSE),"")</f>
        <v/>
      </c>
      <c r="AL70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00" s="30"/>
      <c r="AN700" s="7"/>
    </row>
    <row r="701" spans="1:40" ht="18" hidden="1" x14ac:dyDescent="0.35">
      <c r="A701" s="117" t="s">
        <v>1677</v>
      </c>
      <c r="B701" s="442" t="s">
        <v>1586</v>
      </c>
      <c r="C701" s="57" t="s">
        <v>1601</v>
      </c>
      <c r="D701" s="410" t="s">
        <v>1602</v>
      </c>
      <c r="E701" s="397">
        <v>80</v>
      </c>
      <c r="F701" s="10"/>
      <c r="G701" s="303" t="s">
        <v>1715</v>
      </c>
      <c r="H701" s="29"/>
      <c r="I701" s="280"/>
      <c r="J701" s="103"/>
      <c r="K701" s="103"/>
      <c r="L701" s="105"/>
      <c r="M701" s="105"/>
      <c r="N701" s="50">
        <v>469956</v>
      </c>
      <c r="O701" s="280">
        <v>16035</v>
      </c>
      <c r="P701" s="105">
        <v>1</v>
      </c>
      <c r="Q701" s="102"/>
      <c r="R701" s="114"/>
      <c r="S701" s="272"/>
      <c r="T701" s="30"/>
      <c r="U701" s="29"/>
      <c r="V701" s="29"/>
      <c r="W701" s="10" t="s">
        <v>2128</v>
      </c>
      <c r="X701" s="296" t="s">
        <v>2128</v>
      </c>
      <c r="Y701" s="101">
        <f>SUM(Table3[[#This Row],[cca 
25%]:[cca 100%]])</f>
        <v>0</v>
      </c>
      <c r="Z701" s="351">
        <f>Table3[[#This Row],[Montažne ure]]*(1-Table3[[#This Row],[faktor %]])</f>
        <v>0</v>
      </c>
      <c r="AA701" s="366"/>
      <c r="AB701" s="85"/>
      <c r="AC701" s="85"/>
      <c r="AD701" s="85"/>
      <c r="AE701" s="3"/>
      <c r="AF701" s="3"/>
      <c r="AG701" s="296" t="str">
        <f>IFERROR(VLOOKUP(Table3[[#This Row],[Št. projektne naloge]],'[1]PLAN KONTROLE KONČANIH STROJEV'!$C$8:$M$2000,5,FALSE),"")</f>
        <v/>
      </c>
      <c r="AH701" s="296" t="str">
        <f>IFERROR(VLOOKUP(Table3[[#This Row],[Št. projektne naloge]],'[1]PLAN KONTROLE KONČANIH STROJEV'!$C$8:$M$2000,4,FALSE),"")</f>
        <v/>
      </c>
      <c r="AI701" s="10"/>
      <c r="AJ701" s="10"/>
      <c r="AK701" s="296" t="str">
        <f>IFERROR(VLOOKUP(Table3[[#This Row],[Št. projektne naloge]],'[1]PLAN KONTROLE KONČANIH STROJEV'!$C$8:$M$2000,9,FALSE),"")</f>
        <v/>
      </c>
      <c r="AL70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01" s="30"/>
      <c r="AN701" s="7"/>
    </row>
    <row r="702" spans="1:40" ht="18" hidden="1" x14ac:dyDescent="0.35">
      <c r="A702" s="117" t="s">
        <v>1677</v>
      </c>
      <c r="B702" s="442" t="s">
        <v>1586</v>
      </c>
      <c r="C702" s="57" t="s">
        <v>1603</v>
      </c>
      <c r="D702" s="410" t="s">
        <v>1604</v>
      </c>
      <c r="E702" s="397">
        <v>90</v>
      </c>
      <c r="F702" s="10"/>
      <c r="G702" s="303" t="s">
        <v>1715</v>
      </c>
      <c r="H702" s="29"/>
      <c r="I702" s="280"/>
      <c r="J702" s="103"/>
      <c r="K702" s="103"/>
      <c r="L702" s="105"/>
      <c r="M702" s="105"/>
      <c r="N702" s="50">
        <v>470166</v>
      </c>
      <c r="O702" s="280">
        <v>16036</v>
      </c>
      <c r="P702" s="105">
        <v>1</v>
      </c>
      <c r="Q702" s="102"/>
      <c r="R702" s="114"/>
      <c r="S702" s="272"/>
      <c r="T702" s="30"/>
      <c r="U702" s="29"/>
      <c r="V702" s="29"/>
      <c r="W702" s="10" t="s">
        <v>2128</v>
      </c>
      <c r="X702" s="296" t="s">
        <v>2128</v>
      </c>
      <c r="Y702" s="101">
        <f>SUM(Table3[[#This Row],[cca 
25%]:[cca 100%]])</f>
        <v>0</v>
      </c>
      <c r="Z702" s="351">
        <f>Table3[[#This Row],[Montažne ure]]*(1-Table3[[#This Row],[faktor %]])</f>
        <v>0</v>
      </c>
      <c r="AA702" s="366"/>
      <c r="AB702" s="85"/>
      <c r="AC702" s="85"/>
      <c r="AD702" s="85"/>
      <c r="AE702" s="3"/>
      <c r="AF702" s="3"/>
      <c r="AG702" s="296" t="str">
        <f>IFERROR(VLOOKUP(Table3[[#This Row],[Št. projektne naloge]],'[1]PLAN KONTROLE KONČANIH STROJEV'!$C$8:$M$2000,5,FALSE),"")</f>
        <v/>
      </c>
      <c r="AH702" s="296" t="str">
        <f>IFERROR(VLOOKUP(Table3[[#This Row],[Št. projektne naloge]],'[1]PLAN KONTROLE KONČANIH STROJEV'!$C$8:$M$2000,4,FALSE),"")</f>
        <v/>
      </c>
      <c r="AI702" s="10"/>
      <c r="AJ702" s="10"/>
      <c r="AK702" s="296" t="str">
        <f>IFERROR(VLOOKUP(Table3[[#This Row],[Št. projektne naloge]],'[1]PLAN KONTROLE KONČANIH STROJEV'!$C$8:$M$2000,9,FALSE),"")</f>
        <v/>
      </c>
      <c r="AL70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02" s="30"/>
      <c r="AN702" s="7"/>
    </row>
    <row r="703" spans="1:40" ht="18" hidden="1" x14ac:dyDescent="0.35">
      <c r="A703" s="117" t="s">
        <v>1677</v>
      </c>
      <c r="B703" s="442" t="s">
        <v>1586</v>
      </c>
      <c r="C703" s="57" t="s">
        <v>1605</v>
      </c>
      <c r="D703" s="394" t="s">
        <v>1606</v>
      </c>
      <c r="E703" s="397">
        <v>100</v>
      </c>
      <c r="F703" s="10"/>
      <c r="G703" s="303"/>
      <c r="H703" s="29"/>
      <c r="I703" s="280"/>
      <c r="J703" s="103"/>
      <c r="K703" s="103"/>
      <c r="L703" s="80"/>
      <c r="M703" s="80"/>
      <c r="N703" s="50">
        <v>469646</v>
      </c>
      <c r="O703" s="280">
        <v>16037</v>
      </c>
      <c r="P703" s="105">
        <v>1</v>
      </c>
      <c r="Q703" s="102"/>
      <c r="R703" s="114"/>
      <c r="S703" s="272"/>
      <c r="T703" s="30"/>
      <c r="U703" s="29"/>
      <c r="V703" s="29"/>
      <c r="W703" s="10" t="s">
        <v>2128</v>
      </c>
      <c r="X703" s="296" t="s">
        <v>2128</v>
      </c>
      <c r="Y703" s="101">
        <f>SUM(Table3[[#This Row],[cca 
25%]:[cca 100%]])</f>
        <v>0</v>
      </c>
      <c r="Z703" s="351">
        <f>Table3[[#This Row],[Montažne ure]]*(1-Table3[[#This Row],[faktor %]])</f>
        <v>0</v>
      </c>
      <c r="AA703" s="366"/>
      <c r="AB703" s="85"/>
      <c r="AC703" s="85"/>
      <c r="AD703" s="85"/>
      <c r="AE703" s="3"/>
      <c r="AF703" s="3"/>
      <c r="AG703" s="296" t="str">
        <f>IFERROR(VLOOKUP(Table3[[#This Row],[Št. projektne naloge]],'[1]PLAN KONTROLE KONČANIH STROJEV'!$C$8:$M$2000,5,FALSE),"")</f>
        <v/>
      </c>
      <c r="AH703" s="296" t="str">
        <f>IFERROR(VLOOKUP(Table3[[#This Row],[Št. projektne naloge]],'[1]PLAN KONTROLE KONČANIH STROJEV'!$C$8:$M$2000,4,FALSE),"")</f>
        <v/>
      </c>
      <c r="AI703" s="10"/>
      <c r="AJ703" s="10"/>
      <c r="AK703" s="296" t="str">
        <f>IFERROR(VLOOKUP(Table3[[#This Row],[Št. projektne naloge]],'[1]PLAN KONTROLE KONČANIH STROJEV'!$C$8:$M$2000,9,FALSE),"")</f>
        <v/>
      </c>
      <c r="AL70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03" s="30"/>
      <c r="AN703" s="7"/>
    </row>
    <row r="704" spans="1:40" ht="18" hidden="1" x14ac:dyDescent="0.35">
      <c r="A704" s="117" t="s">
        <v>1677</v>
      </c>
      <c r="B704" s="442" t="s">
        <v>1586</v>
      </c>
      <c r="C704" s="94" t="s">
        <v>399</v>
      </c>
      <c r="D704" s="394">
        <v>400</v>
      </c>
      <c r="E704" s="50" t="str">
        <f>RIGHT(D704,5)</f>
        <v>400</v>
      </c>
      <c r="F704" s="10"/>
      <c r="G704" s="303"/>
      <c r="H704" s="29"/>
      <c r="I704" s="280"/>
      <c r="J704" s="103"/>
      <c r="K704" s="103"/>
      <c r="L704" s="80">
        <v>150</v>
      </c>
      <c r="M704" s="80">
        <v>8</v>
      </c>
      <c r="N704" s="50"/>
      <c r="O704" s="280"/>
      <c r="P704" s="142"/>
      <c r="Q704" s="10"/>
      <c r="R704" s="114">
        <v>134</v>
      </c>
      <c r="S704" s="272"/>
      <c r="T704" s="30"/>
      <c r="U704" s="29"/>
      <c r="V704" s="29" t="s">
        <v>2128</v>
      </c>
      <c r="W704" s="119" t="s">
        <v>2128</v>
      </c>
      <c r="X704" s="325" t="s">
        <v>2128</v>
      </c>
      <c r="Y704" s="101">
        <f>SUM(Table3[[#This Row],[cca 
25%]:[cca 100%]])</f>
        <v>0</v>
      </c>
      <c r="Z704" s="351">
        <f>Table3[[#This Row],[Montažne ure]]*(1-Table3[[#This Row],[faktor %]])</f>
        <v>134</v>
      </c>
      <c r="AA704" s="366"/>
      <c r="AB704" s="85"/>
      <c r="AC704" s="85"/>
      <c r="AD704" s="85"/>
      <c r="AE704" s="3"/>
      <c r="AF704" s="3"/>
      <c r="AG704" s="296" t="str">
        <f>IFERROR(VLOOKUP(Table3[[#This Row],[Št. projektne naloge]],'[1]PLAN KONTROLE KONČANIH STROJEV'!$C$8:$M$2000,5,FALSE),"")</f>
        <v/>
      </c>
      <c r="AH704" s="296" t="str">
        <f>IFERROR(VLOOKUP(Table3[[#This Row],[Št. projektne naloge]],'[1]PLAN KONTROLE KONČANIH STROJEV'!$C$8:$M$2000,4,FALSE),"")</f>
        <v/>
      </c>
      <c r="AI704" s="10"/>
      <c r="AJ704" s="10"/>
      <c r="AK704" s="296" t="str">
        <f>IFERROR(VLOOKUP(Table3[[#This Row],[Št. projektne naloge]],'[1]PLAN KONTROLE KONČANIH STROJEV'!$C$8:$M$2000,9,FALSE),"")</f>
        <v/>
      </c>
      <c r="AL70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04" s="30"/>
      <c r="AN704" s="7"/>
    </row>
    <row r="705" spans="1:40" ht="18" hidden="1" x14ac:dyDescent="0.35">
      <c r="A705" s="117" t="s">
        <v>1677</v>
      </c>
      <c r="B705" s="442" t="s">
        <v>1586</v>
      </c>
      <c r="C705" s="57" t="s">
        <v>1607</v>
      </c>
      <c r="D705" s="394" t="s">
        <v>1608</v>
      </c>
      <c r="E705" s="397">
        <v>110</v>
      </c>
      <c r="F705" s="10"/>
      <c r="G705" s="303"/>
      <c r="H705" s="29"/>
      <c r="I705" s="280"/>
      <c r="J705" s="103"/>
      <c r="K705" s="103"/>
      <c r="L705" s="105"/>
      <c r="M705" s="105"/>
      <c r="N705" s="50">
        <v>469957</v>
      </c>
      <c r="O705" s="280">
        <v>16038</v>
      </c>
      <c r="P705" s="105">
        <v>1</v>
      </c>
      <c r="Q705" s="102"/>
      <c r="R705" s="114"/>
      <c r="S705" s="272"/>
      <c r="T705" s="30"/>
      <c r="U705" s="29"/>
      <c r="V705" s="29"/>
      <c r="W705" s="10" t="s">
        <v>2128</v>
      </c>
      <c r="X705" s="296" t="s">
        <v>2128</v>
      </c>
      <c r="Y705" s="101">
        <f>SUM(Table3[[#This Row],[cca 
25%]:[cca 100%]])</f>
        <v>0</v>
      </c>
      <c r="Z705" s="351">
        <f>Table3[[#This Row],[Montažne ure]]*(1-Table3[[#This Row],[faktor %]])</f>
        <v>0</v>
      </c>
      <c r="AA705" s="366"/>
      <c r="AB705" s="85"/>
      <c r="AC705" s="85"/>
      <c r="AD705" s="85"/>
      <c r="AE705" s="3"/>
      <c r="AF705" s="3"/>
      <c r="AG705" s="296" t="str">
        <f>IFERROR(VLOOKUP(Table3[[#This Row],[Št. projektne naloge]],'[1]PLAN KONTROLE KONČANIH STROJEV'!$C$8:$M$2000,5,FALSE),"")</f>
        <v/>
      </c>
      <c r="AH705" s="296" t="str">
        <f>IFERROR(VLOOKUP(Table3[[#This Row],[Št. projektne naloge]],'[1]PLAN KONTROLE KONČANIH STROJEV'!$C$8:$M$2000,4,FALSE),"")</f>
        <v/>
      </c>
      <c r="AI705" s="10"/>
      <c r="AJ705" s="10"/>
      <c r="AK705" s="296" t="str">
        <f>IFERROR(VLOOKUP(Table3[[#This Row],[Št. projektne naloge]],'[1]PLAN KONTROLE KONČANIH STROJEV'!$C$8:$M$2000,9,FALSE),"")</f>
        <v/>
      </c>
      <c r="AL70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05" s="30"/>
      <c r="AN705" s="7"/>
    </row>
    <row r="706" spans="1:40" ht="18" hidden="1" x14ac:dyDescent="0.35">
      <c r="A706" s="117" t="s">
        <v>1677</v>
      </c>
      <c r="B706" s="442" t="s">
        <v>1586</v>
      </c>
      <c r="C706" s="57" t="s">
        <v>1609</v>
      </c>
      <c r="D706" s="394" t="s">
        <v>1610</v>
      </c>
      <c r="E706" s="397">
        <v>120</v>
      </c>
      <c r="F706" s="10"/>
      <c r="G706" s="303"/>
      <c r="H706" s="29"/>
      <c r="I706" s="280"/>
      <c r="J706" s="103"/>
      <c r="K706" s="103"/>
      <c r="L706" s="105"/>
      <c r="M706" s="105"/>
      <c r="N706" s="50">
        <v>469958</v>
      </c>
      <c r="O706" s="280">
        <v>16039</v>
      </c>
      <c r="P706" s="105">
        <v>1</v>
      </c>
      <c r="Q706" s="102"/>
      <c r="R706" s="114"/>
      <c r="S706" s="272"/>
      <c r="T706" s="30"/>
      <c r="U706" s="29"/>
      <c r="V706" s="29"/>
      <c r="W706" s="10" t="s">
        <v>2128</v>
      </c>
      <c r="X706" s="296" t="s">
        <v>2128</v>
      </c>
      <c r="Y706" s="101">
        <f>SUM(Table3[[#This Row],[cca 
25%]:[cca 100%]])</f>
        <v>0</v>
      </c>
      <c r="Z706" s="351">
        <f>Table3[[#This Row],[Montažne ure]]*(1-Table3[[#This Row],[faktor %]])</f>
        <v>0</v>
      </c>
      <c r="AA706" s="366"/>
      <c r="AB706" s="85"/>
      <c r="AC706" s="85"/>
      <c r="AD706" s="85"/>
      <c r="AE706" s="3"/>
      <c r="AF706" s="3"/>
      <c r="AG706" s="296" t="str">
        <f>IFERROR(VLOOKUP(Table3[[#This Row],[Št. projektne naloge]],'[1]PLAN KONTROLE KONČANIH STROJEV'!$C$8:$M$2000,5,FALSE),"")</f>
        <v/>
      </c>
      <c r="AH706" s="296" t="str">
        <f>IFERROR(VLOOKUP(Table3[[#This Row],[Št. projektne naloge]],'[1]PLAN KONTROLE KONČANIH STROJEV'!$C$8:$M$2000,4,FALSE),"")</f>
        <v/>
      </c>
      <c r="AI706" s="10"/>
      <c r="AJ706" s="10"/>
      <c r="AK706" s="296" t="str">
        <f>IFERROR(VLOOKUP(Table3[[#This Row],[Št. projektne naloge]],'[1]PLAN KONTROLE KONČANIH STROJEV'!$C$8:$M$2000,9,FALSE),"")</f>
        <v/>
      </c>
      <c r="AL70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06" s="30"/>
      <c r="AN706" s="7"/>
    </row>
    <row r="707" spans="1:40" ht="18" hidden="1" x14ac:dyDescent="0.35">
      <c r="A707" s="117" t="s">
        <v>1677</v>
      </c>
      <c r="B707" s="442" t="s">
        <v>1586</v>
      </c>
      <c r="C707" s="57" t="s">
        <v>1394</v>
      </c>
      <c r="D707" s="394" t="s">
        <v>1611</v>
      </c>
      <c r="E707" s="397">
        <v>130</v>
      </c>
      <c r="F707" s="10"/>
      <c r="G707" s="303"/>
      <c r="H707" s="29"/>
      <c r="I707" s="280"/>
      <c r="J707" s="103"/>
      <c r="K707" s="103"/>
      <c r="L707" s="105"/>
      <c r="M707" s="105"/>
      <c r="N707" s="50">
        <v>470192</v>
      </c>
      <c r="O707" s="280">
        <v>16040</v>
      </c>
      <c r="P707" s="105">
        <v>1</v>
      </c>
      <c r="Q707" s="102"/>
      <c r="R707" s="114"/>
      <c r="S707" s="272"/>
      <c r="T707" s="30"/>
      <c r="U707" s="29"/>
      <c r="V707" s="29"/>
      <c r="W707" s="10" t="s">
        <v>2128</v>
      </c>
      <c r="X707" s="296" t="s">
        <v>2128</v>
      </c>
      <c r="Y707" s="101">
        <f>SUM(Table3[[#This Row],[cca 
25%]:[cca 100%]])</f>
        <v>0</v>
      </c>
      <c r="Z707" s="351">
        <f>Table3[[#This Row],[Montažne ure]]*(1-Table3[[#This Row],[faktor %]])</f>
        <v>0</v>
      </c>
      <c r="AA707" s="366"/>
      <c r="AB707" s="85"/>
      <c r="AC707" s="85"/>
      <c r="AD707" s="85"/>
      <c r="AE707" s="3"/>
      <c r="AF707" s="3"/>
      <c r="AG707" s="296" t="str">
        <f>IFERROR(VLOOKUP(Table3[[#This Row],[Št. projektne naloge]],'[1]PLAN KONTROLE KONČANIH STROJEV'!$C$8:$M$2000,5,FALSE),"")</f>
        <v/>
      </c>
      <c r="AH707" s="296" t="str">
        <f>IFERROR(VLOOKUP(Table3[[#This Row],[Št. projektne naloge]],'[1]PLAN KONTROLE KONČANIH STROJEV'!$C$8:$M$2000,4,FALSE),"")</f>
        <v/>
      </c>
      <c r="AI707" s="10"/>
      <c r="AJ707" s="10"/>
      <c r="AK707" s="296" t="str">
        <f>IFERROR(VLOOKUP(Table3[[#This Row],[Št. projektne naloge]],'[1]PLAN KONTROLE KONČANIH STROJEV'!$C$8:$M$2000,9,FALSE),"")</f>
        <v/>
      </c>
      <c r="AL70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07" s="30"/>
      <c r="AN707" s="7"/>
    </row>
    <row r="708" spans="1:40" ht="18" hidden="1" x14ac:dyDescent="0.35">
      <c r="A708" s="117" t="s">
        <v>1677</v>
      </c>
      <c r="B708" s="442" t="s">
        <v>1586</v>
      </c>
      <c r="C708" s="57" t="s">
        <v>1612</v>
      </c>
      <c r="D708" s="394" t="s">
        <v>1613</v>
      </c>
      <c r="E708" s="397">
        <v>140</v>
      </c>
      <c r="F708" s="10"/>
      <c r="G708" s="303"/>
      <c r="H708" s="29"/>
      <c r="I708" s="280"/>
      <c r="J708" s="103"/>
      <c r="K708" s="103"/>
      <c r="L708" s="105"/>
      <c r="M708" s="105"/>
      <c r="N708" s="50">
        <v>469959</v>
      </c>
      <c r="O708" s="280">
        <v>16041</v>
      </c>
      <c r="P708" s="105">
        <v>1</v>
      </c>
      <c r="Q708" s="102"/>
      <c r="R708" s="114"/>
      <c r="S708" s="272"/>
      <c r="T708" s="30"/>
      <c r="U708" s="29"/>
      <c r="V708" s="29"/>
      <c r="W708" s="10" t="s">
        <v>2128</v>
      </c>
      <c r="X708" s="296" t="s">
        <v>2128</v>
      </c>
      <c r="Y708" s="101">
        <f>SUM(Table3[[#This Row],[cca 
25%]:[cca 100%]])</f>
        <v>0</v>
      </c>
      <c r="Z708" s="351">
        <f>Table3[[#This Row],[Montažne ure]]*(1-Table3[[#This Row],[faktor %]])</f>
        <v>0</v>
      </c>
      <c r="AA708" s="366"/>
      <c r="AB708" s="85"/>
      <c r="AC708" s="85"/>
      <c r="AD708" s="85"/>
      <c r="AE708" s="3"/>
      <c r="AF708" s="3"/>
      <c r="AG708" s="296" t="str">
        <f>IFERROR(VLOOKUP(Table3[[#This Row],[Št. projektne naloge]],'[1]PLAN KONTROLE KONČANIH STROJEV'!$C$8:$M$2000,5,FALSE),"")</f>
        <v/>
      </c>
      <c r="AH708" s="296" t="str">
        <f>IFERROR(VLOOKUP(Table3[[#This Row],[Št. projektne naloge]],'[1]PLAN KONTROLE KONČANIH STROJEV'!$C$8:$M$2000,4,FALSE),"")</f>
        <v/>
      </c>
      <c r="AI708" s="10"/>
      <c r="AJ708" s="10"/>
      <c r="AK708" s="296" t="str">
        <f>IFERROR(VLOOKUP(Table3[[#This Row],[Št. projektne naloge]],'[1]PLAN KONTROLE KONČANIH STROJEV'!$C$8:$M$2000,9,FALSE),"")</f>
        <v/>
      </c>
      <c r="AL70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08" s="30"/>
      <c r="AN708" s="7"/>
    </row>
    <row r="709" spans="1:40" ht="18" hidden="1" x14ac:dyDescent="0.35">
      <c r="A709" s="117" t="s">
        <v>1677</v>
      </c>
      <c r="B709" s="442" t="s">
        <v>1586</v>
      </c>
      <c r="C709" s="57" t="s">
        <v>1614</v>
      </c>
      <c r="D709" s="394" t="s">
        <v>1615</v>
      </c>
      <c r="E709" s="397">
        <v>150</v>
      </c>
      <c r="F709" s="10"/>
      <c r="G709" s="303"/>
      <c r="H709" s="29"/>
      <c r="I709" s="280"/>
      <c r="J709" s="103"/>
      <c r="K709" s="103"/>
      <c r="L709" s="105"/>
      <c r="M709" s="105"/>
      <c r="N709" s="50">
        <v>469960</v>
      </c>
      <c r="O709" s="280">
        <v>16042</v>
      </c>
      <c r="P709" s="105">
        <v>1</v>
      </c>
      <c r="Q709" s="102"/>
      <c r="R709" s="114"/>
      <c r="S709" s="272"/>
      <c r="T709" s="30"/>
      <c r="U709" s="29"/>
      <c r="V709" s="29"/>
      <c r="W709" s="10" t="s">
        <v>2128</v>
      </c>
      <c r="X709" s="296" t="s">
        <v>2128</v>
      </c>
      <c r="Y709" s="101">
        <f>SUM(Table3[[#This Row],[cca 
25%]:[cca 100%]])</f>
        <v>0</v>
      </c>
      <c r="Z709" s="351">
        <f>Table3[[#This Row],[Montažne ure]]*(1-Table3[[#This Row],[faktor %]])</f>
        <v>0</v>
      </c>
      <c r="AA709" s="366"/>
      <c r="AB709" s="85"/>
      <c r="AC709" s="85"/>
      <c r="AD709" s="85"/>
      <c r="AE709" s="3"/>
      <c r="AF709" s="3"/>
      <c r="AG709" s="296" t="str">
        <f>IFERROR(VLOOKUP(Table3[[#This Row],[Št. projektne naloge]],'[1]PLAN KONTROLE KONČANIH STROJEV'!$C$8:$M$2000,5,FALSE),"")</f>
        <v/>
      </c>
      <c r="AH709" s="296" t="str">
        <f>IFERROR(VLOOKUP(Table3[[#This Row],[Št. projektne naloge]],'[1]PLAN KONTROLE KONČANIH STROJEV'!$C$8:$M$2000,4,FALSE),"")</f>
        <v/>
      </c>
      <c r="AI709" s="10"/>
      <c r="AJ709" s="10"/>
      <c r="AK709" s="296" t="str">
        <f>IFERROR(VLOOKUP(Table3[[#This Row],[Št. projektne naloge]],'[1]PLAN KONTROLE KONČANIH STROJEV'!$C$8:$M$2000,9,FALSE),"")</f>
        <v/>
      </c>
      <c r="AL70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09" s="30"/>
      <c r="AN709" s="7"/>
    </row>
    <row r="710" spans="1:40" ht="18" hidden="1" x14ac:dyDescent="0.35">
      <c r="A710" s="117" t="s">
        <v>1677</v>
      </c>
      <c r="B710" s="442" t="s">
        <v>1586</v>
      </c>
      <c r="C710" s="57" t="s">
        <v>1616</v>
      </c>
      <c r="D710" s="410" t="s">
        <v>1617</v>
      </c>
      <c r="E710" s="397">
        <v>160</v>
      </c>
      <c r="F710" s="10"/>
      <c r="G710" s="303" t="s">
        <v>1715</v>
      </c>
      <c r="H710" s="29"/>
      <c r="I710" s="280"/>
      <c r="J710" s="103"/>
      <c r="K710" s="103"/>
      <c r="L710" s="105"/>
      <c r="M710" s="105"/>
      <c r="N710" s="50">
        <v>469961</v>
      </c>
      <c r="O710" s="280">
        <v>16043</v>
      </c>
      <c r="P710" s="105">
        <v>1</v>
      </c>
      <c r="Q710" s="102"/>
      <c r="R710" s="114"/>
      <c r="S710" s="272"/>
      <c r="T710" s="30"/>
      <c r="U710" s="29"/>
      <c r="V710" s="29"/>
      <c r="W710" s="10" t="s">
        <v>2128</v>
      </c>
      <c r="X710" s="296" t="s">
        <v>2128</v>
      </c>
      <c r="Y710" s="101">
        <f>SUM(Table3[[#This Row],[cca 
25%]:[cca 100%]])</f>
        <v>0</v>
      </c>
      <c r="Z710" s="351">
        <f>Table3[[#This Row],[Montažne ure]]*(1-Table3[[#This Row],[faktor %]])</f>
        <v>0</v>
      </c>
      <c r="AA710" s="366"/>
      <c r="AB710" s="85"/>
      <c r="AC710" s="85"/>
      <c r="AD710" s="85"/>
      <c r="AE710" s="3"/>
      <c r="AF710" s="3"/>
      <c r="AG710" s="296" t="str">
        <f>IFERROR(VLOOKUP(Table3[[#This Row],[Št. projektne naloge]],'[1]PLAN KONTROLE KONČANIH STROJEV'!$C$8:$M$2000,5,FALSE),"")</f>
        <v/>
      </c>
      <c r="AH710" s="296" t="str">
        <f>IFERROR(VLOOKUP(Table3[[#This Row],[Št. projektne naloge]],'[1]PLAN KONTROLE KONČANIH STROJEV'!$C$8:$M$2000,4,FALSE),"")</f>
        <v/>
      </c>
      <c r="AI710" s="10"/>
      <c r="AJ710" s="10"/>
      <c r="AK710" s="296" t="str">
        <f>IFERROR(VLOOKUP(Table3[[#This Row],[Št. projektne naloge]],'[1]PLAN KONTROLE KONČANIH STROJEV'!$C$8:$M$2000,9,FALSE),"")</f>
        <v/>
      </c>
      <c r="AL71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10" s="30"/>
      <c r="AN710" s="7"/>
    </row>
    <row r="711" spans="1:40" ht="18" hidden="1" x14ac:dyDescent="0.35">
      <c r="A711" s="117" t="s">
        <v>1677</v>
      </c>
      <c r="B711" s="442" t="s">
        <v>1586</v>
      </c>
      <c r="C711" s="57" t="s">
        <v>1618</v>
      </c>
      <c r="D711" s="410" t="s">
        <v>1619</v>
      </c>
      <c r="E711" s="397">
        <v>170</v>
      </c>
      <c r="F711" s="10"/>
      <c r="G711" s="303" t="s">
        <v>1716</v>
      </c>
      <c r="H711" s="29"/>
      <c r="I711" s="280"/>
      <c r="J711" s="103"/>
      <c r="K711" s="103"/>
      <c r="L711" s="105"/>
      <c r="M711" s="105"/>
      <c r="N711" s="50">
        <v>469962</v>
      </c>
      <c r="O711" s="280">
        <v>16044</v>
      </c>
      <c r="P711" s="105">
        <v>1</v>
      </c>
      <c r="Q711" s="102"/>
      <c r="R711" s="114"/>
      <c r="S711" s="272"/>
      <c r="T711" s="30"/>
      <c r="U711" s="29"/>
      <c r="V711" s="29"/>
      <c r="W711" s="10" t="s">
        <v>2128</v>
      </c>
      <c r="X711" s="296" t="s">
        <v>2128</v>
      </c>
      <c r="Y711" s="101">
        <f>SUM(Table3[[#This Row],[cca 
25%]:[cca 100%]])</f>
        <v>0</v>
      </c>
      <c r="Z711" s="351">
        <f>Table3[[#This Row],[Montažne ure]]*(1-Table3[[#This Row],[faktor %]])</f>
        <v>0</v>
      </c>
      <c r="AA711" s="366"/>
      <c r="AB711" s="85"/>
      <c r="AC711" s="85"/>
      <c r="AD711" s="85"/>
      <c r="AE711" s="3"/>
      <c r="AF711" s="3"/>
      <c r="AG711" s="296" t="str">
        <f>IFERROR(VLOOKUP(Table3[[#This Row],[Št. projektne naloge]],'[1]PLAN KONTROLE KONČANIH STROJEV'!$C$8:$M$2000,5,FALSE),"")</f>
        <v/>
      </c>
      <c r="AH711" s="296" t="str">
        <f>IFERROR(VLOOKUP(Table3[[#This Row],[Št. projektne naloge]],'[1]PLAN KONTROLE KONČANIH STROJEV'!$C$8:$M$2000,4,FALSE),"")</f>
        <v/>
      </c>
      <c r="AI711" s="10"/>
      <c r="AJ711" s="10"/>
      <c r="AK711" s="296" t="str">
        <f>IFERROR(VLOOKUP(Table3[[#This Row],[Št. projektne naloge]],'[1]PLAN KONTROLE KONČANIH STROJEV'!$C$8:$M$2000,9,FALSE),"")</f>
        <v/>
      </c>
      <c r="AL71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11" s="30"/>
      <c r="AN711" s="7"/>
    </row>
    <row r="712" spans="1:40" ht="18" hidden="1" x14ac:dyDescent="0.35">
      <c r="A712" s="117" t="s">
        <v>1677</v>
      </c>
      <c r="B712" s="442" t="s">
        <v>1586</v>
      </c>
      <c r="C712" s="57" t="s">
        <v>1620</v>
      </c>
      <c r="D712" s="410" t="s">
        <v>1621</v>
      </c>
      <c r="E712" s="397">
        <v>180</v>
      </c>
      <c r="F712" s="10"/>
      <c r="G712" s="303" t="s">
        <v>1717</v>
      </c>
      <c r="H712" s="29"/>
      <c r="I712" s="280"/>
      <c r="J712" s="103"/>
      <c r="K712" s="103"/>
      <c r="L712" s="105"/>
      <c r="M712" s="105"/>
      <c r="N712" s="50">
        <v>469963</v>
      </c>
      <c r="O712" s="280">
        <v>16045</v>
      </c>
      <c r="P712" s="105">
        <v>1</v>
      </c>
      <c r="Q712" s="102"/>
      <c r="R712" s="114"/>
      <c r="S712" s="272"/>
      <c r="T712" s="30"/>
      <c r="U712" s="404"/>
      <c r="V712" s="29"/>
      <c r="W712" s="10" t="s">
        <v>2128</v>
      </c>
      <c r="X712" s="296" t="s">
        <v>2128</v>
      </c>
      <c r="Y712" s="101">
        <f>SUM(Table3[[#This Row],[cca 
25%]:[cca 100%]])</f>
        <v>0</v>
      </c>
      <c r="Z712" s="351">
        <f>Table3[[#This Row],[Montažne ure]]*(1-Table3[[#This Row],[faktor %]])</f>
        <v>0</v>
      </c>
      <c r="AA712" s="366"/>
      <c r="AB712" s="85"/>
      <c r="AC712" s="85"/>
      <c r="AD712" s="85"/>
      <c r="AE712" s="3"/>
      <c r="AF712" s="3"/>
      <c r="AG712" s="296" t="str">
        <f>IFERROR(VLOOKUP(Table3[[#This Row],[Št. projektne naloge]],'[1]PLAN KONTROLE KONČANIH STROJEV'!$C$8:$M$2000,5,FALSE),"")</f>
        <v/>
      </c>
      <c r="AH712" s="296" t="str">
        <f>IFERROR(VLOOKUP(Table3[[#This Row],[Št. projektne naloge]],'[1]PLAN KONTROLE KONČANIH STROJEV'!$C$8:$M$2000,4,FALSE),"")</f>
        <v/>
      </c>
      <c r="AI712" s="10"/>
      <c r="AJ712" s="10"/>
      <c r="AK712" s="296" t="str">
        <f>IFERROR(VLOOKUP(Table3[[#This Row],[Št. projektne naloge]],'[1]PLAN KONTROLE KONČANIH STROJEV'!$C$8:$M$2000,9,FALSE),"")</f>
        <v/>
      </c>
      <c r="AL71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12" s="30"/>
      <c r="AN712" s="7"/>
    </row>
    <row r="713" spans="1:40" ht="18" hidden="1" x14ac:dyDescent="0.35">
      <c r="A713" s="117" t="s">
        <v>1677</v>
      </c>
      <c r="B713" s="442" t="s">
        <v>1586</v>
      </c>
      <c r="C713" s="57" t="s">
        <v>1622</v>
      </c>
      <c r="D713" s="410" t="s">
        <v>1623</v>
      </c>
      <c r="E713" s="397">
        <v>190</v>
      </c>
      <c r="F713" s="10"/>
      <c r="G713" s="303" t="s">
        <v>1715</v>
      </c>
      <c r="H713" s="29"/>
      <c r="I713" s="280"/>
      <c r="J713" s="103"/>
      <c r="K713" s="103"/>
      <c r="L713" s="105"/>
      <c r="M713" s="105"/>
      <c r="N713" s="50">
        <v>469964</v>
      </c>
      <c r="O713" s="280">
        <v>16046</v>
      </c>
      <c r="P713" s="105">
        <v>1</v>
      </c>
      <c r="Q713" s="102"/>
      <c r="R713" s="114"/>
      <c r="S713" s="272"/>
      <c r="T713" s="30"/>
      <c r="U713" s="29"/>
      <c r="V713" s="29"/>
      <c r="W713" s="10" t="s">
        <v>2128</v>
      </c>
      <c r="X713" s="296" t="s">
        <v>2128</v>
      </c>
      <c r="Y713" s="101">
        <f>SUM(Table3[[#This Row],[cca 
25%]:[cca 100%]])</f>
        <v>0</v>
      </c>
      <c r="Z713" s="351">
        <f>Table3[[#This Row],[Montažne ure]]*(1-Table3[[#This Row],[faktor %]])</f>
        <v>0</v>
      </c>
      <c r="AA713" s="366"/>
      <c r="AB713" s="85"/>
      <c r="AC713" s="85"/>
      <c r="AD713" s="85"/>
      <c r="AE713" s="3"/>
      <c r="AF713" s="3"/>
      <c r="AG713" s="296" t="str">
        <f>IFERROR(VLOOKUP(Table3[[#This Row],[Št. projektne naloge]],'[1]PLAN KONTROLE KONČANIH STROJEV'!$C$8:$M$2000,5,FALSE),"")</f>
        <v/>
      </c>
      <c r="AH713" s="296" t="str">
        <f>IFERROR(VLOOKUP(Table3[[#This Row],[Št. projektne naloge]],'[1]PLAN KONTROLE KONČANIH STROJEV'!$C$8:$M$2000,4,FALSE),"")</f>
        <v/>
      </c>
      <c r="AI713" s="10"/>
      <c r="AJ713" s="10"/>
      <c r="AK713" s="296" t="str">
        <f>IFERROR(VLOOKUP(Table3[[#This Row],[Št. projektne naloge]],'[1]PLAN KONTROLE KONČANIH STROJEV'!$C$8:$M$2000,9,FALSE),"")</f>
        <v/>
      </c>
      <c r="AL71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13" s="30"/>
      <c r="AN713" s="7"/>
    </row>
    <row r="714" spans="1:40" ht="18" hidden="1" x14ac:dyDescent="0.35">
      <c r="A714" s="117" t="s">
        <v>1677</v>
      </c>
      <c r="B714" s="442" t="s">
        <v>1586</v>
      </c>
      <c r="C714" s="57" t="s">
        <v>1624</v>
      </c>
      <c r="D714" s="410" t="s">
        <v>1625</v>
      </c>
      <c r="E714" s="397">
        <v>200</v>
      </c>
      <c r="F714" s="10"/>
      <c r="G714" s="303" t="s">
        <v>1715</v>
      </c>
      <c r="H714" s="29"/>
      <c r="I714" s="280"/>
      <c r="J714" s="103"/>
      <c r="K714" s="103"/>
      <c r="L714" s="105"/>
      <c r="M714" s="105"/>
      <c r="N714" s="50">
        <v>469965</v>
      </c>
      <c r="O714" s="280">
        <v>16047</v>
      </c>
      <c r="P714" s="105">
        <v>1</v>
      </c>
      <c r="Q714" s="102"/>
      <c r="R714" s="114"/>
      <c r="S714" s="272"/>
      <c r="T714" s="30"/>
      <c r="U714" s="29"/>
      <c r="V714" s="29"/>
      <c r="W714" s="10" t="s">
        <v>2128</v>
      </c>
      <c r="X714" s="296" t="s">
        <v>2128</v>
      </c>
      <c r="Y714" s="101">
        <f>SUM(Table3[[#This Row],[cca 
25%]:[cca 100%]])</f>
        <v>0</v>
      </c>
      <c r="Z714" s="351">
        <f>Table3[[#This Row],[Montažne ure]]*(1-Table3[[#This Row],[faktor %]])</f>
        <v>0</v>
      </c>
      <c r="AA714" s="366"/>
      <c r="AB714" s="85"/>
      <c r="AC714" s="85"/>
      <c r="AD714" s="85"/>
      <c r="AE714" s="3"/>
      <c r="AF714" s="3"/>
      <c r="AG714" s="296" t="str">
        <f>IFERROR(VLOOKUP(Table3[[#This Row],[Št. projektne naloge]],'[1]PLAN KONTROLE KONČANIH STROJEV'!$C$8:$M$2000,5,FALSE),"")</f>
        <v/>
      </c>
      <c r="AH714" s="296" t="str">
        <f>IFERROR(VLOOKUP(Table3[[#This Row],[Št. projektne naloge]],'[1]PLAN KONTROLE KONČANIH STROJEV'!$C$8:$M$2000,4,FALSE),"")</f>
        <v/>
      </c>
      <c r="AI714" s="10"/>
      <c r="AJ714" s="10"/>
      <c r="AK714" s="296" t="str">
        <f>IFERROR(VLOOKUP(Table3[[#This Row],[Št. projektne naloge]],'[1]PLAN KONTROLE KONČANIH STROJEV'!$C$8:$M$2000,9,FALSE),"")</f>
        <v/>
      </c>
      <c r="AL71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14" s="30"/>
      <c r="AN714" s="7"/>
    </row>
    <row r="715" spans="1:40" ht="18" hidden="1" x14ac:dyDescent="0.35">
      <c r="A715" s="117" t="s">
        <v>1677</v>
      </c>
      <c r="B715" s="442" t="s">
        <v>1586</v>
      </c>
      <c r="C715" s="57" t="s">
        <v>1626</v>
      </c>
      <c r="D715" s="410" t="s">
        <v>1627</v>
      </c>
      <c r="E715" s="397">
        <v>210</v>
      </c>
      <c r="F715" s="10"/>
      <c r="G715" s="303" t="s">
        <v>1715</v>
      </c>
      <c r="H715" s="29"/>
      <c r="I715" s="280"/>
      <c r="J715" s="103"/>
      <c r="K715" s="103"/>
      <c r="L715" s="105"/>
      <c r="M715" s="105"/>
      <c r="N715" s="50">
        <v>469966</v>
      </c>
      <c r="O715" s="280">
        <v>16048</v>
      </c>
      <c r="P715" s="105">
        <v>1</v>
      </c>
      <c r="Q715" s="102"/>
      <c r="R715" s="114"/>
      <c r="S715" s="272"/>
      <c r="T715" s="30"/>
      <c r="U715" s="29"/>
      <c r="V715" s="29"/>
      <c r="W715" s="10" t="s">
        <v>2128</v>
      </c>
      <c r="X715" s="296" t="s">
        <v>2128</v>
      </c>
      <c r="Y715" s="101">
        <f>SUM(Table3[[#This Row],[cca 
25%]:[cca 100%]])</f>
        <v>0</v>
      </c>
      <c r="Z715" s="351">
        <f>Table3[[#This Row],[Montažne ure]]*(1-Table3[[#This Row],[faktor %]])</f>
        <v>0</v>
      </c>
      <c r="AA715" s="366"/>
      <c r="AB715" s="85"/>
      <c r="AC715" s="85"/>
      <c r="AD715" s="85"/>
      <c r="AE715" s="3"/>
      <c r="AF715" s="3"/>
      <c r="AG715" s="296" t="str">
        <f>IFERROR(VLOOKUP(Table3[[#This Row],[Št. projektne naloge]],'[1]PLAN KONTROLE KONČANIH STROJEV'!$C$8:$M$2000,5,FALSE),"")</f>
        <v/>
      </c>
      <c r="AH715" s="296" t="str">
        <f>IFERROR(VLOOKUP(Table3[[#This Row],[Št. projektne naloge]],'[1]PLAN KONTROLE KONČANIH STROJEV'!$C$8:$M$2000,4,FALSE),"")</f>
        <v/>
      </c>
      <c r="AI715" s="10"/>
      <c r="AJ715" s="10"/>
      <c r="AK715" s="296" t="str">
        <f>IFERROR(VLOOKUP(Table3[[#This Row],[Št. projektne naloge]],'[1]PLAN KONTROLE KONČANIH STROJEV'!$C$8:$M$2000,9,FALSE),"")</f>
        <v/>
      </c>
      <c r="AL71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15" s="30"/>
      <c r="AN715" s="7"/>
    </row>
    <row r="716" spans="1:40" ht="18" hidden="1" x14ac:dyDescent="0.35">
      <c r="A716" s="117" t="s">
        <v>1677</v>
      </c>
      <c r="B716" s="442" t="s">
        <v>1586</v>
      </c>
      <c r="C716" s="57" t="s">
        <v>1628</v>
      </c>
      <c r="D716" s="394" t="s">
        <v>1629</v>
      </c>
      <c r="E716" s="397">
        <v>220</v>
      </c>
      <c r="F716" s="10"/>
      <c r="G716" s="303"/>
      <c r="H716" s="29"/>
      <c r="I716" s="280"/>
      <c r="J716" s="103"/>
      <c r="K716" s="103"/>
      <c r="L716" s="105"/>
      <c r="M716" s="105"/>
      <c r="N716" s="50">
        <v>469967</v>
      </c>
      <c r="O716" s="280">
        <v>16049</v>
      </c>
      <c r="P716" s="105">
        <v>1</v>
      </c>
      <c r="Q716" s="102"/>
      <c r="R716" s="114"/>
      <c r="S716" s="272"/>
      <c r="T716" s="30"/>
      <c r="U716" s="29"/>
      <c r="V716" s="29"/>
      <c r="W716" s="10" t="s">
        <v>2128</v>
      </c>
      <c r="X716" s="296" t="s">
        <v>2128</v>
      </c>
      <c r="Y716" s="101">
        <f>SUM(Table3[[#This Row],[cca 
25%]:[cca 100%]])</f>
        <v>0</v>
      </c>
      <c r="Z716" s="351">
        <f>Table3[[#This Row],[Montažne ure]]*(1-Table3[[#This Row],[faktor %]])</f>
        <v>0</v>
      </c>
      <c r="AA716" s="366"/>
      <c r="AB716" s="85"/>
      <c r="AC716" s="85"/>
      <c r="AD716" s="85"/>
      <c r="AE716" s="3"/>
      <c r="AF716" s="3"/>
      <c r="AG716" s="296" t="str">
        <f>IFERROR(VLOOKUP(Table3[[#This Row],[Št. projektne naloge]],'[1]PLAN KONTROLE KONČANIH STROJEV'!$C$8:$M$2000,5,FALSE),"")</f>
        <v/>
      </c>
      <c r="AH716" s="296" t="str">
        <f>IFERROR(VLOOKUP(Table3[[#This Row],[Št. projektne naloge]],'[1]PLAN KONTROLE KONČANIH STROJEV'!$C$8:$M$2000,4,FALSE),"")</f>
        <v/>
      </c>
      <c r="AI716" s="10"/>
      <c r="AJ716" s="10"/>
      <c r="AK716" s="296" t="str">
        <f>IFERROR(VLOOKUP(Table3[[#This Row],[Št. projektne naloge]],'[1]PLAN KONTROLE KONČANIH STROJEV'!$C$8:$M$2000,9,FALSE),"")</f>
        <v/>
      </c>
      <c r="AL71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16" s="30"/>
      <c r="AN716" s="7"/>
    </row>
    <row r="717" spans="1:40" ht="18" hidden="1" x14ac:dyDescent="0.35">
      <c r="A717" s="117" t="s">
        <v>1677</v>
      </c>
      <c r="B717" s="442" t="s">
        <v>1586</v>
      </c>
      <c r="C717" s="57" t="s">
        <v>1630</v>
      </c>
      <c r="D717" s="394" t="s">
        <v>1631</v>
      </c>
      <c r="E717" s="397">
        <v>230</v>
      </c>
      <c r="F717" s="10"/>
      <c r="G717" s="303"/>
      <c r="H717" s="29"/>
      <c r="I717" s="280"/>
      <c r="J717" s="103"/>
      <c r="K717" s="103"/>
      <c r="L717" s="105"/>
      <c r="M717" s="105"/>
      <c r="N717" s="50">
        <v>469968</v>
      </c>
      <c r="O717" s="280">
        <v>16050</v>
      </c>
      <c r="P717" s="105">
        <v>1</v>
      </c>
      <c r="Q717" s="102"/>
      <c r="R717" s="114"/>
      <c r="S717" s="272"/>
      <c r="T717" s="30"/>
      <c r="U717" s="29"/>
      <c r="V717" s="29"/>
      <c r="W717" s="10" t="s">
        <v>2128</v>
      </c>
      <c r="X717" s="296" t="s">
        <v>2128</v>
      </c>
      <c r="Y717" s="101">
        <f>SUM(Table3[[#This Row],[cca 
25%]:[cca 100%]])</f>
        <v>0</v>
      </c>
      <c r="Z717" s="351">
        <f>Table3[[#This Row],[Montažne ure]]*(1-Table3[[#This Row],[faktor %]])</f>
        <v>0</v>
      </c>
      <c r="AA717" s="366"/>
      <c r="AB717" s="85"/>
      <c r="AC717" s="85"/>
      <c r="AD717" s="85"/>
      <c r="AE717" s="3"/>
      <c r="AF717" s="3"/>
      <c r="AG717" s="296" t="str">
        <f>IFERROR(VLOOKUP(Table3[[#This Row],[Št. projektne naloge]],'[1]PLAN KONTROLE KONČANIH STROJEV'!$C$8:$M$2000,5,FALSE),"")</f>
        <v/>
      </c>
      <c r="AH717" s="296" t="str">
        <f>IFERROR(VLOOKUP(Table3[[#This Row],[Št. projektne naloge]],'[1]PLAN KONTROLE KONČANIH STROJEV'!$C$8:$M$2000,4,FALSE),"")</f>
        <v/>
      </c>
      <c r="AI717" s="10"/>
      <c r="AJ717" s="10"/>
      <c r="AK717" s="296" t="str">
        <f>IFERROR(VLOOKUP(Table3[[#This Row],[Št. projektne naloge]],'[1]PLAN KONTROLE KONČANIH STROJEV'!$C$8:$M$2000,9,FALSE),"")</f>
        <v/>
      </c>
      <c r="AL71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17" s="30"/>
      <c r="AN717" s="7"/>
    </row>
    <row r="718" spans="1:40" ht="18" hidden="1" x14ac:dyDescent="0.35">
      <c r="A718" s="117" t="s">
        <v>1677</v>
      </c>
      <c r="B718" s="442" t="s">
        <v>1586</v>
      </c>
      <c r="C718" s="57" t="s">
        <v>1632</v>
      </c>
      <c r="D718" s="394" t="s">
        <v>1633</v>
      </c>
      <c r="E718" s="397">
        <v>240</v>
      </c>
      <c r="F718" s="10"/>
      <c r="G718" s="303"/>
      <c r="H718" s="29"/>
      <c r="I718" s="280"/>
      <c r="J718" s="103"/>
      <c r="K718" s="103"/>
      <c r="L718" s="105"/>
      <c r="M718" s="105"/>
      <c r="N718" s="50">
        <v>469969</v>
      </c>
      <c r="O718" s="280">
        <v>16051</v>
      </c>
      <c r="P718" s="105">
        <v>1</v>
      </c>
      <c r="Q718" s="102"/>
      <c r="R718" s="114"/>
      <c r="S718" s="272"/>
      <c r="T718" s="30"/>
      <c r="U718" s="29"/>
      <c r="V718" s="29"/>
      <c r="W718" s="10" t="s">
        <v>2128</v>
      </c>
      <c r="X718" s="296" t="s">
        <v>2128</v>
      </c>
      <c r="Y718" s="101">
        <f>SUM(Table3[[#This Row],[cca 
25%]:[cca 100%]])</f>
        <v>0</v>
      </c>
      <c r="Z718" s="351">
        <f>Table3[[#This Row],[Montažne ure]]*(1-Table3[[#This Row],[faktor %]])</f>
        <v>0</v>
      </c>
      <c r="AA718" s="366"/>
      <c r="AB718" s="85"/>
      <c r="AC718" s="85"/>
      <c r="AD718" s="85"/>
      <c r="AE718" s="3"/>
      <c r="AF718" s="3"/>
      <c r="AG718" s="296" t="str">
        <f>IFERROR(VLOOKUP(Table3[[#This Row],[Št. projektne naloge]],'[1]PLAN KONTROLE KONČANIH STROJEV'!$C$8:$M$2000,5,FALSE),"")</f>
        <v/>
      </c>
      <c r="AH718" s="296" t="str">
        <f>IFERROR(VLOOKUP(Table3[[#This Row],[Št. projektne naloge]],'[1]PLAN KONTROLE KONČANIH STROJEV'!$C$8:$M$2000,4,FALSE),"")</f>
        <v/>
      </c>
      <c r="AI718" s="10"/>
      <c r="AJ718" s="10"/>
      <c r="AK718" s="296" t="str">
        <f>IFERROR(VLOOKUP(Table3[[#This Row],[Št. projektne naloge]],'[1]PLAN KONTROLE KONČANIH STROJEV'!$C$8:$M$2000,9,FALSE),"")</f>
        <v/>
      </c>
      <c r="AL71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18" s="30"/>
      <c r="AN718" s="7"/>
    </row>
    <row r="719" spans="1:40" ht="18" hidden="1" x14ac:dyDescent="0.35">
      <c r="A719" s="117" t="s">
        <v>1677</v>
      </c>
      <c r="B719" s="442" t="s">
        <v>1586</v>
      </c>
      <c r="C719" s="57" t="s">
        <v>1634</v>
      </c>
      <c r="D719" s="384" t="s">
        <v>1635</v>
      </c>
      <c r="E719" s="282">
        <v>250</v>
      </c>
      <c r="F719" s="10"/>
      <c r="G719" s="303" t="s">
        <v>1715</v>
      </c>
      <c r="H719" s="29"/>
      <c r="I719" s="280"/>
      <c r="J719" s="103"/>
      <c r="K719" s="103"/>
      <c r="L719" s="105"/>
      <c r="M719" s="105"/>
      <c r="N719" s="50">
        <v>469970</v>
      </c>
      <c r="O719" s="280">
        <v>16052</v>
      </c>
      <c r="P719" s="105">
        <v>1</v>
      </c>
      <c r="Q719" s="102"/>
      <c r="R719" s="114"/>
      <c r="S719" s="272"/>
      <c r="T719" s="30"/>
      <c r="U719" s="29"/>
      <c r="V719" s="29"/>
      <c r="W719" s="10" t="s">
        <v>2128</v>
      </c>
      <c r="X719" s="296" t="s">
        <v>2128</v>
      </c>
      <c r="Y719" s="101">
        <f>SUM(Table3[[#This Row],[cca 
25%]:[cca 100%]])</f>
        <v>0</v>
      </c>
      <c r="Z719" s="351">
        <f>Table3[[#This Row],[Montažne ure]]*(1-Table3[[#This Row],[faktor %]])</f>
        <v>0</v>
      </c>
      <c r="AA719" s="366"/>
      <c r="AB719" s="85"/>
      <c r="AC719" s="85"/>
      <c r="AD719" s="85"/>
      <c r="AE719" s="3"/>
      <c r="AF719" s="3"/>
      <c r="AG719" s="296" t="str">
        <f>IFERROR(VLOOKUP(Table3[[#This Row],[Št. projektne naloge]],'[1]PLAN KONTROLE KONČANIH STROJEV'!$C$8:$M$2000,5,FALSE),"")</f>
        <v/>
      </c>
      <c r="AH719" s="296" t="str">
        <f>IFERROR(VLOOKUP(Table3[[#This Row],[Št. projektne naloge]],'[1]PLAN KONTROLE KONČANIH STROJEV'!$C$8:$M$2000,4,FALSE),"")</f>
        <v/>
      </c>
      <c r="AI719" s="10"/>
      <c r="AJ719" s="10"/>
      <c r="AK719" s="296" t="str">
        <f>IFERROR(VLOOKUP(Table3[[#This Row],[Št. projektne naloge]],'[1]PLAN KONTROLE KONČANIH STROJEV'!$C$8:$M$2000,9,FALSE),"")</f>
        <v/>
      </c>
      <c r="AL71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19" s="30"/>
      <c r="AN719" s="7"/>
    </row>
    <row r="720" spans="1:40" ht="18" hidden="1" x14ac:dyDescent="0.35">
      <c r="A720" s="117" t="s">
        <v>1677</v>
      </c>
      <c r="B720" s="442" t="s">
        <v>1586</v>
      </c>
      <c r="C720" s="57" t="s">
        <v>1636</v>
      </c>
      <c r="D720" s="384" t="s">
        <v>1637</v>
      </c>
      <c r="E720" s="282">
        <v>260</v>
      </c>
      <c r="F720" s="10"/>
      <c r="G720" s="303" t="s">
        <v>1715</v>
      </c>
      <c r="H720" s="29"/>
      <c r="I720" s="280"/>
      <c r="J720" s="103"/>
      <c r="K720" s="103"/>
      <c r="L720" s="105"/>
      <c r="M720" s="105"/>
      <c r="N720" s="50">
        <v>469984</v>
      </c>
      <c r="O720" s="280">
        <v>16053</v>
      </c>
      <c r="P720" s="105">
        <v>1</v>
      </c>
      <c r="Q720" s="102"/>
      <c r="R720" s="114"/>
      <c r="S720" s="272"/>
      <c r="T720" s="30"/>
      <c r="U720" s="29"/>
      <c r="V720" s="29"/>
      <c r="W720" s="10" t="s">
        <v>2128</v>
      </c>
      <c r="X720" s="296" t="s">
        <v>2128</v>
      </c>
      <c r="Y720" s="101">
        <f>SUM(Table3[[#This Row],[cca 
25%]:[cca 100%]])</f>
        <v>0</v>
      </c>
      <c r="Z720" s="351">
        <f>Table3[[#This Row],[Montažne ure]]*(1-Table3[[#This Row],[faktor %]])</f>
        <v>0</v>
      </c>
      <c r="AA720" s="366"/>
      <c r="AB720" s="85"/>
      <c r="AC720" s="85"/>
      <c r="AD720" s="85"/>
      <c r="AE720" s="3"/>
      <c r="AF720" s="3"/>
      <c r="AG720" s="296" t="str">
        <f>IFERROR(VLOOKUP(Table3[[#This Row],[Št. projektne naloge]],'[1]PLAN KONTROLE KONČANIH STROJEV'!$C$8:$M$2000,5,FALSE),"")</f>
        <v/>
      </c>
      <c r="AH720" s="296" t="str">
        <f>IFERROR(VLOOKUP(Table3[[#This Row],[Št. projektne naloge]],'[1]PLAN KONTROLE KONČANIH STROJEV'!$C$8:$M$2000,4,FALSE),"")</f>
        <v/>
      </c>
      <c r="AI720" s="10"/>
      <c r="AJ720" s="10"/>
      <c r="AK720" s="296" t="str">
        <f>IFERROR(VLOOKUP(Table3[[#This Row],[Št. projektne naloge]],'[1]PLAN KONTROLE KONČANIH STROJEV'!$C$8:$M$2000,9,FALSE),"")</f>
        <v/>
      </c>
      <c r="AL72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20" s="30"/>
      <c r="AN720" s="7"/>
    </row>
    <row r="721" spans="1:40" ht="18" hidden="1" x14ac:dyDescent="0.35">
      <c r="A721" s="117" t="s">
        <v>1677</v>
      </c>
      <c r="B721" s="442" t="s">
        <v>1586</v>
      </c>
      <c r="C721" s="57" t="s">
        <v>1638</v>
      </c>
      <c r="D721" s="50" t="s">
        <v>1639</v>
      </c>
      <c r="E721" s="282">
        <v>270</v>
      </c>
      <c r="F721" s="10"/>
      <c r="G721" s="303"/>
      <c r="H721" s="29"/>
      <c r="I721" s="280"/>
      <c r="J721" s="103"/>
      <c r="K721" s="103"/>
      <c r="L721" s="80">
        <v>183</v>
      </c>
      <c r="M721" s="80">
        <v>5</v>
      </c>
      <c r="N721" s="50">
        <v>469645</v>
      </c>
      <c r="O721" s="280">
        <v>16054</v>
      </c>
      <c r="P721" s="105">
        <v>1</v>
      </c>
      <c r="Q721" s="102"/>
      <c r="R721" s="114">
        <v>386</v>
      </c>
      <c r="S721" s="272"/>
      <c r="T721" s="30"/>
      <c r="U721" s="29" t="s">
        <v>1708</v>
      </c>
      <c r="V721" s="29"/>
      <c r="W721" s="10" t="s">
        <v>2128</v>
      </c>
      <c r="X721" s="296" t="s">
        <v>2128</v>
      </c>
      <c r="Y721" s="101">
        <f>SUM(Table3[[#This Row],[cca 
25%]:[cca 100%]])</f>
        <v>0</v>
      </c>
      <c r="Z721" s="351">
        <f>Table3[[#This Row],[Montažne ure]]*(1-Table3[[#This Row],[faktor %]])</f>
        <v>386</v>
      </c>
      <c r="AA721" s="366"/>
      <c r="AB721" s="85"/>
      <c r="AC721" s="85"/>
      <c r="AD721" s="85"/>
      <c r="AE721" s="3"/>
      <c r="AF721" s="3"/>
      <c r="AG721" s="296" t="str">
        <f>IFERROR(VLOOKUP(Table3[[#This Row],[Št. projektne naloge]],'[1]PLAN KONTROLE KONČANIH STROJEV'!$C$8:$M$2000,5,FALSE),"")</f>
        <v/>
      </c>
      <c r="AH721" s="296" t="str">
        <f>IFERROR(VLOOKUP(Table3[[#This Row],[Št. projektne naloge]],'[1]PLAN KONTROLE KONČANIH STROJEV'!$C$8:$M$2000,4,FALSE),"")</f>
        <v/>
      </c>
      <c r="AI721" s="10"/>
      <c r="AJ721" s="10"/>
      <c r="AK721" s="296" t="str">
        <f>IFERROR(VLOOKUP(Table3[[#This Row],[Št. projektne naloge]],'[1]PLAN KONTROLE KONČANIH STROJEV'!$C$8:$M$2000,9,FALSE),"")</f>
        <v/>
      </c>
      <c r="AL72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21" s="30"/>
      <c r="AN721" s="7"/>
    </row>
    <row r="722" spans="1:40" ht="18" hidden="1" x14ac:dyDescent="0.35">
      <c r="A722" s="117" t="s">
        <v>1677</v>
      </c>
      <c r="B722" s="442" t="s">
        <v>1586</v>
      </c>
      <c r="C722" s="57" t="s">
        <v>1640</v>
      </c>
      <c r="D722" s="50" t="s">
        <v>1641</v>
      </c>
      <c r="E722" s="282">
        <v>280</v>
      </c>
      <c r="F722" s="10"/>
      <c r="G722" s="303"/>
      <c r="H722" s="29"/>
      <c r="I722" s="280"/>
      <c r="J722" s="103"/>
      <c r="K722" s="103"/>
      <c r="L722" s="105"/>
      <c r="M722" s="105"/>
      <c r="N722" s="50">
        <v>469971</v>
      </c>
      <c r="O722" s="280">
        <v>16055</v>
      </c>
      <c r="P722" s="105">
        <v>1</v>
      </c>
      <c r="Q722" s="102"/>
      <c r="R722" s="114"/>
      <c r="S722" s="272"/>
      <c r="T722" s="30"/>
      <c r="U722" s="29"/>
      <c r="V722" s="29"/>
      <c r="W722" s="10" t="s">
        <v>2128</v>
      </c>
      <c r="X722" s="296" t="s">
        <v>2128</v>
      </c>
      <c r="Y722" s="101">
        <f>SUM(Table3[[#This Row],[cca 
25%]:[cca 100%]])</f>
        <v>0</v>
      </c>
      <c r="Z722" s="351">
        <f>Table3[[#This Row],[Montažne ure]]*(1-Table3[[#This Row],[faktor %]])</f>
        <v>0</v>
      </c>
      <c r="AA722" s="366"/>
      <c r="AB722" s="85"/>
      <c r="AC722" s="85"/>
      <c r="AD722" s="85"/>
      <c r="AE722" s="3"/>
      <c r="AF722" s="3"/>
      <c r="AG722" s="296" t="str">
        <f>IFERROR(VLOOKUP(Table3[[#This Row],[Št. projektne naloge]],'[1]PLAN KONTROLE KONČANIH STROJEV'!$C$8:$M$2000,5,FALSE),"")</f>
        <v/>
      </c>
      <c r="AH722" s="296" t="str">
        <f>IFERROR(VLOOKUP(Table3[[#This Row],[Št. projektne naloge]],'[1]PLAN KONTROLE KONČANIH STROJEV'!$C$8:$M$2000,4,FALSE),"")</f>
        <v/>
      </c>
      <c r="AI722" s="10"/>
      <c r="AJ722" s="10"/>
      <c r="AK722" s="296" t="str">
        <f>IFERROR(VLOOKUP(Table3[[#This Row],[Št. projektne naloge]],'[1]PLAN KONTROLE KONČANIH STROJEV'!$C$8:$M$2000,9,FALSE),"")</f>
        <v/>
      </c>
      <c r="AL72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22" s="30"/>
      <c r="AN722" s="7"/>
    </row>
    <row r="723" spans="1:40" ht="18" hidden="1" x14ac:dyDescent="0.35">
      <c r="A723" s="117" t="s">
        <v>1677</v>
      </c>
      <c r="B723" s="442" t="s">
        <v>1586</v>
      </c>
      <c r="C723" s="57" t="s">
        <v>1642</v>
      </c>
      <c r="D723" s="384" t="s">
        <v>1643</v>
      </c>
      <c r="E723" s="282">
        <v>290</v>
      </c>
      <c r="F723" s="10"/>
      <c r="G723" s="303" t="s">
        <v>1715</v>
      </c>
      <c r="H723" s="29"/>
      <c r="I723" s="280"/>
      <c r="J723" s="103"/>
      <c r="K723" s="103"/>
      <c r="L723" s="105"/>
      <c r="M723" s="105"/>
      <c r="N723" s="50">
        <v>469972</v>
      </c>
      <c r="O723" s="280">
        <v>16056</v>
      </c>
      <c r="P723" s="105">
        <v>1</v>
      </c>
      <c r="Q723" s="102"/>
      <c r="R723" s="114"/>
      <c r="S723" s="272"/>
      <c r="T723" s="30"/>
      <c r="U723" s="29"/>
      <c r="V723" s="29"/>
      <c r="W723" s="10" t="s">
        <v>2128</v>
      </c>
      <c r="X723" s="296" t="s">
        <v>2128</v>
      </c>
      <c r="Y723" s="101">
        <f>SUM(Table3[[#This Row],[cca 
25%]:[cca 100%]])</f>
        <v>0</v>
      </c>
      <c r="Z723" s="351">
        <f>Table3[[#This Row],[Montažne ure]]*(1-Table3[[#This Row],[faktor %]])</f>
        <v>0</v>
      </c>
      <c r="AA723" s="366"/>
      <c r="AB723" s="85"/>
      <c r="AC723" s="85"/>
      <c r="AD723" s="85"/>
      <c r="AE723" s="3"/>
      <c r="AF723" s="3"/>
      <c r="AG723" s="296" t="str">
        <f>IFERROR(VLOOKUP(Table3[[#This Row],[Št. projektne naloge]],'[1]PLAN KONTROLE KONČANIH STROJEV'!$C$8:$M$2000,5,FALSE),"")</f>
        <v/>
      </c>
      <c r="AH723" s="296" t="str">
        <f>IFERROR(VLOOKUP(Table3[[#This Row],[Št. projektne naloge]],'[1]PLAN KONTROLE KONČANIH STROJEV'!$C$8:$M$2000,4,FALSE),"")</f>
        <v/>
      </c>
      <c r="AI723" s="10"/>
      <c r="AJ723" s="10"/>
      <c r="AK723" s="296" t="str">
        <f>IFERROR(VLOOKUP(Table3[[#This Row],[Št. projektne naloge]],'[1]PLAN KONTROLE KONČANIH STROJEV'!$C$8:$M$2000,9,FALSE),"")</f>
        <v/>
      </c>
      <c r="AL72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23" s="30"/>
      <c r="AN723" s="7"/>
    </row>
    <row r="724" spans="1:40" ht="18" hidden="1" x14ac:dyDescent="0.35">
      <c r="A724" s="117" t="s">
        <v>1677</v>
      </c>
      <c r="B724" s="442" t="s">
        <v>1586</v>
      </c>
      <c r="C724" s="57" t="s">
        <v>440</v>
      </c>
      <c r="D724" s="384" t="s">
        <v>1644</v>
      </c>
      <c r="E724" s="282">
        <v>300</v>
      </c>
      <c r="F724" s="10"/>
      <c r="G724" s="303" t="s">
        <v>1715</v>
      </c>
      <c r="H724" s="29"/>
      <c r="I724" s="280"/>
      <c r="J724" s="103"/>
      <c r="K724" s="103"/>
      <c r="L724" s="105"/>
      <c r="M724" s="105"/>
      <c r="N724" s="50">
        <v>457517</v>
      </c>
      <c r="O724" s="280">
        <v>16057</v>
      </c>
      <c r="P724" s="105">
        <v>1</v>
      </c>
      <c r="Q724" s="102"/>
      <c r="R724" s="114"/>
      <c r="S724" s="272"/>
      <c r="T724" s="30"/>
      <c r="U724" s="29"/>
      <c r="V724" s="29"/>
      <c r="W724" s="10" t="s">
        <v>2128</v>
      </c>
      <c r="X724" s="296" t="s">
        <v>2128</v>
      </c>
      <c r="Y724" s="101">
        <f>SUM(Table3[[#This Row],[cca 
25%]:[cca 100%]])</f>
        <v>0</v>
      </c>
      <c r="Z724" s="351">
        <f>Table3[[#This Row],[Montažne ure]]*(1-Table3[[#This Row],[faktor %]])</f>
        <v>0</v>
      </c>
      <c r="AA724" s="366"/>
      <c r="AB724" s="85"/>
      <c r="AC724" s="85"/>
      <c r="AD724" s="85"/>
      <c r="AE724" s="3"/>
      <c r="AF724" s="3"/>
      <c r="AG724" s="296" t="str">
        <f>IFERROR(VLOOKUP(Table3[[#This Row],[Št. projektne naloge]],'[1]PLAN KONTROLE KONČANIH STROJEV'!$C$8:$M$2000,5,FALSE),"")</f>
        <v/>
      </c>
      <c r="AH724" s="296" t="str">
        <f>IFERROR(VLOOKUP(Table3[[#This Row],[Št. projektne naloge]],'[1]PLAN KONTROLE KONČANIH STROJEV'!$C$8:$M$2000,4,FALSE),"")</f>
        <v/>
      </c>
      <c r="AI724" s="10"/>
      <c r="AJ724" s="10"/>
      <c r="AK724" s="296" t="str">
        <f>IFERROR(VLOOKUP(Table3[[#This Row],[Št. projektne naloge]],'[1]PLAN KONTROLE KONČANIH STROJEV'!$C$8:$M$2000,9,FALSE),"")</f>
        <v/>
      </c>
      <c r="AL72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24" s="30"/>
      <c r="AN724" s="7"/>
    </row>
    <row r="725" spans="1:40" ht="18" hidden="1" x14ac:dyDescent="0.35">
      <c r="A725" s="117" t="s">
        <v>1677</v>
      </c>
      <c r="B725" s="442" t="s">
        <v>1586</v>
      </c>
      <c r="C725" s="57" t="s">
        <v>1645</v>
      </c>
      <c r="D725" s="384" t="s">
        <v>1646</v>
      </c>
      <c r="E725" s="282">
        <v>310</v>
      </c>
      <c r="F725" s="10"/>
      <c r="G725" s="303" t="s">
        <v>1715</v>
      </c>
      <c r="H725" s="29"/>
      <c r="I725" s="280"/>
      <c r="J725" s="103"/>
      <c r="K725" s="103"/>
      <c r="L725" s="105"/>
      <c r="M725" s="105"/>
      <c r="N725" s="50">
        <v>469973</v>
      </c>
      <c r="O725" s="280">
        <v>16058</v>
      </c>
      <c r="P725" s="105">
        <v>1</v>
      </c>
      <c r="Q725" s="102"/>
      <c r="R725" s="114"/>
      <c r="S725" s="272"/>
      <c r="T725" s="30"/>
      <c r="U725" s="29"/>
      <c r="V725" s="29"/>
      <c r="W725" s="10" t="s">
        <v>2128</v>
      </c>
      <c r="X725" s="296" t="s">
        <v>2128</v>
      </c>
      <c r="Y725" s="101">
        <f>SUM(Table3[[#This Row],[cca 
25%]:[cca 100%]])</f>
        <v>0</v>
      </c>
      <c r="Z725" s="351">
        <f>Table3[[#This Row],[Montažne ure]]*(1-Table3[[#This Row],[faktor %]])</f>
        <v>0</v>
      </c>
      <c r="AA725" s="366"/>
      <c r="AB725" s="85"/>
      <c r="AC725" s="85"/>
      <c r="AD725" s="85"/>
      <c r="AE725" s="3"/>
      <c r="AF725" s="3"/>
      <c r="AG725" s="296" t="str">
        <f>IFERROR(VLOOKUP(Table3[[#This Row],[Št. projektne naloge]],'[1]PLAN KONTROLE KONČANIH STROJEV'!$C$8:$M$2000,5,FALSE),"")</f>
        <v/>
      </c>
      <c r="AH725" s="296" t="str">
        <f>IFERROR(VLOOKUP(Table3[[#This Row],[Št. projektne naloge]],'[1]PLAN KONTROLE KONČANIH STROJEV'!$C$8:$M$2000,4,FALSE),"")</f>
        <v/>
      </c>
      <c r="AI725" s="10"/>
      <c r="AJ725" s="10"/>
      <c r="AK725" s="296" t="str">
        <f>IFERROR(VLOOKUP(Table3[[#This Row],[Št. projektne naloge]],'[1]PLAN KONTROLE KONČANIH STROJEV'!$C$8:$M$2000,9,FALSE),"")</f>
        <v/>
      </c>
      <c r="AL72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25" s="30"/>
      <c r="AN725" s="7"/>
    </row>
    <row r="726" spans="1:40" ht="18" hidden="1" x14ac:dyDescent="0.35">
      <c r="A726" s="117" t="s">
        <v>1677</v>
      </c>
      <c r="B726" s="442" t="s">
        <v>1586</v>
      </c>
      <c r="C726" s="57" t="s">
        <v>1647</v>
      </c>
      <c r="D726" s="384" t="s">
        <v>1648</v>
      </c>
      <c r="E726" s="282">
        <v>320</v>
      </c>
      <c r="F726" s="10"/>
      <c r="G726" s="303" t="s">
        <v>1715</v>
      </c>
      <c r="H726" s="29"/>
      <c r="I726" s="280"/>
      <c r="J726" s="103"/>
      <c r="K726" s="103"/>
      <c r="L726" s="105"/>
      <c r="M726" s="105"/>
      <c r="N726" s="50">
        <v>469974</v>
      </c>
      <c r="O726" s="280">
        <v>16059</v>
      </c>
      <c r="P726" s="105">
        <v>1</v>
      </c>
      <c r="Q726" s="102"/>
      <c r="R726" s="114"/>
      <c r="S726" s="272"/>
      <c r="T726" s="30"/>
      <c r="U726" s="29"/>
      <c r="V726" s="29"/>
      <c r="W726" s="10" t="s">
        <v>2128</v>
      </c>
      <c r="X726" s="296" t="s">
        <v>2128</v>
      </c>
      <c r="Y726" s="101">
        <f>SUM(Table3[[#This Row],[cca 
25%]:[cca 100%]])</f>
        <v>0</v>
      </c>
      <c r="Z726" s="351">
        <f>Table3[[#This Row],[Montažne ure]]*(1-Table3[[#This Row],[faktor %]])</f>
        <v>0</v>
      </c>
      <c r="AA726" s="366"/>
      <c r="AB726" s="85"/>
      <c r="AC726" s="85"/>
      <c r="AD726" s="85"/>
      <c r="AE726" s="3"/>
      <c r="AF726" s="3"/>
      <c r="AG726" s="296" t="str">
        <f>IFERROR(VLOOKUP(Table3[[#This Row],[Št. projektne naloge]],'[1]PLAN KONTROLE KONČANIH STROJEV'!$C$8:$M$2000,5,FALSE),"")</f>
        <v/>
      </c>
      <c r="AH726" s="296" t="str">
        <f>IFERROR(VLOOKUP(Table3[[#This Row],[Št. projektne naloge]],'[1]PLAN KONTROLE KONČANIH STROJEV'!$C$8:$M$2000,4,FALSE),"")</f>
        <v/>
      </c>
      <c r="AI726" s="10"/>
      <c r="AJ726" s="10"/>
      <c r="AK726" s="296" t="str">
        <f>IFERROR(VLOOKUP(Table3[[#This Row],[Št. projektne naloge]],'[1]PLAN KONTROLE KONČANIH STROJEV'!$C$8:$M$2000,9,FALSE),"")</f>
        <v/>
      </c>
      <c r="AL72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26" s="30"/>
      <c r="AN726" s="7"/>
    </row>
    <row r="727" spans="1:40" ht="18" hidden="1" x14ac:dyDescent="0.35">
      <c r="A727" s="117" t="s">
        <v>1677</v>
      </c>
      <c r="B727" s="442" t="s">
        <v>1586</v>
      </c>
      <c r="C727" s="57" t="s">
        <v>1649</v>
      </c>
      <c r="D727" s="50" t="s">
        <v>1650</v>
      </c>
      <c r="E727" s="282">
        <v>330</v>
      </c>
      <c r="F727" s="10"/>
      <c r="G727" s="303"/>
      <c r="H727" s="29"/>
      <c r="I727" s="280"/>
      <c r="J727" s="103"/>
      <c r="K727" s="103"/>
      <c r="L727" s="105"/>
      <c r="M727" s="105"/>
      <c r="N727" s="50">
        <v>469975</v>
      </c>
      <c r="O727" s="280">
        <v>16060</v>
      </c>
      <c r="P727" s="105">
        <v>1</v>
      </c>
      <c r="Q727" s="102"/>
      <c r="R727" s="114"/>
      <c r="S727" s="272"/>
      <c r="T727" s="30"/>
      <c r="U727" s="29"/>
      <c r="V727" s="29"/>
      <c r="W727" s="10" t="s">
        <v>2128</v>
      </c>
      <c r="X727" s="296" t="s">
        <v>2128</v>
      </c>
      <c r="Y727" s="101">
        <f>SUM(Table3[[#This Row],[cca 
25%]:[cca 100%]])</f>
        <v>0</v>
      </c>
      <c r="Z727" s="351">
        <f>Table3[[#This Row],[Montažne ure]]*(1-Table3[[#This Row],[faktor %]])</f>
        <v>0</v>
      </c>
      <c r="AA727" s="366"/>
      <c r="AB727" s="85"/>
      <c r="AC727" s="85"/>
      <c r="AD727" s="85"/>
      <c r="AE727" s="3"/>
      <c r="AF727" s="3"/>
      <c r="AG727" s="296" t="str">
        <f>IFERROR(VLOOKUP(Table3[[#This Row],[Št. projektne naloge]],'[1]PLAN KONTROLE KONČANIH STROJEV'!$C$8:$M$2000,5,FALSE),"")</f>
        <v/>
      </c>
      <c r="AH727" s="296" t="str">
        <f>IFERROR(VLOOKUP(Table3[[#This Row],[Št. projektne naloge]],'[1]PLAN KONTROLE KONČANIH STROJEV'!$C$8:$M$2000,4,FALSE),"")</f>
        <v/>
      </c>
      <c r="AI727" s="10"/>
      <c r="AJ727" s="10"/>
      <c r="AK727" s="296" t="str">
        <f>IFERROR(VLOOKUP(Table3[[#This Row],[Št. projektne naloge]],'[1]PLAN KONTROLE KONČANIH STROJEV'!$C$8:$M$2000,9,FALSE),"")</f>
        <v/>
      </c>
      <c r="AL72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27" s="30"/>
      <c r="AN727" s="7"/>
    </row>
    <row r="728" spans="1:40" ht="18" hidden="1" x14ac:dyDescent="0.35">
      <c r="A728" s="117" t="s">
        <v>1677</v>
      </c>
      <c r="B728" s="442" t="s">
        <v>1586</v>
      </c>
      <c r="C728" s="57" t="s">
        <v>1651</v>
      </c>
      <c r="D728" s="384" t="s">
        <v>1652</v>
      </c>
      <c r="E728" s="282">
        <v>340</v>
      </c>
      <c r="F728" s="10"/>
      <c r="G728" s="303" t="s">
        <v>1715</v>
      </c>
      <c r="H728" s="29"/>
      <c r="I728" s="280"/>
      <c r="J728" s="103"/>
      <c r="K728" s="103"/>
      <c r="L728" s="105"/>
      <c r="M728" s="105"/>
      <c r="N728" s="50">
        <v>469976</v>
      </c>
      <c r="O728" s="280">
        <v>16061</v>
      </c>
      <c r="P728" s="105">
        <v>1</v>
      </c>
      <c r="Q728" s="102"/>
      <c r="R728" s="114"/>
      <c r="S728" s="272"/>
      <c r="T728" s="30"/>
      <c r="U728" s="29"/>
      <c r="V728" s="29"/>
      <c r="W728" s="10" t="s">
        <v>2128</v>
      </c>
      <c r="X728" s="296" t="s">
        <v>2128</v>
      </c>
      <c r="Y728" s="101">
        <f>SUM(Table3[[#This Row],[cca 
25%]:[cca 100%]])</f>
        <v>0</v>
      </c>
      <c r="Z728" s="351">
        <f>Table3[[#This Row],[Montažne ure]]*(1-Table3[[#This Row],[faktor %]])</f>
        <v>0</v>
      </c>
      <c r="AA728" s="366"/>
      <c r="AB728" s="85"/>
      <c r="AC728" s="85"/>
      <c r="AD728" s="85"/>
      <c r="AE728" s="3"/>
      <c r="AF728" s="3"/>
      <c r="AG728" s="296" t="str">
        <f>IFERROR(VLOOKUP(Table3[[#This Row],[Št. projektne naloge]],'[1]PLAN KONTROLE KONČANIH STROJEV'!$C$8:$M$2000,5,FALSE),"")</f>
        <v/>
      </c>
      <c r="AH728" s="296" t="str">
        <f>IFERROR(VLOOKUP(Table3[[#This Row],[Št. projektne naloge]],'[1]PLAN KONTROLE KONČANIH STROJEV'!$C$8:$M$2000,4,FALSE),"")</f>
        <v/>
      </c>
      <c r="AI728" s="10"/>
      <c r="AJ728" s="10"/>
      <c r="AK728" s="296" t="str">
        <f>IFERROR(VLOOKUP(Table3[[#This Row],[Št. projektne naloge]],'[1]PLAN KONTROLE KONČANIH STROJEV'!$C$8:$M$2000,9,FALSE),"")</f>
        <v/>
      </c>
      <c r="AL72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28" s="30"/>
      <c r="AN728" s="7"/>
    </row>
    <row r="729" spans="1:40" ht="18" hidden="1" x14ac:dyDescent="0.35">
      <c r="A729" s="117" t="s">
        <v>1677</v>
      </c>
      <c r="B729" s="442" t="s">
        <v>1586</v>
      </c>
      <c r="C729" s="57" t="s">
        <v>1653</v>
      </c>
      <c r="D729" s="384" t="s">
        <v>1654</v>
      </c>
      <c r="E729" s="282">
        <v>350</v>
      </c>
      <c r="F729" s="10"/>
      <c r="G729" s="303" t="s">
        <v>1715</v>
      </c>
      <c r="H729" s="29"/>
      <c r="I729" s="280"/>
      <c r="J729" s="103"/>
      <c r="K729" s="103"/>
      <c r="L729" s="105"/>
      <c r="M729" s="105"/>
      <c r="N729" s="50">
        <v>469977</v>
      </c>
      <c r="O729" s="280">
        <v>16062</v>
      </c>
      <c r="P729" s="105">
        <v>1</v>
      </c>
      <c r="Q729" s="102"/>
      <c r="R729" s="114"/>
      <c r="S729" s="272"/>
      <c r="T729" s="30"/>
      <c r="U729" s="29"/>
      <c r="V729" s="29"/>
      <c r="W729" s="10" t="s">
        <v>2128</v>
      </c>
      <c r="X729" s="296" t="s">
        <v>2128</v>
      </c>
      <c r="Y729" s="101">
        <f>SUM(Table3[[#This Row],[cca 
25%]:[cca 100%]])</f>
        <v>0</v>
      </c>
      <c r="Z729" s="351">
        <f>Table3[[#This Row],[Montažne ure]]*(1-Table3[[#This Row],[faktor %]])</f>
        <v>0</v>
      </c>
      <c r="AA729" s="366"/>
      <c r="AB729" s="85"/>
      <c r="AC729" s="85"/>
      <c r="AD729" s="85"/>
      <c r="AE729" s="3"/>
      <c r="AF729" s="3"/>
      <c r="AG729" s="296" t="str">
        <f>IFERROR(VLOOKUP(Table3[[#This Row],[Št. projektne naloge]],'[1]PLAN KONTROLE KONČANIH STROJEV'!$C$8:$M$2000,5,FALSE),"")</f>
        <v/>
      </c>
      <c r="AH729" s="296" t="str">
        <f>IFERROR(VLOOKUP(Table3[[#This Row],[Št. projektne naloge]],'[1]PLAN KONTROLE KONČANIH STROJEV'!$C$8:$M$2000,4,FALSE),"")</f>
        <v/>
      </c>
      <c r="AI729" s="10"/>
      <c r="AJ729" s="10"/>
      <c r="AK729" s="296" t="str">
        <f>IFERROR(VLOOKUP(Table3[[#This Row],[Št. projektne naloge]],'[1]PLAN KONTROLE KONČANIH STROJEV'!$C$8:$M$2000,9,FALSE),"")</f>
        <v/>
      </c>
      <c r="AL72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29" s="30"/>
      <c r="AN729" s="7"/>
    </row>
    <row r="730" spans="1:40" ht="18" hidden="1" x14ac:dyDescent="0.35">
      <c r="A730" s="117" t="s">
        <v>1677</v>
      </c>
      <c r="B730" s="442" t="s">
        <v>1586</v>
      </c>
      <c r="C730" s="57" t="s">
        <v>1655</v>
      </c>
      <c r="D730" s="384" t="s">
        <v>1656</v>
      </c>
      <c r="E730" s="282">
        <v>360</v>
      </c>
      <c r="F730" s="10"/>
      <c r="G730" s="303" t="s">
        <v>1715</v>
      </c>
      <c r="H730" s="29"/>
      <c r="I730" s="280"/>
      <c r="J730" s="103"/>
      <c r="K730" s="103"/>
      <c r="L730" s="105"/>
      <c r="M730" s="105"/>
      <c r="N730" s="50">
        <v>469978</v>
      </c>
      <c r="O730" s="280">
        <v>16063</v>
      </c>
      <c r="P730" s="105">
        <v>1</v>
      </c>
      <c r="Q730" s="102"/>
      <c r="R730" s="114"/>
      <c r="S730" s="272"/>
      <c r="T730" s="30"/>
      <c r="U730" s="29"/>
      <c r="V730" s="29"/>
      <c r="W730" s="10" t="s">
        <v>2128</v>
      </c>
      <c r="X730" s="296" t="s">
        <v>2128</v>
      </c>
      <c r="Y730" s="101">
        <f>SUM(Table3[[#This Row],[cca 
25%]:[cca 100%]])</f>
        <v>0</v>
      </c>
      <c r="Z730" s="351">
        <f>Table3[[#This Row],[Montažne ure]]*(1-Table3[[#This Row],[faktor %]])</f>
        <v>0</v>
      </c>
      <c r="AA730" s="366"/>
      <c r="AB730" s="85"/>
      <c r="AC730" s="85"/>
      <c r="AD730" s="85"/>
      <c r="AE730" s="3"/>
      <c r="AF730" s="3"/>
      <c r="AG730" s="296" t="str">
        <f>IFERROR(VLOOKUP(Table3[[#This Row],[Št. projektne naloge]],'[1]PLAN KONTROLE KONČANIH STROJEV'!$C$8:$M$2000,5,FALSE),"")</f>
        <v/>
      </c>
      <c r="AH730" s="296" t="str">
        <f>IFERROR(VLOOKUP(Table3[[#This Row],[Št. projektne naloge]],'[1]PLAN KONTROLE KONČANIH STROJEV'!$C$8:$M$2000,4,FALSE),"")</f>
        <v/>
      </c>
      <c r="AI730" s="10"/>
      <c r="AJ730" s="10"/>
      <c r="AK730" s="296" t="str">
        <f>IFERROR(VLOOKUP(Table3[[#This Row],[Št. projektne naloge]],'[1]PLAN KONTROLE KONČANIH STROJEV'!$C$8:$M$2000,9,FALSE),"")</f>
        <v/>
      </c>
      <c r="AL73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30" s="30"/>
      <c r="AN730" s="7"/>
    </row>
    <row r="731" spans="1:40" ht="18" hidden="1" x14ac:dyDescent="0.35">
      <c r="A731" s="117" t="s">
        <v>1677</v>
      </c>
      <c r="B731" s="442" t="s">
        <v>1586</v>
      </c>
      <c r="C731" s="57" t="s">
        <v>1657</v>
      </c>
      <c r="D731" s="384" t="s">
        <v>1658</v>
      </c>
      <c r="E731" s="282">
        <v>370</v>
      </c>
      <c r="F731" s="10"/>
      <c r="G731" s="303" t="s">
        <v>1715</v>
      </c>
      <c r="H731" s="29"/>
      <c r="I731" s="280"/>
      <c r="J731" s="103"/>
      <c r="K731" s="103"/>
      <c r="L731" s="105"/>
      <c r="M731" s="105"/>
      <c r="N731" s="50">
        <v>469979</v>
      </c>
      <c r="O731" s="280">
        <v>16064</v>
      </c>
      <c r="P731" s="105">
        <v>1</v>
      </c>
      <c r="Q731" s="102"/>
      <c r="R731" s="114"/>
      <c r="S731" s="272"/>
      <c r="T731" s="30"/>
      <c r="U731" s="29"/>
      <c r="V731" s="29"/>
      <c r="W731" s="10" t="s">
        <v>2128</v>
      </c>
      <c r="X731" s="296" t="s">
        <v>2128</v>
      </c>
      <c r="Y731" s="101">
        <f>SUM(Table3[[#This Row],[cca 
25%]:[cca 100%]])</f>
        <v>0</v>
      </c>
      <c r="Z731" s="351">
        <f>Table3[[#This Row],[Montažne ure]]*(1-Table3[[#This Row],[faktor %]])</f>
        <v>0</v>
      </c>
      <c r="AA731" s="366"/>
      <c r="AB731" s="85"/>
      <c r="AC731" s="85"/>
      <c r="AD731" s="85"/>
      <c r="AE731" s="3"/>
      <c r="AF731" s="3"/>
      <c r="AG731" s="296" t="str">
        <f>IFERROR(VLOOKUP(Table3[[#This Row],[Št. projektne naloge]],'[1]PLAN KONTROLE KONČANIH STROJEV'!$C$8:$M$2000,5,FALSE),"")</f>
        <v/>
      </c>
      <c r="AH731" s="296" t="str">
        <f>IFERROR(VLOOKUP(Table3[[#This Row],[Št. projektne naloge]],'[1]PLAN KONTROLE KONČANIH STROJEV'!$C$8:$M$2000,4,FALSE),"")</f>
        <v/>
      </c>
      <c r="AI731" s="10"/>
      <c r="AJ731" s="10"/>
      <c r="AK731" s="296" t="str">
        <f>IFERROR(VLOOKUP(Table3[[#This Row],[Št. projektne naloge]],'[1]PLAN KONTROLE KONČANIH STROJEV'!$C$8:$M$2000,9,FALSE),"")</f>
        <v/>
      </c>
      <c r="AL73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31" s="30"/>
      <c r="AN731" s="7"/>
    </row>
    <row r="732" spans="1:40" ht="18" hidden="1" x14ac:dyDescent="0.35">
      <c r="A732" s="117" t="s">
        <v>1677</v>
      </c>
      <c r="B732" s="442" t="s">
        <v>1586</v>
      </c>
      <c r="C732" s="57" t="s">
        <v>1659</v>
      </c>
      <c r="D732" s="50" t="s">
        <v>1660</v>
      </c>
      <c r="E732" s="282">
        <v>380</v>
      </c>
      <c r="F732" s="10"/>
      <c r="G732" s="303"/>
      <c r="H732" s="29"/>
      <c r="I732" s="280"/>
      <c r="J732" s="103"/>
      <c r="K732" s="103"/>
      <c r="L732" s="105"/>
      <c r="M732" s="105"/>
      <c r="N732" s="50">
        <v>469980</v>
      </c>
      <c r="O732" s="280">
        <v>16065</v>
      </c>
      <c r="P732" s="105">
        <v>1</v>
      </c>
      <c r="Q732" s="102"/>
      <c r="R732" s="114"/>
      <c r="S732" s="272"/>
      <c r="T732" s="30"/>
      <c r="U732" s="29"/>
      <c r="V732" s="29"/>
      <c r="W732" s="10" t="s">
        <v>2128</v>
      </c>
      <c r="X732" s="296" t="s">
        <v>2128</v>
      </c>
      <c r="Y732" s="101">
        <f>SUM(Table3[[#This Row],[cca 
25%]:[cca 100%]])</f>
        <v>0</v>
      </c>
      <c r="Z732" s="351">
        <f>Table3[[#This Row],[Montažne ure]]*(1-Table3[[#This Row],[faktor %]])</f>
        <v>0</v>
      </c>
      <c r="AA732" s="366"/>
      <c r="AB732" s="85"/>
      <c r="AC732" s="85"/>
      <c r="AD732" s="85"/>
      <c r="AE732" s="3"/>
      <c r="AF732" s="3"/>
      <c r="AG732" s="296" t="str">
        <f>IFERROR(VLOOKUP(Table3[[#This Row],[Št. projektne naloge]],'[1]PLAN KONTROLE KONČANIH STROJEV'!$C$8:$M$2000,5,FALSE),"")</f>
        <v/>
      </c>
      <c r="AH732" s="296" t="str">
        <f>IFERROR(VLOOKUP(Table3[[#This Row],[Št. projektne naloge]],'[1]PLAN KONTROLE KONČANIH STROJEV'!$C$8:$M$2000,4,FALSE),"")</f>
        <v/>
      </c>
      <c r="AI732" s="10"/>
      <c r="AJ732" s="10"/>
      <c r="AK732" s="296" t="str">
        <f>IFERROR(VLOOKUP(Table3[[#This Row],[Št. projektne naloge]],'[1]PLAN KONTROLE KONČANIH STROJEV'!$C$8:$M$2000,9,FALSE),"")</f>
        <v/>
      </c>
      <c r="AL73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32" s="30"/>
      <c r="AN732" s="7"/>
    </row>
    <row r="733" spans="1:40" ht="18" hidden="1" x14ac:dyDescent="0.35">
      <c r="A733" s="117" t="s">
        <v>1677</v>
      </c>
      <c r="B733" s="442" t="s">
        <v>1586</v>
      </c>
      <c r="C733" s="57" t="s">
        <v>1661</v>
      </c>
      <c r="D733" s="50" t="s">
        <v>1662</v>
      </c>
      <c r="E733" s="282">
        <v>390</v>
      </c>
      <c r="F733" s="10"/>
      <c r="G733" s="303"/>
      <c r="H733" s="29"/>
      <c r="I733" s="280"/>
      <c r="J733" s="103"/>
      <c r="K733" s="103"/>
      <c r="L733" s="105"/>
      <c r="M733" s="105"/>
      <c r="N733" s="50">
        <v>470168</v>
      </c>
      <c r="O733" s="280" t="s">
        <v>1663</v>
      </c>
      <c r="P733" s="105">
        <v>3</v>
      </c>
      <c r="Q733" s="102"/>
      <c r="R733" s="114"/>
      <c r="S733" s="272"/>
      <c r="T733" s="30"/>
      <c r="U733" s="29"/>
      <c r="V733" s="29"/>
      <c r="W733" s="10" t="s">
        <v>2128</v>
      </c>
      <c r="X733" s="296" t="s">
        <v>2128</v>
      </c>
      <c r="Y733" s="101">
        <f>SUM(Table3[[#This Row],[cca 
25%]:[cca 100%]])</f>
        <v>0</v>
      </c>
      <c r="Z733" s="351">
        <f>Table3[[#This Row],[Montažne ure]]*(1-Table3[[#This Row],[faktor %]])</f>
        <v>0</v>
      </c>
      <c r="AA733" s="366"/>
      <c r="AB733" s="85"/>
      <c r="AC733" s="85"/>
      <c r="AD733" s="85"/>
      <c r="AE733" s="3"/>
      <c r="AF733" s="3"/>
      <c r="AG733" s="296" t="str">
        <f>IFERROR(VLOOKUP(Table3[[#This Row],[Št. projektne naloge]],'[1]PLAN KONTROLE KONČANIH STROJEV'!$C$8:$M$2000,5,FALSE),"")</f>
        <v/>
      </c>
      <c r="AH733" s="296" t="str">
        <f>IFERROR(VLOOKUP(Table3[[#This Row],[Št. projektne naloge]],'[1]PLAN KONTROLE KONČANIH STROJEV'!$C$8:$M$2000,4,FALSE),"")</f>
        <v/>
      </c>
      <c r="AI733" s="10"/>
      <c r="AJ733" s="10"/>
      <c r="AK733" s="296" t="str">
        <f>IFERROR(VLOOKUP(Table3[[#This Row],[Št. projektne naloge]],'[1]PLAN KONTROLE KONČANIH STROJEV'!$C$8:$M$2000,9,FALSE),"")</f>
        <v/>
      </c>
      <c r="AL73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33" s="30"/>
      <c r="AN733" s="7"/>
    </row>
    <row r="734" spans="1:40" ht="18" hidden="1" x14ac:dyDescent="0.35">
      <c r="A734" s="117" t="s">
        <v>1677</v>
      </c>
      <c r="B734" s="442" t="s">
        <v>1586</v>
      </c>
      <c r="C734" s="57" t="s">
        <v>336</v>
      </c>
      <c r="D734" s="50" t="s">
        <v>1664</v>
      </c>
      <c r="E734" s="282">
        <v>400</v>
      </c>
      <c r="F734" s="10"/>
      <c r="G734" s="303"/>
      <c r="H734" s="29"/>
      <c r="I734" s="280"/>
      <c r="J734" s="103"/>
      <c r="K734" s="103"/>
      <c r="L734" s="105"/>
      <c r="M734" s="105"/>
      <c r="N734" s="50">
        <v>470197</v>
      </c>
      <c r="O734" s="280" t="s">
        <v>1665</v>
      </c>
      <c r="P734" s="105">
        <v>3</v>
      </c>
      <c r="Q734" s="102"/>
      <c r="R734" s="114"/>
      <c r="S734" s="272"/>
      <c r="T734" s="30"/>
      <c r="U734" s="29"/>
      <c r="V734" s="29"/>
      <c r="W734" s="10" t="s">
        <v>2128</v>
      </c>
      <c r="X734" s="296" t="s">
        <v>2128</v>
      </c>
      <c r="Y734" s="101">
        <f>SUM(Table3[[#This Row],[cca 
25%]:[cca 100%]])</f>
        <v>0</v>
      </c>
      <c r="Z734" s="351">
        <f>Table3[[#This Row],[Montažne ure]]*(1-Table3[[#This Row],[faktor %]])</f>
        <v>0</v>
      </c>
      <c r="AA734" s="366"/>
      <c r="AB734" s="85"/>
      <c r="AC734" s="85"/>
      <c r="AD734" s="85"/>
      <c r="AE734" s="3"/>
      <c r="AF734" s="3"/>
      <c r="AG734" s="296" t="str">
        <f>IFERROR(VLOOKUP(Table3[[#This Row],[Št. projektne naloge]],'[1]PLAN KONTROLE KONČANIH STROJEV'!$C$8:$M$2000,5,FALSE),"")</f>
        <v/>
      </c>
      <c r="AH734" s="296" t="str">
        <f>IFERROR(VLOOKUP(Table3[[#This Row],[Št. projektne naloge]],'[1]PLAN KONTROLE KONČANIH STROJEV'!$C$8:$M$2000,4,FALSE),"")</f>
        <v/>
      </c>
      <c r="AI734" s="10"/>
      <c r="AJ734" s="10"/>
      <c r="AK734" s="296" t="str">
        <f>IFERROR(VLOOKUP(Table3[[#This Row],[Št. projektne naloge]],'[1]PLAN KONTROLE KONČANIH STROJEV'!$C$8:$M$2000,9,FALSE),"")</f>
        <v/>
      </c>
      <c r="AL73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34" s="30"/>
      <c r="AN734" s="7"/>
    </row>
    <row r="735" spans="1:40" ht="18" hidden="1" x14ac:dyDescent="0.35">
      <c r="A735" s="117" t="s">
        <v>1677</v>
      </c>
      <c r="B735" s="442" t="s">
        <v>1586</v>
      </c>
      <c r="C735" s="57" t="s">
        <v>1666</v>
      </c>
      <c r="D735" s="50" t="s">
        <v>1667</v>
      </c>
      <c r="E735" s="282">
        <v>410</v>
      </c>
      <c r="F735" s="10"/>
      <c r="G735" s="303"/>
      <c r="H735" s="29"/>
      <c r="I735" s="280"/>
      <c r="J735" s="103"/>
      <c r="K735" s="103"/>
      <c r="L735" s="105"/>
      <c r="M735" s="105"/>
      <c r="N735" s="50">
        <v>469981</v>
      </c>
      <c r="O735" s="280" t="s">
        <v>1668</v>
      </c>
      <c r="P735" s="105">
        <v>3</v>
      </c>
      <c r="Q735" s="102"/>
      <c r="R735" s="114"/>
      <c r="S735" s="272"/>
      <c r="T735" s="30"/>
      <c r="U735" s="404"/>
      <c r="V735" s="29"/>
      <c r="W735" s="10" t="s">
        <v>2128</v>
      </c>
      <c r="X735" s="296" t="s">
        <v>2128</v>
      </c>
      <c r="Y735" s="101">
        <f>SUM(Table3[[#This Row],[cca 
25%]:[cca 100%]])</f>
        <v>0</v>
      </c>
      <c r="Z735" s="351">
        <f>Table3[[#This Row],[Montažne ure]]*(1-Table3[[#This Row],[faktor %]])</f>
        <v>0</v>
      </c>
      <c r="AA735" s="366"/>
      <c r="AB735" s="85"/>
      <c r="AC735" s="85"/>
      <c r="AD735" s="85"/>
      <c r="AE735" s="3"/>
      <c r="AF735" s="3"/>
      <c r="AG735" s="296" t="str">
        <f>IFERROR(VLOOKUP(Table3[[#This Row],[Št. projektne naloge]],'[1]PLAN KONTROLE KONČANIH STROJEV'!$C$8:$M$2000,5,FALSE),"")</f>
        <v/>
      </c>
      <c r="AH735" s="296" t="str">
        <f>IFERROR(VLOOKUP(Table3[[#This Row],[Št. projektne naloge]],'[1]PLAN KONTROLE KONČANIH STROJEV'!$C$8:$M$2000,4,FALSE),"")</f>
        <v/>
      </c>
      <c r="AI735" s="10"/>
      <c r="AJ735" s="10"/>
      <c r="AK735" s="296" t="str">
        <f>IFERROR(VLOOKUP(Table3[[#This Row],[Št. projektne naloge]],'[1]PLAN KONTROLE KONČANIH STROJEV'!$C$8:$M$2000,9,FALSE),"")</f>
        <v/>
      </c>
      <c r="AL73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35" s="30"/>
      <c r="AN735" s="7"/>
    </row>
    <row r="736" spans="1:40" ht="18" hidden="1" x14ac:dyDescent="0.35">
      <c r="A736" s="117" t="s">
        <v>1677</v>
      </c>
      <c r="B736" s="442" t="s">
        <v>1586</v>
      </c>
      <c r="C736" s="57" t="s">
        <v>1669</v>
      </c>
      <c r="D736" s="50" t="s">
        <v>1670</v>
      </c>
      <c r="E736" s="282">
        <v>420</v>
      </c>
      <c r="F736" s="10"/>
      <c r="G736" s="303"/>
      <c r="H736" s="29"/>
      <c r="I736" s="280"/>
      <c r="J736" s="103"/>
      <c r="K736" s="103"/>
      <c r="L736" s="105"/>
      <c r="M736" s="105"/>
      <c r="N736" s="50">
        <v>469982</v>
      </c>
      <c r="O736" s="280">
        <v>16075</v>
      </c>
      <c r="P736" s="105">
        <v>1</v>
      </c>
      <c r="Q736" s="102"/>
      <c r="R736" s="114"/>
      <c r="S736" s="272"/>
      <c r="T736" s="30"/>
      <c r="U736" s="29"/>
      <c r="V736" s="29"/>
      <c r="W736" s="10" t="s">
        <v>2128</v>
      </c>
      <c r="X736" s="296" t="s">
        <v>2128</v>
      </c>
      <c r="Y736" s="101">
        <f>SUM(Table3[[#This Row],[cca 
25%]:[cca 100%]])</f>
        <v>0</v>
      </c>
      <c r="Z736" s="351">
        <f>Table3[[#This Row],[Montažne ure]]*(1-Table3[[#This Row],[faktor %]])</f>
        <v>0</v>
      </c>
      <c r="AA736" s="366"/>
      <c r="AB736" s="85"/>
      <c r="AC736" s="85"/>
      <c r="AD736" s="85"/>
      <c r="AE736" s="3"/>
      <c r="AF736" s="3"/>
      <c r="AG736" s="296" t="str">
        <f>IFERROR(VLOOKUP(Table3[[#This Row],[Št. projektne naloge]],'[1]PLAN KONTROLE KONČANIH STROJEV'!$C$8:$M$2000,5,FALSE),"")</f>
        <v/>
      </c>
      <c r="AH736" s="296" t="str">
        <f>IFERROR(VLOOKUP(Table3[[#This Row],[Št. projektne naloge]],'[1]PLAN KONTROLE KONČANIH STROJEV'!$C$8:$M$2000,4,FALSE),"")</f>
        <v/>
      </c>
      <c r="AI736" s="10"/>
      <c r="AJ736" s="10"/>
      <c r="AK736" s="296" t="str">
        <f>IFERROR(VLOOKUP(Table3[[#This Row],[Št. projektne naloge]],'[1]PLAN KONTROLE KONČANIH STROJEV'!$C$8:$M$2000,9,FALSE),"")</f>
        <v/>
      </c>
      <c r="AL73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36" s="30"/>
      <c r="AN736" s="7"/>
    </row>
    <row r="737" spans="1:40" ht="18" hidden="1" x14ac:dyDescent="0.35">
      <c r="A737" s="117" t="s">
        <v>1677</v>
      </c>
      <c r="B737" s="442" t="s">
        <v>1586</v>
      </c>
      <c r="C737" s="57" t="s">
        <v>1671</v>
      </c>
      <c r="D737" s="384" t="s">
        <v>1672</v>
      </c>
      <c r="E737" s="282">
        <v>430</v>
      </c>
      <c r="F737" s="10"/>
      <c r="G737" s="303" t="s">
        <v>1715</v>
      </c>
      <c r="H737" s="29"/>
      <c r="I737" s="280"/>
      <c r="J737" s="103"/>
      <c r="K737" s="103"/>
      <c r="L737" s="105"/>
      <c r="M737" s="105"/>
      <c r="N737" s="50">
        <v>469983</v>
      </c>
      <c r="O737" s="280">
        <v>16076</v>
      </c>
      <c r="P737" s="105">
        <v>1</v>
      </c>
      <c r="Q737" s="102"/>
      <c r="R737" s="114"/>
      <c r="S737" s="272"/>
      <c r="T737" s="30"/>
      <c r="U737" s="29"/>
      <c r="V737" s="29"/>
      <c r="W737" s="10" t="s">
        <v>2128</v>
      </c>
      <c r="X737" s="296" t="s">
        <v>2128</v>
      </c>
      <c r="Y737" s="101">
        <f>SUM(Table3[[#This Row],[cca 
25%]:[cca 100%]])</f>
        <v>0</v>
      </c>
      <c r="Z737" s="351">
        <f>Table3[[#This Row],[Montažne ure]]*(1-Table3[[#This Row],[faktor %]])</f>
        <v>0</v>
      </c>
      <c r="AA737" s="366"/>
      <c r="AB737" s="85"/>
      <c r="AC737" s="85"/>
      <c r="AD737" s="85"/>
      <c r="AE737" s="3"/>
      <c r="AF737" s="3"/>
      <c r="AG737" s="296" t="str">
        <f>IFERROR(VLOOKUP(Table3[[#This Row],[Št. projektne naloge]],'[1]PLAN KONTROLE KONČANIH STROJEV'!$C$8:$M$2000,5,FALSE),"")</f>
        <v/>
      </c>
      <c r="AH737" s="296" t="str">
        <f>IFERROR(VLOOKUP(Table3[[#This Row],[Št. projektne naloge]],'[1]PLAN KONTROLE KONČANIH STROJEV'!$C$8:$M$2000,4,FALSE),"")</f>
        <v/>
      </c>
      <c r="AI737" s="10"/>
      <c r="AJ737" s="10"/>
      <c r="AK737" s="296" t="str">
        <f>IFERROR(VLOOKUP(Table3[[#This Row],[Št. projektne naloge]],'[1]PLAN KONTROLE KONČANIH STROJEV'!$C$8:$M$2000,9,FALSE),"")</f>
        <v/>
      </c>
      <c r="AL73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37" s="30"/>
      <c r="AN737" s="7"/>
    </row>
    <row r="738" spans="1:40" ht="18" hidden="1" x14ac:dyDescent="0.35">
      <c r="A738" s="117" t="s">
        <v>1677</v>
      </c>
      <c r="B738" s="442" t="s">
        <v>1586</v>
      </c>
      <c r="C738" s="57" t="s">
        <v>1673</v>
      </c>
      <c r="D738" s="328" t="s">
        <v>1674</v>
      </c>
      <c r="E738" s="282">
        <v>900</v>
      </c>
      <c r="F738" s="10"/>
      <c r="G738" s="303" t="s">
        <v>1716</v>
      </c>
      <c r="H738" s="29"/>
      <c r="I738" s="280"/>
      <c r="J738" s="103"/>
      <c r="K738" s="103"/>
      <c r="L738" s="105"/>
      <c r="M738" s="105"/>
      <c r="N738" s="50">
        <v>469985</v>
      </c>
      <c r="O738" s="280"/>
      <c r="P738" s="105">
        <v>1</v>
      </c>
      <c r="Q738" s="102"/>
      <c r="R738" s="114"/>
      <c r="S738" s="272"/>
      <c r="T738" s="30"/>
      <c r="U738" s="29"/>
      <c r="V738" s="29"/>
      <c r="W738" s="10" t="s">
        <v>2128</v>
      </c>
      <c r="X738" s="296" t="s">
        <v>2128</v>
      </c>
      <c r="Y738" s="101">
        <f>SUM(Table3[[#This Row],[cca 
25%]:[cca 100%]])</f>
        <v>0</v>
      </c>
      <c r="Z738" s="351">
        <f>Table3[[#This Row],[Montažne ure]]*(1-Table3[[#This Row],[faktor %]])</f>
        <v>0</v>
      </c>
      <c r="AA738" s="366"/>
      <c r="AB738" s="85"/>
      <c r="AC738" s="85"/>
      <c r="AD738" s="85"/>
      <c r="AE738" s="3"/>
      <c r="AF738" s="3"/>
      <c r="AG738" s="296" t="str">
        <f>IFERROR(VLOOKUP(Table3[[#This Row],[Št. projektne naloge]],'[1]PLAN KONTROLE KONČANIH STROJEV'!$C$8:$M$2000,5,FALSE),"")</f>
        <v/>
      </c>
      <c r="AH738" s="296" t="str">
        <f>IFERROR(VLOOKUP(Table3[[#This Row],[Št. projektne naloge]],'[1]PLAN KONTROLE KONČANIH STROJEV'!$C$8:$M$2000,4,FALSE),"")</f>
        <v/>
      </c>
      <c r="AI738" s="10"/>
      <c r="AJ738" s="10"/>
      <c r="AK738" s="296" t="str">
        <f>IFERROR(VLOOKUP(Table3[[#This Row],[Št. projektne naloge]],'[1]PLAN KONTROLE KONČANIH STROJEV'!$C$8:$M$2000,9,FALSE),"")</f>
        <v/>
      </c>
      <c r="AL73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38" s="30"/>
      <c r="AN738" s="7"/>
    </row>
    <row r="739" spans="1:40" ht="18" hidden="1" x14ac:dyDescent="0.35">
      <c r="A739" s="117" t="s">
        <v>1677</v>
      </c>
      <c r="B739" s="442" t="s">
        <v>1586</v>
      </c>
      <c r="C739" s="57" t="s">
        <v>1675</v>
      </c>
      <c r="D739" s="50" t="s">
        <v>1676</v>
      </c>
      <c r="E739" s="282">
        <v>0</v>
      </c>
      <c r="F739" s="10"/>
      <c r="G739" s="10"/>
      <c r="H739" s="29"/>
      <c r="I739" s="280"/>
      <c r="J739" s="103"/>
      <c r="K739" s="103"/>
      <c r="L739" s="105"/>
      <c r="M739" s="105"/>
      <c r="N739" s="50"/>
      <c r="O739" s="280"/>
      <c r="P739" s="105">
        <v>1</v>
      </c>
      <c r="Q739" s="102"/>
      <c r="R739" s="114"/>
      <c r="S739" s="272"/>
      <c r="T739" s="30"/>
      <c r="U739" s="29"/>
      <c r="V739" s="29"/>
      <c r="W739" s="10" t="s">
        <v>2128</v>
      </c>
      <c r="X739" s="296" t="s">
        <v>2128</v>
      </c>
      <c r="Y739" s="101">
        <f>SUM(Table3[[#This Row],[cca 
25%]:[cca 100%]])</f>
        <v>0</v>
      </c>
      <c r="Z739" s="351">
        <f>Table3[[#This Row],[Montažne ure]]*(1-Table3[[#This Row],[faktor %]])</f>
        <v>0</v>
      </c>
      <c r="AA739" s="366"/>
      <c r="AB739" s="85"/>
      <c r="AC739" s="85"/>
      <c r="AD739" s="85"/>
      <c r="AE739" s="3"/>
      <c r="AF739" s="3"/>
      <c r="AG739" s="296" t="str">
        <f>IFERROR(VLOOKUP(Table3[[#This Row],[Št. projektne naloge]],'[1]PLAN KONTROLE KONČANIH STROJEV'!$C$8:$M$2000,5,FALSE),"")</f>
        <v/>
      </c>
      <c r="AH739" s="296" t="str">
        <f>IFERROR(VLOOKUP(Table3[[#This Row],[Št. projektne naloge]],'[1]PLAN KONTROLE KONČANIH STROJEV'!$C$8:$M$2000,4,FALSE),"")</f>
        <v/>
      </c>
      <c r="AI739" s="10"/>
      <c r="AJ739" s="10"/>
      <c r="AK739" s="296" t="str">
        <f>IFERROR(VLOOKUP(Table3[[#This Row],[Št. projektne naloge]],'[1]PLAN KONTROLE KONČANIH STROJEV'!$C$8:$M$2000,9,FALSE),"")</f>
        <v/>
      </c>
      <c r="AL73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39" s="30"/>
      <c r="AN739" s="7"/>
    </row>
    <row r="740" spans="1:40" ht="18" hidden="1" x14ac:dyDescent="0.35">
      <c r="A740" s="117" t="s">
        <v>1680</v>
      </c>
      <c r="B740" s="8" t="s">
        <v>1679</v>
      </c>
      <c r="C740" s="57" t="s">
        <v>1681</v>
      </c>
      <c r="D740" s="50">
        <v>1</v>
      </c>
      <c r="E740" s="50" t="str">
        <f>RIGHT(D740,5)</f>
        <v>1</v>
      </c>
      <c r="F740" s="10"/>
      <c r="G740" s="10"/>
      <c r="H740" s="29" t="s">
        <v>2003</v>
      </c>
      <c r="I740" s="250">
        <v>17</v>
      </c>
      <c r="J740" s="158"/>
      <c r="K740" s="158"/>
      <c r="L740" s="79">
        <v>0</v>
      </c>
      <c r="M740" s="79">
        <v>0</v>
      </c>
      <c r="N740" s="201">
        <v>470190</v>
      </c>
      <c r="O740" s="201"/>
      <c r="P740" s="105">
        <v>1</v>
      </c>
      <c r="Q740" s="102"/>
      <c r="R740" s="114">
        <v>41</v>
      </c>
      <c r="S740" s="272" t="s">
        <v>23</v>
      </c>
      <c r="T740" s="224" t="s">
        <v>395</v>
      </c>
      <c r="U740" s="29"/>
      <c r="V740" s="29" t="str">
        <f>IFERROR(VLOOKUP(Table3[[#This Row],[Št. projektne naloge]],'[2]list 1'!$A$2:$I$2000,6,FALSE),"")</f>
        <v/>
      </c>
      <c r="W740" s="119" t="str">
        <f>IFERROR(VLOOKUP(Table3[[#This Row],[Št. projektne naloge]],'[2]list 1'!$A$2:$I$2000,9,FALSE),"")</f>
        <v/>
      </c>
      <c r="X740" s="296" t="str">
        <f>IFERROR(VLOOKUP(Table3[[#This Row],[Št. projektne naloge]],'[2]list 1'!$A$2:$I$2000,8,FALSE),"")</f>
        <v/>
      </c>
      <c r="Y740" s="101">
        <f>SUM(Table3[[#This Row],[cca 
25%]:[cca 100%]])</f>
        <v>1</v>
      </c>
      <c r="Z740" s="351">
        <f>Table3[[#This Row],[Montažne ure]]*(1-Table3[[#This Row],[faktor %]])</f>
        <v>0</v>
      </c>
      <c r="AA740" s="84">
        <v>0.25</v>
      </c>
      <c r="AB740" s="84">
        <v>0.25</v>
      </c>
      <c r="AC740" s="84">
        <v>0.25</v>
      </c>
      <c r="AD740" s="84">
        <v>0.25</v>
      </c>
      <c r="AE740" s="3"/>
      <c r="AF740" s="3"/>
      <c r="AG740" s="296">
        <f>IFERROR(VLOOKUP(Table3[[#This Row],[Št. projektne naloge]],'[1]PLAN KONTROLE KONČANIH STROJEV'!$C$8:$M$2000,5,FALSE),"")</f>
        <v>45545</v>
      </c>
      <c r="AH740" s="296" t="str">
        <f>IFERROR(VLOOKUP(Table3[[#This Row],[Št. projektne naloge]],'[1]PLAN KONTROLE KONČANIH STROJEV'!$C$8:$M$2000,4,FALSE),"")</f>
        <v>DA</v>
      </c>
      <c r="AI740" s="10"/>
      <c r="AJ740" s="10"/>
      <c r="AK740" s="296">
        <f>IFERROR(VLOOKUP(Table3[[#This Row],[Št. projektne naloge]],'[1]PLAN KONTROLE KONČANIH STROJEV'!$C$8:$M$2000,9,FALSE),"")</f>
        <v>45544</v>
      </c>
      <c r="AL74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40" s="30" t="s">
        <v>357</v>
      </c>
      <c r="AN740" s="7"/>
    </row>
    <row r="741" spans="1:40" ht="18" hidden="1" x14ac:dyDescent="0.35">
      <c r="A741" s="117" t="s">
        <v>1680</v>
      </c>
      <c r="B741" s="8" t="s">
        <v>1679</v>
      </c>
      <c r="C741" s="57" t="s">
        <v>1682</v>
      </c>
      <c r="D741" s="50">
        <v>1</v>
      </c>
      <c r="E741" s="50" t="str">
        <f>RIGHT(D741,5)</f>
        <v>1</v>
      </c>
      <c r="F741" s="10"/>
      <c r="G741" s="10"/>
      <c r="H741" s="29" t="s">
        <v>2003</v>
      </c>
      <c r="I741" s="250">
        <v>17</v>
      </c>
      <c r="J741" s="158"/>
      <c r="K741" s="158"/>
      <c r="L741" s="79">
        <v>0</v>
      </c>
      <c r="M741" s="79">
        <v>0</v>
      </c>
      <c r="N741" s="201">
        <v>431265</v>
      </c>
      <c r="O741" s="201"/>
      <c r="P741" s="105">
        <v>1</v>
      </c>
      <c r="Q741" s="102"/>
      <c r="R741" s="114"/>
      <c r="S741" s="272" t="s">
        <v>23</v>
      </c>
      <c r="T741" s="224" t="s">
        <v>395</v>
      </c>
      <c r="U741" s="29"/>
      <c r="V741" s="29" t="str">
        <f>IFERROR(VLOOKUP(Table3[[#This Row],[Št. projektne naloge]],'[2]list 1'!$A$2:$I$2000,6,FALSE),"")</f>
        <v/>
      </c>
      <c r="W741" s="119" t="str">
        <f>IFERROR(VLOOKUP(Table3[[#This Row],[Št. projektne naloge]],'[2]list 1'!$A$2:$I$2000,9,FALSE),"")</f>
        <v/>
      </c>
      <c r="X741" s="296" t="str">
        <f>IFERROR(VLOOKUP(Table3[[#This Row],[Št. projektne naloge]],'[2]list 1'!$A$2:$I$2000,8,FALSE),"")</f>
        <v/>
      </c>
      <c r="Y741" s="101">
        <f>SUM(Table3[[#This Row],[cca 
25%]:[cca 100%]])</f>
        <v>1</v>
      </c>
      <c r="Z741" s="351">
        <f>Table3[[#This Row],[Montažne ure]]*(1-Table3[[#This Row],[faktor %]])</f>
        <v>0</v>
      </c>
      <c r="AA741" s="84">
        <v>0.25</v>
      </c>
      <c r="AB741" s="84">
        <v>0.25</v>
      </c>
      <c r="AC741" s="84">
        <v>0.25</v>
      </c>
      <c r="AD741" s="84">
        <v>0.25</v>
      </c>
      <c r="AE741" s="3"/>
      <c r="AF741" s="3"/>
      <c r="AG741" s="296">
        <f>IFERROR(VLOOKUP(Table3[[#This Row],[Št. projektne naloge]],'[1]PLAN KONTROLE KONČANIH STROJEV'!$C$8:$M$2000,5,FALSE),"")</f>
        <v>45545</v>
      </c>
      <c r="AH741" s="296" t="str">
        <f>IFERROR(VLOOKUP(Table3[[#This Row],[Št. projektne naloge]],'[1]PLAN KONTROLE KONČANIH STROJEV'!$C$8:$M$2000,4,FALSE),"")</f>
        <v>DA</v>
      </c>
      <c r="AI741" s="10"/>
      <c r="AJ741" s="10"/>
      <c r="AK741" s="296">
        <f>IFERROR(VLOOKUP(Table3[[#This Row],[Št. projektne naloge]],'[1]PLAN KONTROLE KONČANIH STROJEV'!$C$8:$M$2000,9,FALSE),"")</f>
        <v>45544</v>
      </c>
      <c r="AL74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41" s="30" t="s">
        <v>357</v>
      </c>
      <c r="AN741" s="7"/>
    </row>
    <row r="742" spans="1:40" ht="21" hidden="1" x14ac:dyDescent="0.4">
      <c r="A742" s="117" t="s">
        <v>1687</v>
      </c>
      <c r="B742" s="8" t="s">
        <v>1688</v>
      </c>
      <c r="C742" s="57"/>
      <c r="D742" s="50">
        <v>400</v>
      </c>
      <c r="E742" s="50" t="str">
        <f>RIGHT(D742,5)</f>
        <v>400</v>
      </c>
      <c r="F742" s="10"/>
      <c r="G742" s="10"/>
      <c r="H742" s="29" t="s">
        <v>1738</v>
      </c>
      <c r="I742" s="411">
        <v>15</v>
      </c>
      <c r="J742" s="158"/>
      <c r="K742" s="158"/>
      <c r="L742" s="214">
        <v>0</v>
      </c>
      <c r="M742" s="214">
        <v>0</v>
      </c>
      <c r="N742" s="201">
        <v>437176</v>
      </c>
      <c r="O742" s="201"/>
      <c r="P742" s="105">
        <v>1</v>
      </c>
      <c r="Q742" s="102"/>
      <c r="R742" s="114">
        <v>42</v>
      </c>
      <c r="S742" s="272"/>
      <c r="T742" s="224" t="s">
        <v>1728</v>
      </c>
      <c r="U742" s="29"/>
      <c r="V742" s="29" t="str">
        <f>IFERROR(VLOOKUP(Table3[[#This Row],[Št. projektne naloge]],'[2]list 1'!$A$2:$I$2000,6,FALSE),"")</f>
        <v/>
      </c>
      <c r="W742" s="119" t="str">
        <f>IFERROR(VLOOKUP(Table3[[#This Row],[Št. projektne naloge]],'[2]list 1'!$A$2:$I$2000,9,FALSE),"")</f>
        <v/>
      </c>
      <c r="X742" s="296" t="str">
        <f>IFERROR(VLOOKUP(Table3[[#This Row],[Št. projektne naloge]],'[2]list 1'!$A$2:$I$2000,8,FALSE),"")</f>
        <v/>
      </c>
      <c r="Y742" s="101">
        <f>SUM(Table3[[#This Row],[cca 
25%]:[cca 100%]])</f>
        <v>1</v>
      </c>
      <c r="Z742" s="351">
        <f>Table3[[#This Row],[Montažne ure]]*(1-Table3[[#This Row],[faktor %]])</f>
        <v>0</v>
      </c>
      <c r="AA742" s="417">
        <v>0.25</v>
      </c>
      <c r="AB742" s="417">
        <v>0.25</v>
      </c>
      <c r="AC742" s="417">
        <v>0.25</v>
      </c>
      <c r="AD742" s="417">
        <v>0.25</v>
      </c>
      <c r="AE742" s="3"/>
      <c r="AF742" s="3"/>
      <c r="AG742" s="296" t="str">
        <f>IFERROR(VLOOKUP(Table3[[#This Row],[Št. projektne naloge]],'[1]PLAN KONTROLE KONČANIH STROJEV'!$C$8:$M$2000,5,FALSE),"")</f>
        <v/>
      </c>
      <c r="AH742" s="296" t="str">
        <f>IFERROR(VLOOKUP(Table3[[#This Row],[Št. projektne naloge]],'[1]PLAN KONTROLE KONČANIH STROJEV'!$C$8:$M$2000,4,FALSE),"")</f>
        <v/>
      </c>
      <c r="AI742" s="10"/>
      <c r="AJ742" s="10"/>
      <c r="AK742" s="296" t="str">
        <f>IFERROR(VLOOKUP(Table3[[#This Row],[Št. projektne naloge]],'[1]PLAN KONTROLE KONČANIH STROJEV'!$C$8:$M$2000,9,FALSE),"")</f>
        <v/>
      </c>
      <c r="AL74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42" s="30" t="s">
        <v>357</v>
      </c>
      <c r="AN742" s="7"/>
    </row>
    <row r="743" spans="1:40" ht="21" hidden="1" x14ac:dyDescent="0.4">
      <c r="A743" s="117" t="s">
        <v>2021</v>
      </c>
      <c r="B743" s="8" t="s">
        <v>2020</v>
      </c>
      <c r="C743" s="57" t="s">
        <v>2022</v>
      </c>
      <c r="D743" s="50">
        <v>400</v>
      </c>
      <c r="E743" s="50" t="str">
        <f>RIGHT(D743,5)</f>
        <v>400</v>
      </c>
      <c r="F743" s="10"/>
      <c r="G743" s="10"/>
      <c r="H743" s="29" t="s">
        <v>2003</v>
      </c>
      <c r="I743" s="411">
        <v>17</v>
      </c>
      <c r="J743" s="103"/>
      <c r="K743" s="158"/>
      <c r="L743" s="214">
        <v>0</v>
      </c>
      <c r="M743" s="214">
        <v>0</v>
      </c>
      <c r="N743" s="201"/>
      <c r="O743" s="201"/>
      <c r="P743" s="142"/>
      <c r="Q743" s="10"/>
      <c r="R743" s="114">
        <v>26</v>
      </c>
      <c r="S743" s="272"/>
      <c r="T743" s="224"/>
      <c r="U743" s="29"/>
      <c r="V743" s="29" t="s">
        <v>2128</v>
      </c>
      <c r="W743" s="10" t="s">
        <v>2128</v>
      </c>
      <c r="X743" s="296" t="s">
        <v>2128</v>
      </c>
      <c r="Y743" s="101">
        <f>SUM(Table3[[#This Row],[cca 
25%]:[cca 100%]])</f>
        <v>1</v>
      </c>
      <c r="Z743" s="351">
        <f>Table3[[#This Row],[Montažne ure]]*(1-Table3[[#This Row],[faktor %]])</f>
        <v>0</v>
      </c>
      <c r="AA743" s="84">
        <v>0.25</v>
      </c>
      <c r="AB743" s="84">
        <v>0.25</v>
      </c>
      <c r="AC743" s="84">
        <v>0.25</v>
      </c>
      <c r="AD743" s="84">
        <v>0.25</v>
      </c>
      <c r="AE743" s="3"/>
      <c r="AF743" s="3"/>
      <c r="AG743" s="296" t="str">
        <f>IFERROR(VLOOKUP(Table3[[#This Row],[Št. projektne naloge]],'[1]PLAN KONTROLE KONČANIH STROJEV'!$C$8:$M$2000,5,FALSE),"")</f>
        <v/>
      </c>
      <c r="AH743" s="296" t="str">
        <f>IFERROR(VLOOKUP(Table3[[#This Row],[Št. projektne naloge]],'[1]PLAN KONTROLE KONČANIH STROJEV'!$C$8:$M$2000,4,FALSE),"")</f>
        <v/>
      </c>
      <c r="AI743" s="10"/>
      <c r="AJ743" s="10"/>
      <c r="AK743" s="296" t="str">
        <f>IFERROR(VLOOKUP(Table3[[#This Row],[Št. projektne naloge]],'[1]PLAN KONTROLE KONČANIH STROJEV'!$C$8:$M$2000,9,FALSE),"")</f>
        <v/>
      </c>
      <c r="AL74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43" s="30" t="s">
        <v>357</v>
      </c>
      <c r="AN743" s="7"/>
    </row>
    <row r="744" spans="1:40" ht="18" hidden="1" x14ac:dyDescent="0.35">
      <c r="A744" s="117" t="s">
        <v>1697</v>
      </c>
      <c r="B744" s="8" t="s">
        <v>1691</v>
      </c>
      <c r="C744" s="57" t="s">
        <v>1692</v>
      </c>
      <c r="D744" s="419" t="s">
        <v>1693</v>
      </c>
      <c r="E744" s="97">
        <v>10</v>
      </c>
      <c r="F744" s="70"/>
      <c r="G744" s="70"/>
      <c r="H744" s="112" t="s">
        <v>545</v>
      </c>
      <c r="I744" s="79">
        <v>21</v>
      </c>
      <c r="J744" s="158"/>
      <c r="K744" s="158"/>
      <c r="L744" s="214">
        <v>0</v>
      </c>
      <c r="M744" s="214">
        <v>0</v>
      </c>
      <c r="N744" s="50">
        <v>470186</v>
      </c>
      <c r="O744" s="280">
        <v>16077</v>
      </c>
      <c r="P744" s="105">
        <v>1</v>
      </c>
      <c r="Q744" s="102"/>
      <c r="R744" s="114">
        <v>232</v>
      </c>
      <c r="S744" s="272" t="s">
        <v>23</v>
      </c>
      <c r="T744" s="30" t="s">
        <v>697</v>
      </c>
      <c r="U744" s="29" t="s">
        <v>40</v>
      </c>
      <c r="V744" s="29" t="str">
        <f>IFERROR(VLOOKUP(Table3[[#This Row],[Št. projektne naloge]],'[2]list 1'!$A$2:$I$2000,6,FALSE),"")</f>
        <v/>
      </c>
      <c r="W744" s="119" t="str">
        <f>IFERROR(VLOOKUP(Table3[[#This Row],[Št. projektne naloge]],'[2]list 1'!$A$2:$I$2000,9,FALSE),"")</f>
        <v/>
      </c>
      <c r="X744" s="296" t="str">
        <f>IFERROR(VLOOKUP(Table3[[#This Row],[Št. projektne naloge]],'[2]list 1'!$A$2:$I$2000,8,FALSE),"")</f>
        <v/>
      </c>
      <c r="Y744" s="101">
        <f>SUM(Table3[[#This Row],[cca 
25%]:[cca 100%]])</f>
        <v>1</v>
      </c>
      <c r="Z744" s="351">
        <f>Table3[[#This Row],[Montažne ure]]*(1-Table3[[#This Row],[faktor %]])</f>
        <v>0</v>
      </c>
      <c r="AA744" s="417">
        <v>0.25</v>
      </c>
      <c r="AB744" s="417">
        <v>0.25</v>
      </c>
      <c r="AC744" s="417">
        <v>0.25</v>
      </c>
      <c r="AD744" s="417">
        <v>0.25</v>
      </c>
      <c r="AE744" s="3"/>
      <c r="AF744" s="3"/>
      <c r="AG744" s="296" t="str">
        <f>IFERROR(VLOOKUP(Table3[[#This Row],[Št. projektne naloge]],'[1]PLAN KONTROLE KONČANIH STROJEV'!$C$8:$M$2000,5,FALSE),"")</f>
        <v/>
      </c>
      <c r="AH744" s="296" t="str">
        <f>IFERROR(VLOOKUP(Table3[[#This Row],[Št. projektne naloge]],'[1]PLAN KONTROLE KONČANIH STROJEV'!$C$8:$M$2000,4,FALSE),"")</f>
        <v/>
      </c>
      <c r="AI744" s="10"/>
      <c r="AJ744" s="10"/>
      <c r="AK744" s="296" t="str">
        <f>IFERROR(VLOOKUP(Table3[[#This Row],[Št. projektne naloge]],'[1]PLAN KONTROLE KONČANIH STROJEV'!$C$8:$M$2000,9,FALSE),"")</f>
        <v/>
      </c>
      <c r="AL74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44" s="30" t="s">
        <v>357</v>
      </c>
      <c r="AN744" s="7"/>
    </row>
    <row r="745" spans="1:40" ht="18" hidden="1" x14ac:dyDescent="0.35">
      <c r="A745" s="117" t="s">
        <v>1697</v>
      </c>
      <c r="B745" s="8" t="s">
        <v>1691</v>
      </c>
      <c r="C745" s="57" t="s">
        <v>290</v>
      </c>
      <c r="D745" s="419" t="s">
        <v>1694</v>
      </c>
      <c r="E745" s="306">
        <v>20</v>
      </c>
      <c r="F745" s="10"/>
      <c r="G745" s="10"/>
      <c r="H745" s="29" t="s">
        <v>2030</v>
      </c>
      <c r="I745" s="79">
        <v>17</v>
      </c>
      <c r="J745" s="158"/>
      <c r="K745" s="158"/>
      <c r="L745" s="214">
        <v>0</v>
      </c>
      <c r="M745" s="214">
        <v>0</v>
      </c>
      <c r="N745" s="306">
        <v>355888060</v>
      </c>
      <c r="O745" s="280">
        <v>16027</v>
      </c>
      <c r="P745" s="105">
        <v>1</v>
      </c>
      <c r="Q745" s="102"/>
      <c r="R745" s="114">
        <v>117</v>
      </c>
      <c r="S745" s="59" t="s">
        <v>28</v>
      </c>
      <c r="T745" s="30" t="s">
        <v>697</v>
      </c>
      <c r="U745" s="29"/>
      <c r="V745" s="29" t="str">
        <f>IFERROR(VLOOKUP(Table3[[#This Row],[Št. projektne naloge]],'[2]list 1'!$A$2:$I$2000,6,FALSE),"")</f>
        <v/>
      </c>
      <c r="W745" s="119" t="str">
        <f>IFERROR(VLOOKUP(Table3[[#This Row],[Št. projektne naloge]],'[2]list 1'!$A$2:$I$2000,9,FALSE),"")</f>
        <v/>
      </c>
      <c r="X745" s="296" t="str">
        <f>IFERROR(VLOOKUP(Table3[[#This Row],[Št. projektne naloge]],'[2]list 1'!$A$2:$I$2000,8,FALSE),"")</f>
        <v/>
      </c>
      <c r="Y745" s="101">
        <f>SUM(Table3[[#This Row],[cca 
25%]:[cca 100%]])</f>
        <v>1</v>
      </c>
      <c r="Z745" s="351">
        <f>Table3[[#This Row],[Montažne ure]]*(1-Table3[[#This Row],[faktor %]])</f>
        <v>0</v>
      </c>
      <c r="AA745" s="84">
        <v>0.25</v>
      </c>
      <c r="AB745" s="84">
        <v>0.25</v>
      </c>
      <c r="AC745" s="84">
        <v>0.25</v>
      </c>
      <c r="AD745" s="84">
        <v>0.25</v>
      </c>
      <c r="AE745" s="3"/>
      <c r="AF745" s="3"/>
      <c r="AG745" s="296" t="str">
        <f>IFERROR(VLOOKUP(Table3[[#This Row],[Št. projektne naloge]],'[1]PLAN KONTROLE KONČANIH STROJEV'!$C$8:$M$2000,5,FALSE),"")</f>
        <v/>
      </c>
      <c r="AH745" s="296" t="str">
        <f>IFERROR(VLOOKUP(Table3[[#This Row],[Št. projektne naloge]],'[1]PLAN KONTROLE KONČANIH STROJEV'!$C$8:$M$2000,4,FALSE),"")</f>
        <v/>
      </c>
      <c r="AI745" s="10" t="s">
        <v>556</v>
      </c>
      <c r="AJ745" s="10"/>
      <c r="AK745" s="296" t="str">
        <f>IFERROR(VLOOKUP(Table3[[#This Row],[Št. projektne naloge]],'[1]PLAN KONTROLE KONČANIH STROJEV'!$C$8:$M$2000,9,FALSE),"")</f>
        <v/>
      </c>
      <c r="AL74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45" s="30" t="s">
        <v>357</v>
      </c>
      <c r="AN745" s="7"/>
    </row>
    <row r="746" spans="1:40" ht="18" hidden="1" x14ac:dyDescent="0.35">
      <c r="A746" s="117" t="s">
        <v>1697</v>
      </c>
      <c r="B746" s="8" t="s">
        <v>1691</v>
      </c>
      <c r="C746" s="57" t="s">
        <v>1695</v>
      </c>
      <c r="D746" s="419" t="s">
        <v>1696</v>
      </c>
      <c r="E746" s="97">
        <v>40</v>
      </c>
      <c r="F746" s="70"/>
      <c r="G746" s="70"/>
      <c r="H746" s="28" t="s">
        <v>390</v>
      </c>
      <c r="I746" s="79">
        <v>21</v>
      </c>
      <c r="J746" s="356"/>
      <c r="K746" s="356"/>
      <c r="L746" s="214">
        <v>0</v>
      </c>
      <c r="M746" s="214">
        <v>0</v>
      </c>
      <c r="N746" s="50">
        <v>470193</v>
      </c>
      <c r="O746" s="280">
        <v>16078</v>
      </c>
      <c r="P746" s="105">
        <v>1</v>
      </c>
      <c r="Q746" s="102"/>
      <c r="R746" s="114">
        <v>87</v>
      </c>
      <c r="S746" s="61" t="s">
        <v>29</v>
      </c>
      <c r="T746" s="30" t="s">
        <v>697</v>
      </c>
      <c r="U746" s="29"/>
      <c r="V746" s="29" t="str">
        <f>IFERROR(VLOOKUP(Table3[[#This Row],[Št. projektne naloge]],'[2]list 1'!$A$2:$I$2000,6,FALSE),"")</f>
        <v/>
      </c>
      <c r="W746" s="119" t="str">
        <f>IFERROR(VLOOKUP(Table3[[#This Row],[Št. projektne naloge]],'[2]list 1'!$A$2:$I$2000,9,FALSE),"")</f>
        <v/>
      </c>
      <c r="X746" s="296" t="str">
        <f>IFERROR(VLOOKUP(Table3[[#This Row],[Št. projektne naloge]],'[2]list 1'!$A$2:$I$2000,8,FALSE),"")</f>
        <v/>
      </c>
      <c r="Y746" s="101">
        <f>SUM(Table3[[#This Row],[cca 
25%]:[cca 100%]])</f>
        <v>1</v>
      </c>
      <c r="Z746" s="351">
        <f>Table3[[#This Row],[Montažne ure]]*(1-Table3[[#This Row],[faktor %]])</f>
        <v>0</v>
      </c>
      <c r="AA746" s="84">
        <v>0.25</v>
      </c>
      <c r="AB746" s="84">
        <v>0.25</v>
      </c>
      <c r="AC746" s="84">
        <v>0.25</v>
      </c>
      <c r="AD746" s="84">
        <v>0.25</v>
      </c>
      <c r="AE746" s="3" t="s">
        <v>2140</v>
      </c>
      <c r="AF746" s="3"/>
      <c r="AG746" s="296" t="str">
        <f>IFERROR(VLOOKUP(Table3[[#This Row],[Št. projektne naloge]],'[1]PLAN KONTROLE KONČANIH STROJEV'!$C$8:$M$2000,5,FALSE),"")</f>
        <v/>
      </c>
      <c r="AH746" s="296" t="str">
        <f>IFERROR(VLOOKUP(Table3[[#This Row],[Št. projektne naloge]],'[1]PLAN KONTROLE KONČANIH STROJEV'!$C$8:$M$2000,4,FALSE),"")</f>
        <v/>
      </c>
      <c r="AI746" s="10" t="s">
        <v>556</v>
      </c>
      <c r="AJ746" s="10"/>
      <c r="AK746" s="296" t="str">
        <f>IFERROR(VLOOKUP(Table3[[#This Row],[Št. projektne naloge]],'[1]PLAN KONTROLE KONČANIH STROJEV'!$C$8:$M$2000,9,FALSE),"")</f>
        <v/>
      </c>
      <c r="AL74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46" s="30" t="s">
        <v>357</v>
      </c>
      <c r="AN746" s="7"/>
    </row>
    <row r="747" spans="1:40" ht="18" hidden="1" x14ac:dyDescent="0.35">
      <c r="A747" s="117" t="s">
        <v>1697</v>
      </c>
      <c r="B747" s="8" t="s">
        <v>1691</v>
      </c>
      <c r="C747" s="57" t="s">
        <v>1698</v>
      </c>
      <c r="D747" s="50">
        <v>400</v>
      </c>
      <c r="E747" s="50">
        <v>1</v>
      </c>
      <c r="F747" s="10"/>
      <c r="G747" s="10"/>
      <c r="H747" s="29"/>
      <c r="I747" s="250">
        <v>17</v>
      </c>
      <c r="J747" s="158"/>
      <c r="K747" s="158"/>
      <c r="L747" s="214">
        <v>0</v>
      </c>
      <c r="M747" s="214">
        <v>0</v>
      </c>
      <c r="N747" s="201">
        <v>464598</v>
      </c>
      <c r="O747" s="201"/>
      <c r="P747" s="105">
        <v>240</v>
      </c>
      <c r="Q747" s="102"/>
      <c r="R747" s="114">
        <v>12</v>
      </c>
      <c r="S747" s="272"/>
      <c r="T747" s="30" t="s">
        <v>697</v>
      </c>
      <c r="U747" s="29"/>
      <c r="V747" s="29" t="str">
        <f>IFERROR(VLOOKUP(Table3[[#This Row],[Št. projektne naloge]],'[2]list 1'!$A$2:$I$2000,6,FALSE),"")</f>
        <v/>
      </c>
      <c r="W747" s="119" t="str">
        <f>IFERROR(VLOOKUP(Table3[[#This Row],[Št. projektne naloge]],'[2]list 1'!$A$2:$I$2000,9,FALSE),"")</f>
        <v/>
      </c>
      <c r="X747" s="296" t="str">
        <f>IFERROR(VLOOKUP(Table3[[#This Row],[Št. projektne naloge]],'[2]list 1'!$A$2:$I$2000,8,FALSE),"")</f>
        <v/>
      </c>
      <c r="Y747" s="101">
        <f>SUM(Table3[[#This Row],[cca 
25%]:[cca 100%]])</f>
        <v>1</v>
      </c>
      <c r="Z747" s="351">
        <f>Table3[[#This Row],[Montažne ure]]*(1-Table3[[#This Row],[faktor %]])</f>
        <v>0</v>
      </c>
      <c r="AA747" s="84">
        <v>0.25</v>
      </c>
      <c r="AB747" s="84">
        <v>0.25</v>
      </c>
      <c r="AC747" s="84">
        <v>0.25</v>
      </c>
      <c r="AD747" s="84">
        <v>0.25</v>
      </c>
      <c r="AE747" s="3"/>
      <c r="AF747" s="3"/>
      <c r="AG747" s="296" t="str">
        <f>IFERROR(VLOOKUP(Table3[[#This Row],[Št. projektne naloge]],'[1]PLAN KONTROLE KONČANIH STROJEV'!$C$8:$M$2000,5,FALSE),"")</f>
        <v/>
      </c>
      <c r="AH747" s="296" t="str">
        <f>IFERROR(VLOOKUP(Table3[[#This Row],[Št. projektne naloge]],'[1]PLAN KONTROLE KONČANIH STROJEV'!$C$8:$M$2000,4,FALSE),"")</f>
        <v/>
      </c>
      <c r="AI747" s="10"/>
      <c r="AJ747" s="10"/>
      <c r="AK747" s="296" t="str">
        <f>IFERROR(VLOOKUP(Table3[[#This Row],[Št. projektne naloge]],'[1]PLAN KONTROLE KONČANIH STROJEV'!$C$8:$M$2000,9,FALSE),"")</f>
        <v/>
      </c>
      <c r="AL74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47" s="30" t="s">
        <v>357</v>
      </c>
      <c r="AN747" s="7"/>
    </row>
    <row r="748" spans="1:40" ht="18" hidden="1" x14ac:dyDescent="0.35">
      <c r="A748" s="117"/>
      <c r="B748" s="8"/>
      <c r="C748" s="57"/>
      <c r="D748" s="50"/>
      <c r="E748" s="50" t="str">
        <f>RIGHT(D748,5)</f>
        <v/>
      </c>
      <c r="F748" s="10"/>
      <c r="G748" s="10"/>
      <c r="H748" s="29"/>
      <c r="I748" s="280"/>
      <c r="J748" s="103"/>
      <c r="K748" s="103"/>
      <c r="L748" s="105"/>
      <c r="M748" s="105"/>
      <c r="N748" s="201"/>
      <c r="O748" s="407"/>
      <c r="P748" s="105"/>
      <c r="Q748" s="102"/>
      <c r="R748" s="114"/>
      <c r="S748" s="272"/>
      <c r="T748" s="30"/>
      <c r="U748" s="29"/>
      <c r="V748" s="29"/>
      <c r="W748" s="119"/>
      <c r="X748" s="325"/>
      <c r="Y748" s="101">
        <f>SUM(Table3[[#This Row],[cca 
25%]:[cca 100%]])</f>
        <v>0</v>
      </c>
      <c r="Z748" s="351"/>
      <c r="AA748" s="366"/>
      <c r="AB748" s="85"/>
      <c r="AC748" s="85"/>
      <c r="AD748" s="85"/>
      <c r="AE748" s="3"/>
      <c r="AF748" s="3"/>
      <c r="AG748" s="296" t="str">
        <f>IFERROR(VLOOKUP(Table3[[#This Row],[Št. projektne naloge]],'[1]PLAN KONTROLE KONČANIH STROJEV'!$C$8:$M$2000,5,FALSE),"")</f>
        <v/>
      </c>
      <c r="AH748" s="296" t="str">
        <f>IFERROR(VLOOKUP(Table3[[#This Row],[Št. projektne naloge]],'[1]PLAN KONTROLE KONČANIH STROJEV'!$C$8:$M$2000,4,FALSE),"")</f>
        <v/>
      </c>
      <c r="AI748" s="10"/>
      <c r="AJ748" s="10"/>
      <c r="AK748" s="296" t="str">
        <f>IFERROR(VLOOKUP(Table3[[#This Row],[Št. projektne naloge]],'[1]PLAN KONTROLE KONČANIH STROJEV'!$C$8:$M$2000,9,FALSE),"")</f>
        <v/>
      </c>
      <c r="AL74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48" s="10" t="s">
        <v>2665</v>
      </c>
      <c r="AN748" s="7"/>
    </row>
    <row r="749" spans="1:40" ht="18" hidden="1" x14ac:dyDescent="0.35">
      <c r="A749" s="117" t="s">
        <v>1702</v>
      </c>
      <c r="B749" s="8">
        <v>23621</v>
      </c>
      <c r="C749" s="57" t="s">
        <v>1703</v>
      </c>
      <c r="D749" s="419" t="s">
        <v>1723</v>
      </c>
      <c r="E749" s="50"/>
      <c r="F749" s="303" t="s">
        <v>1085</v>
      </c>
      <c r="G749" s="10"/>
      <c r="H749" s="29" t="s">
        <v>395</v>
      </c>
      <c r="I749" s="250">
        <v>19</v>
      </c>
      <c r="J749" s="385"/>
      <c r="K749" s="158"/>
      <c r="L749" s="214">
        <v>0</v>
      </c>
      <c r="M749" s="214">
        <v>0</v>
      </c>
      <c r="N749" s="201">
        <v>462396</v>
      </c>
      <c r="O749" s="201">
        <v>16024</v>
      </c>
      <c r="P749" s="105">
        <v>1</v>
      </c>
      <c r="Q749" s="102"/>
      <c r="R749" s="114">
        <v>39</v>
      </c>
      <c r="S749" s="272" t="s">
        <v>23</v>
      </c>
      <c r="T749" s="320" t="s">
        <v>550</v>
      </c>
      <c r="U749" s="29"/>
      <c r="V749" s="29" t="str">
        <f>IFERROR(VLOOKUP(Table3[[#This Row],[Št. projektne naloge]],'[2]list 1'!$A$2:$I$2000,6,FALSE),"")</f>
        <v/>
      </c>
      <c r="W749" s="119" t="str">
        <f>IFERROR(VLOOKUP(Table3[[#This Row],[Št. projektne naloge]],'[2]list 1'!$A$2:$I$2000,9,FALSE),"")</f>
        <v/>
      </c>
      <c r="X749" s="296" t="str">
        <f>IFERROR(VLOOKUP(Table3[[#This Row],[Št. projektne naloge]],'[2]list 1'!$A$2:$I$2000,8,FALSE),"")</f>
        <v/>
      </c>
      <c r="Y749" s="101">
        <f>SUM(Table3[[#This Row],[cca 
25%]:[cca 100%]])</f>
        <v>1</v>
      </c>
      <c r="Z749" s="351">
        <f>Table3[[#This Row],[Montažne ure]]*(1-Table3[[#This Row],[faktor %]])</f>
        <v>0</v>
      </c>
      <c r="AA749" s="84">
        <v>0.25</v>
      </c>
      <c r="AB749" s="84">
        <v>0.25</v>
      </c>
      <c r="AC749" s="84">
        <v>0.25</v>
      </c>
      <c r="AD749" s="84">
        <v>0.25</v>
      </c>
      <c r="AE749" s="3" t="s">
        <v>25</v>
      </c>
      <c r="AF749" s="3"/>
      <c r="AG749" s="296" t="str">
        <f>IFERROR(VLOOKUP(Table3[[#This Row],[Št. projektne naloge]],'[1]PLAN KONTROLE KONČANIH STROJEV'!$C$8:$M$2000,5,FALSE),"")</f>
        <v/>
      </c>
      <c r="AH749" s="296" t="str">
        <f>IFERROR(VLOOKUP(Table3[[#This Row],[Št. projektne naloge]],'[1]PLAN KONTROLE KONČANIH STROJEV'!$C$8:$M$2000,4,FALSE),"")</f>
        <v/>
      </c>
      <c r="AI749" s="10"/>
      <c r="AJ749" s="10"/>
      <c r="AK749" s="296" t="str">
        <f>IFERROR(VLOOKUP(Table3[[#This Row],[Št. projektne naloge]],'[1]PLAN KONTROLE KONČANIH STROJEV'!$C$8:$M$2000,9,FALSE),"")</f>
        <v/>
      </c>
      <c r="AL74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49" s="30" t="s">
        <v>357</v>
      </c>
      <c r="AN749" s="7"/>
    </row>
    <row r="750" spans="1:40" ht="18" hidden="1" x14ac:dyDescent="0.35">
      <c r="A750" s="117" t="s">
        <v>1702</v>
      </c>
      <c r="B750" s="8">
        <v>23621</v>
      </c>
      <c r="C750" s="57" t="s">
        <v>1727</v>
      </c>
      <c r="D750" s="419" t="s">
        <v>1724</v>
      </c>
      <c r="E750" s="50"/>
      <c r="F750" s="303" t="s">
        <v>1085</v>
      </c>
      <c r="G750" s="10"/>
      <c r="H750" s="29" t="s">
        <v>395</v>
      </c>
      <c r="I750" s="250">
        <v>19</v>
      </c>
      <c r="J750" s="158"/>
      <c r="K750" s="158"/>
      <c r="L750" s="214">
        <v>0</v>
      </c>
      <c r="M750" s="214">
        <v>0</v>
      </c>
      <c r="N750" s="201">
        <v>467229</v>
      </c>
      <c r="O750" s="201">
        <v>16025</v>
      </c>
      <c r="P750" s="105">
        <v>1</v>
      </c>
      <c r="Q750" s="102"/>
      <c r="R750" s="114">
        <v>1</v>
      </c>
      <c r="S750" s="272" t="s">
        <v>23</v>
      </c>
      <c r="T750" s="320" t="s">
        <v>550</v>
      </c>
      <c r="U750" s="29"/>
      <c r="V750" s="29" t="str">
        <f>IFERROR(VLOOKUP(Table3[[#This Row],[Št. projektne naloge]],'[2]list 1'!$A$2:$I$2000,6,FALSE),"")</f>
        <v/>
      </c>
      <c r="W750" s="119" t="str">
        <f>IFERROR(VLOOKUP(Table3[[#This Row],[Št. projektne naloge]],'[2]list 1'!$A$2:$I$2000,9,FALSE),"")</f>
        <v/>
      </c>
      <c r="X750" s="296" t="str">
        <f>IFERROR(VLOOKUP(Table3[[#This Row],[Št. projektne naloge]],'[2]list 1'!$A$2:$I$2000,8,FALSE),"")</f>
        <v/>
      </c>
      <c r="Y750" s="101">
        <f>SUM(Table3[[#This Row],[cca 
25%]:[cca 100%]])</f>
        <v>1</v>
      </c>
      <c r="Z750" s="351">
        <f>Table3[[#This Row],[Montažne ure]]*(1-Table3[[#This Row],[faktor %]])</f>
        <v>0</v>
      </c>
      <c r="AA750" s="84">
        <v>0.25</v>
      </c>
      <c r="AB750" s="84">
        <v>0.25</v>
      </c>
      <c r="AC750" s="84">
        <v>0.25</v>
      </c>
      <c r="AD750" s="84">
        <v>0.25</v>
      </c>
      <c r="AE750" s="3" t="s">
        <v>25</v>
      </c>
      <c r="AF750" s="3"/>
      <c r="AG750" s="296" t="str">
        <f>IFERROR(VLOOKUP(Table3[[#This Row],[Št. projektne naloge]],'[1]PLAN KONTROLE KONČANIH STROJEV'!$C$8:$M$2000,5,FALSE),"")</f>
        <v/>
      </c>
      <c r="AH750" s="296" t="str">
        <f>IFERROR(VLOOKUP(Table3[[#This Row],[Št. projektne naloge]],'[1]PLAN KONTROLE KONČANIH STROJEV'!$C$8:$M$2000,4,FALSE),"")</f>
        <v/>
      </c>
      <c r="AI750" s="10"/>
      <c r="AJ750" s="10"/>
      <c r="AK750" s="296" t="str">
        <f>IFERROR(VLOOKUP(Table3[[#This Row],[Št. projektne naloge]],'[1]PLAN KONTROLE KONČANIH STROJEV'!$C$8:$M$2000,9,FALSE),"")</f>
        <v/>
      </c>
      <c r="AL75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50" s="30" t="s">
        <v>357</v>
      </c>
      <c r="AN750" s="7"/>
    </row>
    <row r="751" spans="1:40" ht="18" hidden="1" x14ac:dyDescent="0.35">
      <c r="A751" s="117" t="s">
        <v>1702</v>
      </c>
      <c r="B751" s="8">
        <v>23621</v>
      </c>
      <c r="C751" s="57" t="s">
        <v>1704</v>
      </c>
      <c r="D751" s="419" t="s">
        <v>1725</v>
      </c>
      <c r="E751" s="50"/>
      <c r="F751" s="303" t="s">
        <v>1085</v>
      </c>
      <c r="G751" s="10"/>
      <c r="H751" s="29" t="s">
        <v>395</v>
      </c>
      <c r="I751" s="250">
        <v>19</v>
      </c>
      <c r="J751" s="158"/>
      <c r="K751" s="158"/>
      <c r="L751" s="214">
        <v>0</v>
      </c>
      <c r="M751" s="214">
        <v>0</v>
      </c>
      <c r="N751" s="201">
        <v>461605</v>
      </c>
      <c r="O751" s="201"/>
      <c r="P751" s="1"/>
      <c r="Q751" s="102"/>
      <c r="R751" s="114">
        <v>1</v>
      </c>
      <c r="S751" s="272" t="s">
        <v>23</v>
      </c>
      <c r="T751" s="320" t="s">
        <v>550</v>
      </c>
      <c r="U751" s="29"/>
      <c r="V751" s="29" t="str">
        <f>IFERROR(VLOOKUP(Table3[[#This Row],[Št. projektne naloge]],'[2]list 1'!$A$2:$I$2000,6,FALSE),"")</f>
        <v/>
      </c>
      <c r="W751" s="119" t="str">
        <f>IFERROR(VLOOKUP(Table3[[#This Row],[Št. projektne naloge]],'[2]list 1'!$A$2:$I$2000,9,FALSE),"")</f>
        <v/>
      </c>
      <c r="X751" s="296" t="str">
        <f>IFERROR(VLOOKUP(Table3[[#This Row],[Št. projektne naloge]],'[2]list 1'!$A$2:$I$2000,8,FALSE),"")</f>
        <v/>
      </c>
      <c r="Y751" s="101">
        <f>SUM(Table3[[#This Row],[cca 
25%]:[cca 100%]])</f>
        <v>1</v>
      </c>
      <c r="Z751" s="351">
        <f>Table3[[#This Row],[Montažne ure]]*(1-Table3[[#This Row],[faktor %]])</f>
        <v>0</v>
      </c>
      <c r="AA751" s="84">
        <v>0.25</v>
      </c>
      <c r="AB751" s="84">
        <v>0.25</v>
      </c>
      <c r="AC751" s="84">
        <v>0.25</v>
      </c>
      <c r="AD751" s="84">
        <v>0.25</v>
      </c>
      <c r="AE751" s="3" t="s">
        <v>25</v>
      </c>
      <c r="AF751" s="3"/>
      <c r="AG751" s="296" t="str">
        <f>IFERROR(VLOOKUP(Table3[[#This Row],[Št. projektne naloge]],'[1]PLAN KONTROLE KONČANIH STROJEV'!$C$8:$M$2000,5,FALSE),"")</f>
        <v/>
      </c>
      <c r="AH751" s="296" t="str">
        <f>IFERROR(VLOOKUP(Table3[[#This Row],[Št. projektne naloge]],'[1]PLAN KONTROLE KONČANIH STROJEV'!$C$8:$M$2000,4,FALSE),"")</f>
        <v/>
      </c>
      <c r="AI751" s="10"/>
      <c r="AJ751" s="10"/>
      <c r="AK751" s="296" t="str">
        <f>IFERROR(VLOOKUP(Table3[[#This Row],[Št. projektne naloge]],'[1]PLAN KONTROLE KONČANIH STROJEV'!$C$8:$M$2000,9,FALSE),"")</f>
        <v/>
      </c>
      <c r="AL75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51" s="30" t="s">
        <v>357</v>
      </c>
      <c r="AN751" s="7"/>
    </row>
    <row r="752" spans="1:40" ht="18" hidden="1" x14ac:dyDescent="0.35">
      <c r="A752" s="117" t="s">
        <v>1702</v>
      </c>
      <c r="B752" s="8">
        <v>23621</v>
      </c>
      <c r="C752" s="57" t="s">
        <v>1705</v>
      </c>
      <c r="D752" s="419" t="s">
        <v>1726</v>
      </c>
      <c r="E752" s="50"/>
      <c r="F752" s="303" t="s">
        <v>1085</v>
      </c>
      <c r="G752" s="10"/>
      <c r="H752" s="29" t="s">
        <v>395</v>
      </c>
      <c r="I752" s="250">
        <v>19</v>
      </c>
      <c r="J752" s="158"/>
      <c r="K752" s="158"/>
      <c r="L752" s="214">
        <v>0</v>
      </c>
      <c r="M752" s="214">
        <v>0</v>
      </c>
      <c r="N752" s="201">
        <v>470477</v>
      </c>
      <c r="O752" s="201"/>
      <c r="P752" s="105"/>
      <c r="Q752" s="102"/>
      <c r="R752" s="114">
        <v>6</v>
      </c>
      <c r="S752" s="272" t="s">
        <v>23</v>
      </c>
      <c r="T752" s="320" t="s">
        <v>550</v>
      </c>
      <c r="U752" s="29"/>
      <c r="V752" s="29" t="str">
        <f>IFERROR(VLOOKUP(Table3[[#This Row],[Št. projektne naloge]],'[2]list 1'!$A$2:$I$2000,6,FALSE),"")</f>
        <v/>
      </c>
      <c r="W752" s="119" t="str">
        <f>IFERROR(VLOOKUP(Table3[[#This Row],[Št. projektne naloge]],'[2]list 1'!$A$2:$I$2000,9,FALSE),"")</f>
        <v/>
      </c>
      <c r="X752" s="296" t="str">
        <f>IFERROR(VLOOKUP(Table3[[#This Row],[Št. projektne naloge]],'[2]list 1'!$A$2:$I$2000,8,FALSE),"")</f>
        <v/>
      </c>
      <c r="Y752" s="101">
        <f>SUM(Table3[[#This Row],[cca 
25%]:[cca 100%]])</f>
        <v>1</v>
      </c>
      <c r="Z752" s="351">
        <f>Table3[[#This Row],[Montažne ure]]*(1-Table3[[#This Row],[faktor %]])</f>
        <v>0</v>
      </c>
      <c r="AA752" s="84">
        <v>0.25</v>
      </c>
      <c r="AB752" s="84">
        <v>0.25</v>
      </c>
      <c r="AC752" s="84">
        <v>0.25</v>
      </c>
      <c r="AD752" s="84">
        <v>0.25</v>
      </c>
      <c r="AE752" s="3" t="s">
        <v>25</v>
      </c>
      <c r="AF752" s="3"/>
      <c r="AG752" s="296" t="str">
        <f>IFERROR(VLOOKUP(Table3[[#This Row],[Št. projektne naloge]],'[1]PLAN KONTROLE KONČANIH STROJEV'!$C$8:$M$2000,5,FALSE),"")</f>
        <v/>
      </c>
      <c r="AH752" s="296" t="str">
        <f>IFERROR(VLOOKUP(Table3[[#This Row],[Št. projektne naloge]],'[1]PLAN KONTROLE KONČANIH STROJEV'!$C$8:$M$2000,4,FALSE),"")</f>
        <v/>
      </c>
      <c r="AI752" s="10"/>
      <c r="AJ752" s="10"/>
      <c r="AK752" s="296" t="str">
        <f>IFERROR(VLOOKUP(Table3[[#This Row],[Št. projektne naloge]],'[1]PLAN KONTROLE KONČANIH STROJEV'!$C$8:$M$2000,9,FALSE),"")</f>
        <v/>
      </c>
      <c r="AL75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52" s="30" t="s">
        <v>357</v>
      </c>
      <c r="AN752" s="7"/>
    </row>
    <row r="753" spans="1:40" ht="18" hidden="1" x14ac:dyDescent="0.35">
      <c r="A753" s="117"/>
      <c r="B753" s="8"/>
      <c r="C753" s="57"/>
      <c r="D753" s="50"/>
      <c r="E753" s="50" t="str">
        <f>RIGHT(D753,5)</f>
        <v/>
      </c>
      <c r="F753" s="303"/>
      <c r="G753" s="10"/>
      <c r="H753" s="29"/>
      <c r="I753" s="280"/>
      <c r="J753" s="103"/>
      <c r="K753" s="103"/>
      <c r="L753" s="105"/>
      <c r="M753" s="342"/>
      <c r="N753" s="201"/>
      <c r="O753" s="201"/>
      <c r="P753" s="105"/>
      <c r="Q753" s="102"/>
      <c r="R753" s="114"/>
      <c r="S753" s="272"/>
      <c r="T753" s="224"/>
      <c r="U753" s="29"/>
      <c r="V753" s="29" t="s">
        <v>2128</v>
      </c>
      <c r="W753" s="119" t="s">
        <v>2128</v>
      </c>
      <c r="X753" s="325" t="s">
        <v>2128</v>
      </c>
      <c r="Y753" s="101">
        <f>SUM(Table3[[#This Row],[cca 
25%]:[cca 100%]])</f>
        <v>0</v>
      </c>
      <c r="Z753" s="351">
        <f>Table3[[#This Row],[Montažne ure]]*(1-Table3[[#This Row],[faktor %]])</f>
        <v>0</v>
      </c>
      <c r="AA753" s="366"/>
      <c r="AB753" s="85"/>
      <c r="AC753" s="85"/>
      <c r="AD753" s="85"/>
      <c r="AE753" s="3"/>
      <c r="AF753" s="3"/>
      <c r="AG753" s="296" t="str">
        <f>IFERROR(VLOOKUP(Table3[[#This Row],[Št. projektne naloge]],'[1]PLAN KONTROLE KONČANIH STROJEV'!$C$8:$M$2000,5,FALSE),"")</f>
        <v/>
      </c>
      <c r="AH753" s="296" t="str">
        <f>IFERROR(VLOOKUP(Table3[[#This Row],[Št. projektne naloge]],'[1]PLAN KONTROLE KONČANIH STROJEV'!$C$8:$M$2000,4,FALSE),"")</f>
        <v/>
      </c>
      <c r="AI753" s="10"/>
      <c r="AJ753" s="10"/>
      <c r="AK753" s="296" t="str">
        <f>IFERROR(VLOOKUP(Table3[[#This Row],[Št. projektne naloge]],'[1]PLAN KONTROLE KONČANIH STROJEV'!$C$8:$M$2000,9,FALSE),"")</f>
        <v/>
      </c>
      <c r="AL75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53" s="10" t="s">
        <v>2665</v>
      </c>
      <c r="AN753" s="7"/>
    </row>
    <row r="754" spans="1:40" ht="18" hidden="1" x14ac:dyDescent="0.35">
      <c r="A754" s="117" t="s">
        <v>1735</v>
      </c>
      <c r="B754" s="8" t="s">
        <v>1729</v>
      </c>
      <c r="C754" s="57" t="s">
        <v>1730</v>
      </c>
      <c r="D754" s="419" t="s">
        <v>1731</v>
      </c>
      <c r="E754" s="50"/>
      <c r="F754" s="303"/>
      <c r="G754" s="10"/>
      <c r="H754" s="29" t="s">
        <v>2007</v>
      </c>
      <c r="I754" s="304">
        <v>19</v>
      </c>
      <c r="J754" s="158"/>
      <c r="K754" s="158"/>
      <c r="L754" s="214">
        <v>0</v>
      </c>
      <c r="M754" s="214">
        <v>0</v>
      </c>
      <c r="N754" s="50">
        <v>470198</v>
      </c>
      <c r="O754" s="10">
        <v>16086</v>
      </c>
      <c r="P754" s="105">
        <v>1</v>
      </c>
      <c r="Q754" s="102"/>
      <c r="R754" s="114">
        <v>338</v>
      </c>
      <c r="S754" s="61" t="s">
        <v>29</v>
      </c>
      <c r="T754" s="320" t="s">
        <v>358</v>
      </c>
      <c r="U754" s="29" t="s">
        <v>1719</v>
      </c>
      <c r="V754" s="29" t="str">
        <f>IFERROR(VLOOKUP(Table3[[#This Row],[Št. projektne naloge]],'[2]list 1'!$A$2:$I$2000,6,FALSE),"")</f>
        <v/>
      </c>
      <c r="W754" s="119" t="str">
        <f>IFERROR(VLOOKUP(Table3[[#This Row],[Št. projektne naloge]],'[2]list 1'!$A$2:$I$2000,9,FALSE),"")</f>
        <v/>
      </c>
      <c r="X754" s="296" t="str">
        <f>IFERROR(VLOOKUP(Table3[[#This Row],[Št. projektne naloge]],'[2]list 1'!$A$2:$I$2000,8,FALSE),"")</f>
        <v/>
      </c>
      <c r="Y754" s="101">
        <f>SUM(Table3[[#This Row],[cca 
25%]:[cca 100%]])</f>
        <v>1</v>
      </c>
      <c r="Z754" s="351">
        <f>Table3[[#This Row],[Montažne ure]]*(1-Table3[[#This Row],[faktor %]])</f>
        <v>0</v>
      </c>
      <c r="AA754" s="84">
        <v>0.25</v>
      </c>
      <c r="AB754" s="84">
        <v>0.25</v>
      </c>
      <c r="AC754" s="84">
        <v>0.25</v>
      </c>
      <c r="AD754" s="84">
        <v>0.25</v>
      </c>
      <c r="AE754" s="3" t="s">
        <v>25</v>
      </c>
      <c r="AF754" s="3"/>
      <c r="AG754" s="296" t="str">
        <f>IFERROR(VLOOKUP(Table3[[#This Row],[Št. projektne naloge]],'[1]PLAN KONTROLE KONČANIH STROJEV'!$C$8:$M$2000,5,FALSE),"")</f>
        <v/>
      </c>
      <c r="AH754" s="296" t="str">
        <f>IFERROR(VLOOKUP(Table3[[#This Row],[Št. projektne naloge]],'[1]PLAN KONTROLE KONČANIH STROJEV'!$C$8:$M$2000,4,FALSE),"")</f>
        <v/>
      </c>
      <c r="AI754" s="10"/>
      <c r="AJ754" s="10"/>
      <c r="AK754" s="296" t="str">
        <f>IFERROR(VLOOKUP(Table3[[#This Row],[Št. projektne naloge]],'[1]PLAN KONTROLE KONČANIH STROJEV'!$C$8:$M$2000,9,FALSE),"")</f>
        <v/>
      </c>
      <c r="AL75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54" s="30" t="s">
        <v>357</v>
      </c>
      <c r="AN754" s="7"/>
    </row>
    <row r="755" spans="1:40" ht="18" hidden="1" x14ac:dyDescent="0.35">
      <c r="A755" s="117" t="s">
        <v>1735</v>
      </c>
      <c r="B755" s="8" t="s">
        <v>1729</v>
      </c>
      <c r="C755" s="57" t="s">
        <v>562</v>
      </c>
      <c r="D755" s="419" t="s">
        <v>1732</v>
      </c>
      <c r="E755" s="50"/>
      <c r="F755" s="303"/>
      <c r="G755" s="10" t="s">
        <v>27</v>
      </c>
      <c r="H755" s="29" t="s">
        <v>2007</v>
      </c>
      <c r="I755" s="304">
        <v>19</v>
      </c>
      <c r="J755" s="360"/>
      <c r="K755" s="158"/>
      <c r="L755" s="214">
        <v>0</v>
      </c>
      <c r="M755" s="214">
        <v>0</v>
      </c>
      <c r="N755" s="50">
        <v>315477</v>
      </c>
      <c r="O755" s="201"/>
      <c r="P755" s="105">
        <v>1</v>
      </c>
      <c r="Q755" s="102"/>
      <c r="R755" s="114"/>
      <c r="S755" s="272"/>
      <c r="T755" s="320" t="s">
        <v>358</v>
      </c>
      <c r="U755" s="29"/>
      <c r="V755" s="29" t="str">
        <f>IFERROR(VLOOKUP(Table3[[#This Row],[Št. projektne naloge]],'[2]list 1'!$A$2:$I$2000,6,FALSE),"")</f>
        <v/>
      </c>
      <c r="W755" s="119" t="str">
        <f>IFERROR(VLOOKUP(Table3[[#This Row],[Št. projektne naloge]],'[2]list 1'!$A$2:$I$2000,9,FALSE),"")</f>
        <v/>
      </c>
      <c r="X755" s="296" t="str">
        <f>IFERROR(VLOOKUP(Table3[[#This Row],[Št. projektne naloge]],'[2]list 1'!$A$2:$I$2000,8,FALSE),"")</f>
        <v/>
      </c>
      <c r="Y755" s="101">
        <f>SUM(Table3[[#This Row],[cca 
25%]:[cca 100%]])</f>
        <v>0</v>
      </c>
      <c r="Z755" s="351">
        <f>Table3[[#This Row],[Montažne ure]]*(1-Table3[[#This Row],[faktor %]])</f>
        <v>0</v>
      </c>
      <c r="AA755" s="366"/>
      <c r="AB755" s="85"/>
      <c r="AC755" s="85"/>
      <c r="AD755" s="85"/>
      <c r="AE755" s="3"/>
      <c r="AF755" s="3"/>
      <c r="AG755" s="296" t="str">
        <f>IFERROR(VLOOKUP(Table3[[#This Row],[Št. projektne naloge]],'[1]PLAN KONTROLE KONČANIH STROJEV'!$C$8:$M$2000,5,FALSE),"")</f>
        <v/>
      </c>
      <c r="AH755" s="296" t="str">
        <f>IFERROR(VLOOKUP(Table3[[#This Row],[Št. projektne naloge]],'[1]PLAN KONTROLE KONČANIH STROJEV'!$C$8:$M$2000,4,FALSE),"")</f>
        <v/>
      </c>
      <c r="AI755" s="10"/>
      <c r="AJ755" s="10"/>
      <c r="AK755" s="296" t="str">
        <f>IFERROR(VLOOKUP(Table3[[#This Row],[Št. projektne naloge]],'[1]PLAN KONTROLE KONČANIH STROJEV'!$C$8:$M$2000,9,FALSE),"")</f>
        <v/>
      </c>
      <c r="AL75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55" s="30" t="s">
        <v>357</v>
      </c>
      <c r="AN755" s="7"/>
    </row>
    <row r="756" spans="1:40" ht="18" hidden="1" x14ac:dyDescent="0.35">
      <c r="A756" s="117" t="s">
        <v>1735</v>
      </c>
      <c r="B756" s="8" t="s">
        <v>1729</v>
      </c>
      <c r="C756" s="57" t="s">
        <v>1733</v>
      </c>
      <c r="D756" s="419" t="s">
        <v>1734</v>
      </c>
      <c r="E756" s="50"/>
      <c r="F756" s="303"/>
      <c r="G756" s="10"/>
      <c r="H756" s="29" t="s">
        <v>2007</v>
      </c>
      <c r="I756" s="304">
        <v>19</v>
      </c>
      <c r="J756" s="103"/>
      <c r="K756" s="103"/>
      <c r="L756" s="214">
        <v>0</v>
      </c>
      <c r="M756" s="214">
        <v>0</v>
      </c>
      <c r="N756" s="50">
        <v>472801</v>
      </c>
      <c r="O756" s="201"/>
      <c r="P756" s="105">
        <v>1</v>
      </c>
      <c r="Q756" s="102"/>
      <c r="R756" s="114"/>
      <c r="S756" s="272"/>
      <c r="T756" s="320" t="s">
        <v>358</v>
      </c>
      <c r="U756" s="29"/>
      <c r="V756" s="29" t="str">
        <f>IFERROR(VLOOKUP(Table3[[#This Row],[Št. projektne naloge]],'[2]list 1'!$A$2:$I$2000,6,FALSE),"")</f>
        <v/>
      </c>
      <c r="W756" s="119" t="str">
        <f>IFERROR(VLOOKUP(Table3[[#This Row],[Št. projektne naloge]],'[2]list 1'!$A$2:$I$2000,9,FALSE),"")</f>
        <v/>
      </c>
      <c r="X756" s="296" t="str">
        <f>IFERROR(VLOOKUP(Table3[[#This Row],[Št. projektne naloge]],'[2]list 1'!$A$2:$I$2000,8,FALSE),"")</f>
        <v/>
      </c>
      <c r="Y756" s="101">
        <f>SUM(Table3[[#This Row],[cca 
25%]:[cca 100%]])</f>
        <v>0</v>
      </c>
      <c r="Z756" s="351">
        <f>Table3[[#This Row],[Montažne ure]]*(1-Table3[[#This Row],[faktor %]])</f>
        <v>0</v>
      </c>
      <c r="AA756" s="366"/>
      <c r="AB756" s="85"/>
      <c r="AC756" s="85"/>
      <c r="AD756" s="85"/>
      <c r="AE756" s="3"/>
      <c r="AF756" s="3"/>
      <c r="AG756" s="296" t="str">
        <f>IFERROR(VLOOKUP(Table3[[#This Row],[Št. projektne naloge]],'[1]PLAN KONTROLE KONČANIH STROJEV'!$C$8:$M$2000,5,FALSE),"")</f>
        <v/>
      </c>
      <c r="AH756" s="296" t="str">
        <f>IFERROR(VLOOKUP(Table3[[#This Row],[Št. projektne naloge]],'[1]PLAN KONTROLE KONČANIH STROJEV'!$C$8:$M$2000,4,FALSE),"")</f>
        <v/>
      </c>
      <c r="AI756" s="10"/>
      <c r="AJ756" s="10"/>
      <c r="AK756" s="296" t="str">
        <f>IFERROR(VLOOKUP(Table3[[#This Row],[Št. projektne naloge]],'[1]PLAN KONTROLE KONČANIH STROJEV'!$C$8:$M$2000,9,FALSE),"")</f>
        <v/>
      </c>
      <c r="AL75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56" s="30" t="s">
        <v>357</v>
      </c>
      <c r="AN756" s="7"/>
    </row>
    <row r="757" spans="1:40" ht="18" hidden="1" x14ac:dyDescent="0.35">
      <c r="A757" s="117"/>
      <c r="B757" s="8"/>
      <c r="C757" s="57"/>
      <c r="D757" s="50"/>
      <c r="E757" s="50" t="str">
        <f>RIGHT(D757,5)</f>
        <v/>
      </c>
      <c r="F757" s="303"/>
      <c r="G757" s="10"/>
      <c r="H757" s="29"/>
      <c r="I757" s="280"/>
      <c r="J757" s="103"/>
      <c r="K757" s="103"/>
      <c r="L757" s="105"/>
      <c r="M757" s="105"/>
      <c r="N757" s="201"/>
      <c r="O757" s="201"/>
      <c r="P757" s="105"/>
      <c r="Q757" s="102"/>
      <c r="R757" s="114"/>
      <c r="S757" s="272"/>
      <c r="T757" s="224"/>
      <c r="U757" s="29"/>
      <c r="V757" s="29" t="s">
        <v>2128</v>
      </c>
      <c r="W757" s="119" t="s">
        <v>2128</v>
      </c>
      <c r="X757" s="325" t="s">
        <v>2128</v>
      </c>
      <c r="Y757" s="101">
        <f>SUM(Table3[[#This Row],[cca 
25%]:[cca 100%]])</f>
        <v>0</v>
      </c>
      <c r="Z757" s="351">
        <f>Table3[[#This Row],[Montažne ure]]*(1-Table3[[#This Row],[faktor %]])</f>
        <v>0</v>
      </c>
      <c r="AA757" s="366"/>
      <c r="AB757" s="85"/>
      <c r="AC757" s="85"/>
      <c r="AD757" s="85"/>
      <c r="AE757" s="3"/>
      <c r="AF757" s="3"/>
      <c r="AG757" s="296" t="str">
        <f>IFERROR(VLOOKUP(Table3[[#This Row],[Št. projektne naloge]],'[1]PLAN KONTROLE KONČANIH STROJEV'!$C$8:$M$2000,5,FALSE),"")</f>
        <v/>
      </c>
      <c r="AH757" s="296" t="str">
        <f>IFERROR(VLOOKUP(Table3[[#This Row],[Št. projektne naloge]],'[1]PLAN KONTROLE KONČANIH STROJEV'!$C$8:$M$2000,4,FALSE),"")</f>
        <v/>
      </c>
      <c r="AI757" s="10"/>
      <c r="AJ757" s="10"/>
      <c r="AK757" s="296" t="str">
        <f>IFERROR(VLOOKUP(Table3[[#This Row],[Št. projektne naloge]],'[1]PLAN KONTROLE KONČANIH STROJEV'!$C$8:$M$2000,9,FALSE),"")</f>
        <v/>
      </c>
      <c r="AL75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57" s="10" t="s">
        <v>2665</v>
      </c>
      <c r="AN757" s="7"/>
    </row>
    <row r="758" spans="1:40" ht="18" hidden="1" x14ac:dyDescent="0.35">
      <c r="A758" s="117"/>
      <c r="B758" s="8"/>
      <c r="C758" s="229"/>
      <c r="D758" s="50"/>
      <c r="E758" s="50" t="str">
        <f>RIGHT(D758,5)</f>
        <v/>
      </c>
      <c r="F758" s="303"/>
      <c r="G758" s="10"/>
      <c r="H758" s="29"/>
      <c r="I758" s="280"/>
      <c r="J758" s="103"/>
      <c r="K758" s="103"/>
      <c r="L758" s="105"/>
      <c r="M758" s="105"/>
      <c r="N758" s="201"/>
      <c r="O758" s="201"/>
      <c r="P758" s="142"/>
      <c r="Q758" s="10"/>
      <c r="R758" s="114"/>
      <c r="S758" s="272"/>
      <c r="T758" s="224"/>
      <c r="U758" s="29"/>
      <c r="V758" s="29"/>
      <c r="W758" s="119"/>
      <c r="X758" s="325"/>
      <c r="Y758" s="101">
        <f>SUM(Table3[[#This Row],[cca 
25%]:[cca 100%]])</f>
        <v>0</v>
      </c>
      <c r="Z758" s="351">
        <f>Table3[[#This Row],[Montažne ure]]*(1-Table3[[#This Row],[faktor %]])</f>
        <v>0</v>
      </c>
      <c r="AA758" s="366"/>
      <c r="AB758" s="85"/>
      <c r="AC758" s="85"/>
      <c r="AD758" s="85"/>
      <c r="AE758" s="3"/>
      <c r="AF758" s="3"/>
      <c r="AG758" s="296"/>
      <c r="AH758" s="296"/>
      <c r="AI758" s="10"/>
      <c r="AJ758" s="10"/>
      <c r="AK758" s="296"/>
      <c r="AL758" s="30"/>
      <c r="AM758" s="30" t="s">
        <v>357</v>
      </c>
      <c r="AN758" s="7"/>
    </row>
    <row r="759" spans="1:40" ht="18" hidden="1" x14ac:dyDescent="0.35">
      <c r="A759" s="117" t="s">
        <v>1769</v>
      </c>
      <c r="B759" s="8" t="s">
        <v>1741</v>
      </c>
      <c r="C759" s="57" t="s">
        <v>1742</v>
      </c>
      <c r="D759" s="419" t="s">
        <v>2382</v>
      </c>
      <c r="E759" s="306"/>
      <c r="F759" s="303"/>
      <c r="G759" s="10" t="s">
        <v>2005</v>
      </c>
      <c r="H759" s="29" t="s">
        <v>32</v>
      </c>
      <c r="I759" s="250">
        <v>20</v>
      </c>
      <c r="J759" s="356"/>
      <c r="K759" s="356"/>
      <c r="L759" s="214">
        <v>0</v>
      </c>
      <c r="M759" s="214">
        <v>0</v>
      </c>
      <c r="N759" s="306">
        <v>395880068</v>
      </c>
      <c r="O759" s="280">
        <v>16087</v>
      </c>
      <c r="P759" s="105">
        <v>1</v>
      </c>
      <c r="Q759" s="102"/>
      <c r="R759" s="114">
        <v>170</v>
      </c>
      <c r="S759" s="59" t="s">
        <v>28</v>
      </c>
      <c r="T759" s="224" t="s">
        <v>697</v>
      </c>
      <c r="U759" s="29"/>
      <c r="V759" s="29" t="str">
        <f>IFERROR(VLOOKUP(Table3[[#This Row],[Št. projektne naloge]],'[2]list 1'!$A$2:$I$2000,6,FALSE),"")</f>
        <v/>
      </c>
      <c r="W759" s="119" t="str">
        <f>IFERROR(VLOOKUP(Table3[[#This Row],[Št. projektne naloge]],'[2]list 1'!$A$2:$I$2000,9,FALSE),"")</f>
        <v/>
      </c>
      <c r="X759" s="296" t="str">
        <f>IFERROR(VLOOKUP(Table3[[#This Row],[Št. projektne naloge]],'[2]list 1'!$A$2:$I$2000,8,FALSE),"")</f>
        <v/>
      </c>
      <c r="Y759" s="101">
        <f>SUM(Table3[[#This Row],[cca 
25%]:[cca 100%]])</f>
        <v>1</v>
      </c>
      <c r="Z759" s="351">
        <f>Table3[[#This Row],[Montažne ure]]*(1-Table3[[#This Row],[faktor %]])</f>
        <v>0</v>
      </c>
      <c r="AA759" s="84">
        <v>0.25</v>
      </c>
      <c r="AB759" s="84">
        <v>0.25</v>
      </c>
      <c r="AC759" s="84">
        <v>0.25</v>
      </c>
      <c r="AD759" s="84">
        <v>0.25</v>
      </c>
      <c r="AE759" s="3"/>
      <c r="AF759" s="3"/>
      <c r="AG759" s="296" t="str">
        <f>IFERROR(VLOOKUP(Table3[[#This Row],[Št. projektne naloge]],'[1]PLAN KONTROLE KONČANIH STROJEV'!$C$8:$M$2000,5,FALSE),"")</f>
        <v/>
      </c>
      <c r="AH759" s="296" t="str">
        <f>IFERROR(VLOOKUP(Table3[[#This Row],[Št. projektne naloge]],'[1]PLAN KONTROLE KONČANIH STROJEV'!$C$8:$M$2000,4,FALSE),"")</f>
        <v/>
      </c>
      <c r="AI759" s="332"/>
      <c r="AJ759" s="10"/>
      <c r="AK759" s="296" t="str">
        <f>IFERROR(VLOOKUP(Table3[[#This Row],[Št. projektne naloge]],'[1]PLAN KONTROLE KONČANIH STROJEV'!$C$8:$M$2000,9,FALSE),"")</f>
        <v/>
      </c>
      <c r="AL75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59" s="30" t="s">
        <v>357</v>
      </c>
      <c r="AN759" s="7"/>
    </row>
    <row r="760" spans="1:40" ht="18" hidden="1" x14ac:dyDescent="0.35">
      <c r="A760" s="117" t="s">
        <v>1769</v>
      </c>
      <c r="B760" s="8" t="s">
        <v>1741</v>
      </c>
      <c r="C760" s="57" t="s">
        <v>1742</v>
      </c>
      <c r="D760" s="419" t="s">
        <v>2382</v>
      </c>
      <c r="E760" s="462" t="s">
        <v>2277</v>
      </c>
      <c r="F760" s="303"/>
      <c r="G760" s="10" t="s">
        <v>2005</v>
      </c>
      <c r="H760" s="29" t="s">
        <v>2381</v>
      </c>
      <c r="I760" s="250">
        <v>40</v>
      </c>
      <c r="J760" s="356"/>
      <c r="K760" s="356"/>
      <c r="L760" s="79">
        <v>0</v>
      </c>
      <c r="M760" s="79">
        <v>0</v>
      </c>
      <c r="N760" s="306">
        <v>395880068</v>
      </c>
      <c r="O760" s="280"/>
      <c r="P760" s="142"/>
      <c r="Q760" s="10"/>
      <c r="R760" s="114">
        <v>170</v>
      </c>
      <c r="S760" s="59" t="s">
        <v>28</v>
      </c>
      <c r="T760" s="224"/>
      <c r="U760" s="29"/>
      <c r="V760" s="29" t="str">
        <f>IFERROR(VLOOKUP(Table3[[#This Row],[Št. projektne naloge]],'[2]list 1'!$A$2:$I$2000,6,FALSE),"")</f>
        <v/>
      </c>
      <c r="W760" s="119" t="str">
        <f>IFERROR(VLOOKUP(Table3[[#This Row],[Št. projektne naloge]],'[2]list 1'!$A$2:$I$2000,9,FALSE),"")</f>
        <v/>
      </c>
      <c r="X760" s="296" t="str">
        <f>IFERROR(VLOOKUP(Table3[[#This Row],[Št. projektne naloge]],'[2]list 1'!$A$2:$I$2000,8,FALSE),"")</f>
        <v/>
      </c>
      <c r="Y760" s="101">
        <f>SUM(Table3[[#This Row],[cca 
25%]:[cca 100%]])</f>
        <v>1</v>
      </c>
      <c r="Z760" s="351">
        <f>Table3[[#This Row],[Montažne ure]]*(1-Table3[[#This Row],[faktor %]])</f>
        <v>0</v>
      </c>
      <c r="AA760" s="84">
        <v>0.25</v>
      </c>
      <c r="AB760" s="84">
        <v>0.25</v>
      </c>
      <c r="AC760" s="84">
        <v>0.25</v>
      </c>
      <c r="AD760" s="84">
        <v>0.25</v>
      </c>
      <c r="AE760" s="514" t="s">
        <v>1377</v>
      </c>
      <c r="AF760" s="3"/>
      <c r="AG760" s="296"/>
      <c r="AH760" s="296"/>
      <c r="AI760" s="332"/>
      <c r="AJ760" s="10"/>
      <c r="AK760" s="296"/>
      <c r="AL760" s="30"/>
      <c r="AM760" s="30" t="s">
        <v>357</v>
      </c>
      <c r="AN760" s="7"/>
    </row>
    <row r="761" spans="1:40" ht="18" hidden="1" x14ac:dyDescent="0.35">
      <c r="A761" s="117" t="s">
        <v>1769</v>
      </c>
      <c r="B761" s="8" t="s">
        <v>1741</v>
      </c>
      <c r="C761" s="57" t="s">
        <v>1743</v>
      </c>
      <c r="D761" s="419" t="s">
        <v>1744</v>
      </c>
      <c r="E761" s="50"/>
      <c r="F761" s="80"/>
      <c r="G761" s="94" t="s">
        <v>545</v>
      </c>
      <c r="H761" s="29" t="s">
        <v>2148</v>
      </c>
      <c r="I761" s="250">
        <v>20</v>
      </c>
      <c r="J761" s="158"/>
      <c r="K761" s="158"/>
      <c r="L761" s="79">
        <v>0</v>
      </c>
      <c r="M761" s="79">
        <v>0</v>
      </c>
      <c r="N761" s="50">
        <v>472095</v>
      </c>
      <c r="O761" s="280">
        <v>16144</v>
      </c>
      <c r="P761" s="105"/>
      <c r="Q761" s="102"/>
      <c r="R761" s="114"/>
      <c r="S761" s="58" t="s">
        <v>1486</v>
      </c>
      <c r="T761" s="224" t="s">
        <v>697</v>
      </c>
      <c r="U761" s="29"/>
      <c r="V761" s="29" t="str">
        <f>IFERROR(VLOOKUP(Table3[[#This Row],[Št. projektne naloge]],'[2]list 1'!$A$2:$I$2000,6,FALSE),"")</f>
        <v/>
      </c>
      <c r="W761" s="119" t="str">
        <f>IFERROR(VLOOKUP(Table3[[#This Row],[Št. projektne naloge]],'[2]list 1'!$A$2:$I$2000,9,FALSE),"")</f>
        <v/>
      </c>
      <c r="X761" s="296" t="str">
        <f>IFERROR(VLOOKUP(Table3[[#This Row],[Št. projektne naloge]],'[2]list 1'!$A$2:$I$2000,8,FALSE),"")</f>
        <v/>
      </c>
      <c r="Y761" s="101">
        <f>SUM(Table3[[#This Row],[cca 
25%]:[cca 100%]])</f>
        <v>1</v>
      </c>
      <c r="Z761" s="351">
        <f>Table3[[#This Row],[Montažne ure]]*(1-Table3[[#This Row],[faktor %]])</f>
        <v>0</v>
      </c>
      <c r="AA761" s="84">
        <v>0.25</v>
      </c>
      <c r="AB761" s="84">
        <v>0.25</v>
      </c>
      <c r="AC761" s="84">
        <v>0.25</v>
      </c>
      <c r="AD761" s="84">
        <v>0.25</v>
      </c>
      <c r="AE761" s="3"/>
      <c r="AF761" s="3"/>
      <c r="AG761" s="296" t="str">
        <f>IFERROR(VLOOKUP(Table3[[#This Row],[Št. projektne naloge]],'[1]PLAN KONTROLE KONČANIH STROJEV'!$C$8:$M$2000,5,FALSE),"")</f>
        <v/>
      </c>
      <c r="AH761" s="296" t="str">
        <f>IFERROR(VLOOKUP(Table3[[#This Row],[Št. projektne naloge]],'[1]PLAN KONTROLE KONČANIH STROJEV'!$C$8:$M$2000,4,FALSE),"")</f>
        <v/>
      </c>
      <c r="AI761" s="10" t="s">
        <v>698</v>
      </c>
      <c r="AJ761" s="10"/>
      <c r="AK761" s="296" t="str">
        <f>IFERROR(VLOOKUP(Table3[[#This Row],[Št. projektne naloge]],'[1]PLAN KONTROLE KONČANIH STROJEV'!$C$8:$M$2000,9,FALSE),"")</f>
        <v/>
      </c>
      <c r="AL76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61" s="30" t="s">
        <v>357</v>
      </c>
      <c r="AN761" s="7"/>
    </row>
    <row r="762" spans="1:40" ht="18" hidden="1" x14ac:dyDescent="0.35">
      <c r="A762" s="117" t="s">
        <v>1769</v>
      </c>
      <c r="B762" s="8" t="s">
        <v>1741</v>
      </c>
      <c r="C762" s="57" t="s">
        <v>51</v>
      </c>
      <c r="D762" s="419" t="s">
        <v>1745</v>
      </c>
      <c r="E762" s="50"/>
      <c r="F762" s="303"/>
      <c r="G762" s="10" t="s">
        <v>2005</v>
      </c>
      <c r="H762" s="29" t="s">
        <v>560</v>
      </c>
      <c r="I762" s="250">
        <v>21</v>
      </c>
      <c r="J762" s="158"/>
      <c r="K762" s="158"/>
      <c r="L762" s="79">
        <v>0</v>
      </c>
      <c r="M762" s="79">
        <v>0</v>
      </c>
      <c r="N762" s="50">
        <v>422300</v>
      </c>
      <c r="O762" s="280">
        <v>16088</v>
      </c>
      <c r="P762" s="105"/>
      <c r="Q762" s="102"/>
      <c r="R762" s="114">
        <v>73</v>
      </c>
      <c r="S762" s="59" t="s">
        <v>28</v>
      </c>
      <c r="T762" s="224" t="s">
        <v>697</v>
      </c>
      <c r="U762" s="29"/>
      <c r="V762" s="29" t="str">
        <f>IFERROR(VLOOKUP(Table3[[#This Row],[Št. projektne naloge]],'[2]list 1'!$A$2:$I$2000,6,FALSE),"")</f>
        <v/>
      </c>
      <c r="W762" s="119" t="str">
        <f>IFERROR(VLOOKUP(Table3[[#This Row],[Št. projektne naloge]],'[2]list 1'!$A$2:$I$2000,9,FALSE),"")</f>
        <v/>
      </c>
      <c r="X762" s="296" t="str">
        <f>IFERROR(VLOOKUP(Table3[[#This Row],[Št. projektne naloge]],'[2]list 1'!$A$2:$I$2000,8,FALSE),"")</f>
        <v/>
      </c>
      <c r="Y762" s="101">
        <f>SUM(Table3[[#This Row],[cca 
25%]:[cca 100%]])</f>
        <v>1</v>
      </c>
      <c r="Z762" s="351">
        <f>Table3[[#This Row],[Montažne ure]]*(1-Table3[[#This Row],[faktor %]])</f>
        <v>0</v>
      </c>
      <c r="AA762" s="84">
        <v>0.25</v>
      </c>
      <c r="AB762" s="84">
        <v>0.25</v>
      </c>
      <c r="AC762" s="84">
        <v>0.25</v>
      </c>
      <c r="AD762" s="84">
        <v>0.25</v>
      </c>
      <c r="AE762" s="515" t="s">
        <v>1260</v>
      </c>
      <c r="AF762" s="3"/>
      <c r="AG762" s="296" t="str">
        <f>IFERROR(VLOOKUP(Table3[[#This Row],[Št. projektne naloge]],'[1]PLAN KONTROLE KONČANIH STROJEV'!$C$8:$M$2000,5,FALSE),"")</f>
        <v/>
      </c>
      <c r="AH762" s="296" t="str">
        <f>IFERROR(VLOOKUP(Table3[[#This Row],[Št. projektne naloge]],'[1]PLAN KONTROLE KONČANIH STROJEV'!$C$8:$M$2000,4,FALSE),"")</f>
        <v/>
      </c>
      <c r="AI762" s="10"/>
      <c r="AJ762" s="10"/>
      <c r="AK762" s="296" t="str">
        <f>IFERROR(VLOOKUP(Table3[[#This Row],[Št. projektne naloge]],'[1]PLAN KONTROLE KONČANIH STROJEV'!$C$8:$M$2000,9,FALSE),"")</f>
        <v/>
      </c>
      <c r="AL76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62" s="30" t="s">
        <v>357</v>
      </c>
      <c r="AN762" s="7"/>
    </row>
    <row r="763" spans="1:40" ht="18" hidden="1" x14ac:dyDescent="0.35">
      <c r="A763" s="117" t="s">
        <v>1769</v>
      </c>
      <c r="B763" s="8" t="s">
        <v>1741</v>
      </c>
      <c r="C763" s="57" t="s">
        <v>1746</v>
      </c>
      <c r="D763" s="419" t="s">
        <v>1747</v>
      </c>
      <c r="E763" s="50"/>
      <c r="F763" s="303"/>
      <c r="G763" s="10" t="s">
        <v>2005</v>
      </c>
      <c r="H763" s="29" t="s">
        <v>542</v>
      </c>
      <c r="I763" s="250">
        <v>20</v>
      </c>
      <c r="J763" s="158"/>
      <c r="K763" s="158"/>
      <c r="L763" s="79">
        <v>0</v>
      </c>
      <c r="M763" s="79">
        <v>0</v>
      </c>
      <c r="N763" s="50">
        <v>472096</v>
      </c>
      <c r="O763" s="280">
        <v>16145</v>
      </c>
      <c r="P763" s="105"/>
      <c r="Q763" s="102"/>
      <c r="R763" s="114">
        <v>35</v>
      </c>
      <c r="S763" s="62" t="s">
        <v>19</v>
      </c>
      <c r="T763" s="224" t="s">
        <v>697</v>
      </c>
      <c r="U763" s="29"/>
      <c r="V763" s="29" t="str">
        <f>IFERROR(VLOOKUP(Table3[[#This Row],[Št. projektne naloge]],'[2]list 1'!$A$2:$I$2000,6,FALSE),"")</f>
        <v/>
      </c>
      <c r="W763" s="119" t="str">
        <f>IFERROR(VLOOKUP(Table3[[#This Row],[Št. projektne naloge]],'[2]list 1'!$A$2:$I$2000,9,FALSE),"")</f>
        <v/>
      </c>
      <c r="X763" s="296" t="str">
        <f>IFERROR(VLOOKUP(Table3[[#This Row],[Št. projektne naloge]],'[2]list 1'!$A$2:$I$2000,8,FALSE),"")</f>
        <v/>
      </c>
      <c r="Y763" s="101">
        <f>SUM(Table3[[#This Row],[cca 
25%]:[cca 100%]])</f>
        <v>1</v>
      </c>
      <c r="Z763" s="351">
        <f>Table3[[#This Row],[Montažne ure]]*(1-Table3[[#This Row],[faktor %]])</f>
        <v>0</v>
      </c>
      <c r="AA763" s="84">
        <v>0.25</v>
      </c>
      <c r="AB763" s="84">
        <v>0.25</v>
      </c>
      <c r="AC763" s="84">
        <v>0.25</v>
      </c>
      <c r="AD763" s="84">
        <v>0.25</v>
      </c>
      <c r="AE763" s="3"/>
      <c r="AF763" s="3"/>
      <c r="AG763" s="296" t="str">
        <f>IFERROR(VLOOKUP(Table3[[#This Row],[Št. projektne naloge]],'[1]PLAN KONTROLE KONČANIH STROJEV'!$C$8:$M$2000,5,FALSE),"")</f>
        <v/>
      </c>
      <c r="AH763" s="296" t="str">
        <f>IFERROR(VLOOKUP(Table3[[#This Row],[Št. projektne naloge]],'[1]PLAN KONTROLE KONČANIH STROJEV'!$C$8:$M$2000,4,FALSE),"")</f>
        <v/>
      </c>
      <c r="AI763" s="10" t="s">
        <v>556</v>
      </c>
      <c r="AJ763" s="10"/>
      <c r="AK763" s="296" t="str">
        <f>IFERROR(VLOOKUP(Table3[[#This Row],[Št. projektne naloge]],'[1]PLAN KONTROLE KONČANIH STROJEV'!$C$8:$M$2000,9,FALSE),"")</f>
        <v/>
      </c>
      <c r="AL76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63" s="30" t="s">
        <v>357</v>
      </c>
      <c r="AN763" s="7"/>
    </row>
    <row r="764" spans="1:40" ht="18" hidden="1" x14ac:dyDescent="0.35">
      <c r="A764" s="117" t="s">
        <v>1769</v>
      </c>
      <c r="B764" s="8" t="s">
        <v>1741</v>
      </c>
      <c r="C764" s="57" t="s">
        <v>52</v>
      </c>
      <c r="D764" s="419" t="s">
        <v>1748</v>
      </c>
      <c r="E764" s="50"/>
      <c r="F764" s="303"/>
      <c r="G764" s="10" t="s">
        <v>2005</v>
      </c>
      <c r="H764" s="29" t="s">
        <v>542</v>
      </c>
      <c r="I764" s="250">
        <v>20</v>
      </c>
      <c r="J764" s="158"/>
      <c r="K764" s="158"/>
      <c r="L764" s="79">
        <v>0</v>
      </c>
      <c r="M764" s="79">
        <v>0</v>
      </c>
      <c r="N764" s="50">
        <v>324126</v>
      </c>
      <c r="O764" s="280">
        <v>16089</v>
      </c>
      <c r="P764" s="105"/>
      <c r="Q764" s="102"/>
      <c r="R764" s="114">
        <v>6</v>
      </c>
      <c r="S764" s="62" t="s">
        <v>19</v>
      </c>
      <c r="T764" s="224" t="s">
        <v>697</v>
      </c>
      <c r="U764" s="29"/>
      <c r="V764" s="29" t="str">
        <f>IFERROR(VLOOKUP(Table3[[#This Row],[Št. projektne naloge]],'[2]list 1'!$A$2:$I$2000,6,FALSE),"")</f>
        <v/>
      </c>
      <c r="W764" s="119" t="str">
        <f>IFERROR(VLOOKUP(Table3[[#This Row],[Št. projektne naloge]],'[2]list 1'!$A$2:$I$2000,9,FALSE),"")</f>
        <v/>
      </c>
      <c r="X764" s="296" t="str">
        <f>IFERROR(VLOOKUP(Table3[[#This Row],[Št. projektne naloge]],'[2]list 1'!$A$2:$I$2000,8,FALSE),"")</f>
        <v/>
      </c>
      <c r="Y764" s="101">
        <f>SUM(Table3[[#This Row],[cca 
25%]:[cca 100%]])</f>
        <v>1</v>
      </c>
      <c r="Z764" s="351">
        <f>Table3[[#This Row],[Montažne ure]]*(1-Table3[[#This Row],[faktor %]])</f>
        <v>0</v>
      </c>
      <c r="AA764" s="84">
        <v>0.25</v>
      </c>
      <c r="AB764" s="84">
        <v>0.25</v>
      </c>
      <c r="AC764" s="84">
        <v>0.25</v>
      </c>
      <c r="AD764" s="84">
        <v>0.25</v>
      </c>
      <c r="AE764" s="3"/>
      <c r="AF764" s="3"/>
      <c r="AG764" s="296" t="str">
        <f>IFERROR(VLOOKUP(Table3[[#This Row],[Št. projektne naloge]],'[1]PLAN KONTROLE KONČANIH STROJEV'!$C$8:$M$2000,5,FALSE),"")</f>
        <v/>
      </c>
      <c r="AH764" s="296" t="str">
        <f>IFERROR(VLOOKUP(Table3[[#This Row],[Št. projektne naloge]],'[1]PLAN KONTROLE KONČANIH STROJEV'!$C$8:$M$2000,4,FALSE),"")</f>
        <v/>
      </c>
      <c r="AI764" s="10" t="s">
        <v>556</v>
      </c>
      <c r="AJ764" s="10"/>
      <c r="AK764" s="296" t="str">
        <f>IFERROR(VLOOKUP(Table3[[#This Row],[Št. projektne naloge]],'[1]PLAN KONTROLE KONČANIH STROJEV'!$C$8:$M$2000,9,FALSE),"")</f>
        <v/>
      </c>
      <c r="AL76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64" s="30" t="s">
        <v>357</v>
      </c>
      <c r="AN764" s="7"/>
    </row>
    <row r="765" spans="1:40" ht="18" hidden="1" x14ac:dyDescent="0.35">
      <c r="A765" s="117" t="s">
        <v>1769</v>
      </c>
      <c r="B765" s="8" t="s">
        <v>1741</v>
      </c>
      <c r="C765" s="57" t="s">
        <v>1749</v>
      </c>
      <c r="D765" s="419" t="s">
        <v>1750</v>
      </c>
      <c r="E765" s="50"/>
      <c r="F765" s="303"/>
      <c r="G765" s="10" t="s">
        <v>2005</v>
      </c>
      <c r="H765" s="29" t="s">
        <v>542</v>
      </c>
      <c r="I765" s="250">
        <v>20</v>
      </c>
      <c r="J765" s="158"/>
      <c r="K765" s="158"/>
      <c r="L765" s="79">
        <v>0</v>
      </c>
      <c r="M765" s="79">
        <v>0</v>
      </c>
      <c r="N765" s="50">
        <v>472097</v>
      </c>
      <c r="O765" s="280">
        <v>16146</v>
      </c>
      <c r="P765" s="105"/>
      <c r="Q765" s="102"/>
      <c r="R765" s="114">
        <v>26</v>
      </c>
      <c r="S765" s="62" t="s">
        <v>19</v>
      </c>
      <c r="T765" s="224" t="s">
        <v>697</v>
      </c>
      <c r="U765" s="29"/>
      <c r="V765" s="29" t="str">
        <f>IFERROR(VLOOKUP(Table3[[#This Row],[Št. projektne naloge]],'[2]list 1'!$A$2:$I$2000,6,FALSE),"")</f>
        <v/>
      </c>
      <c r="W765" s="119" t="str">
        <f>IFERROR(VLOOKUP(Table3[[#This Row],[Št. projektne naloge]],'[2]list 1'!$A$2:$I$2000,9,FALSE),"")</f>
        <v/>
      </c>
      <c r="X765" s="296" t="str">
        <f>IFERROR(VLOOKUP(Table3[[#This Row],[Št. projektne naloge]],'[2]list 1'!$A$2:$I$2000,8,FALSE),"")</f>
        <v/>
      </c>
      <c r="Y765" s="101">
        <f>SUM(Table3[[#This Row],[cca 
25%]:[cca 100%]])</f>
        <v>1</v>
      </c>
      <c r="Z765" s="351">
        <f>Table3[[#This Row],[Montažne ure]]*(1-Table3[[#This Row],[faktor %]])</f>
        <v>0</v>
      </c>
      <c r="AA765" s="84">
        <v>0.25</v>
      </c>
      <c r="AB765" s="84">
        <v>0.25</v>
      </c>
      <c r="AC765" s="84">
        <v>0.25</v>
      </c>
      <c r="AD765" s="84">
        <v>0.25</v>
      </c>
      <c r="AE765" s="3"/>
      <c r="AF765" s="3"/>
      <c r="AG765" s="296" t="str">
        <f>IFERROR(VLOOKUP(Table3[[#This Row],[Št. projektne naloge]],'[1]PLAN KONTROLE KONČANIH STROJEV'!$C$8:$M$2000,5,FALSE),"")</f>
        <v/>
      </c>
      <c r="AH765" s="296" t="str">
        <f>IFERROR(VLOOKUP(Table3[[#This Row],[Št. projektne naloge]],'[1]PLAN KONTROLE KONČANIH STROJEV'!$C$8:$M$2000,4,FALSE),"")</f>
        <v/>
      </c>
      <c r="AI765" s="10" t="s">
        <v>556</v>
      </c>
      <c r="AJ765" s="10"/>
      <c r="AK765" s="296" t="str">
        <f>IFERROR(VLOOKUP(Table3[[#This Row],[Št. projektne naloge]],'[1]PLAN KONTROLE KONČANIH STROJEV'!$C$8:$M$2000,9,FALSE),"")</f>
        <v/>
      </c>
      <c r="AL76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65" s="30" t="s">
        <v>357</v>
      </c>
      <c r="AN765" s="7"/>
    </row>
    <row r="766" spans="1:40" ht="18" hidden="1" x14ac:dyDescent="0.35">
      <c r="A766" s="117" t="s">
        <v>1769</v>
      </c>
      <c r="B766" s="8" t="s">
        <v>1741</v>
      </c>
      <c r="C766" s="57" t="s">
        <v>176</v>
      </c>
      <c r="D766" s="419" t="s">
        <v>1751</v>
      </c>
      <c r="E766" s="50"/>
      <c r="F766" s="303"/>
      <c r="G766" s="10" t="s">
        <v>2005</v>
      </c>
      <c r="H766" s="29" t="s">
        <v>2139</v>
      </c>
      <c r="I766" s="250">
        <v>20</v>
      </c>
      <c r="J766" s="158"/>
      <c r="K766" s="158"/>
      <c r="L766" s="79">
        <v>0</v>
      </c>
      <c r="M766" s="79">
        <v>0</v>
      </c>
      <c r="N766" s="50">
        <v>427660</v>
      </c>
      <c r="O766" s="280">
        <v>16090</v>
      </c>
      <c r="P766" s="105"/>
      <c r="Q766" s="102"/>
      <c r="R766" s="114">
        <v>145</v>
      </c>
      <c r="S766" s="61" t="s">
        <v>29</v>
      </c>
      <c r="T766" s="224" t="s">
        <v>697</v>
      </c>
      <c r="U766" s="29"/>
      <c r="V766" s="29" t="str">
        <f>IFERROR(VLOOKUP(Table3[[#This Row],[Št. projektne naloge]],'[2]list 1'!$A$2:$I$2000,6,FALSE),"")</f>
        <v/>
      </c>
      <c r="W766" s="119" t="str">
        <f>IFERROR(VLOOKUP(Table3[[#This Row],[Št. projektne naloge]],'[2]list 1'!$A$2:$I$2000,9,FALSE),"")</f>
        <v/>
      </c>
      <c r="X766" s="296" t="str">
        <f>IFERROR(VLOOKUP(Table3[[#This Row],[Št. projektne naloge]],'[2]list 1'!$A$2:$I$2000,8,FALSE),"")</f>
        <v/>
      </c>
      <c r="Y766" s="101">
        <f>SUM(Table3[[#This Row],[cca 
25%]:[cca 100%]])</f>
        <v>1</v>
      </c>
      <c r="Z766" s="351">
        <f>Table3[[#This Row],[Montažne ure]]*(1-Table3[[#This Row],[faktor %]])</f>
        <v>0</v>
      </c>
      <c r="AA766" s="84">
        <v>0.25</v>
      </c>
      <c r="AB766" s="84">
        <v>0.25</v>
      </c>
      <c r="AC766" s="84">
        <v>0.25</v>
      </c>
      <c r="AD766" s="84">
        <v>0.25</v>
      </c>
      <c r="AE766" s="3" t="s">
        <v>697</v>
      </c>
      <c r="AF766" s="3"/>
      <c r="AG766" s="296" t="str">
        <f>IFERROR(VLOOKUP(Table3[[#This Row],[Št. projektne naloge]],'[1]PLAN KONTROLE KONČANIH STROJEV'!$C$8:$M$2000,5,FALSE),"")</f>
        <v/>
      </c>
      <c r="AH766" s="296" t="str">
        <f>IFERROR(VLOOKUP(Table3[[#This Row],[Št. projektne naloge]],'[1]PLAN KONTROLE KONČANIH STROJEV'!$C$8:$M$2000,4,FALSE),"")</f>
        <v/>
      </c>
      <c r="AI766" s="10" t="s">
        <v>698</v>
      </c>
      <c r="AJ766" s="10"/>
      <c r="AK766" s="296" t="str">
        <f>IFERROR(VLOOKUP(Table3[[#This Row],[Št. projektne naloge]],'[1]PLAN KONTROLE KONČANIH STROJEV'!$C$8:$M$2000,9,FALSE),"")</f>
        <v/>
      </c>
      <c r="AL76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66" s="30" t="s">
        <v>357</v>
      </c>
      <c r="AN766" s="7"/>
    </row>
    <row r="767" spans="1:40" ht="18" hidden="1" x14ac:dyDescent="0.35">
      <c r="A767" s="117" t="s">
        <v>1769</v>
      </c>
      <c r="B767" s="8" t="s">
        <v>1741</v>
      </c>
      <c r="C767" s="57" t="s">
        <v>178</v>
      </c>
      <c r="D767" s="419" t="s">
        <v>1752</v>
      </c>
      <c r="E767" s="50"/>
      <c r="F767" s="303"/>
      <c r="G767" s="10" t="s">
        <v>2005</v>
      </c>
      <c r="H767" s="29" t="s">
        <v>552</v>
      </c>
      <c r="I767" s="250">
        <v>21</v>
      </c>
      <c r="J767" s="158"/>
      <c r="K767" s="158"/>
      <c r="L767" s="79">
        <v>0</v>
      </c>
      <c r="M767" s="79">
        <v>0</v>
      </c>
      <c r="N767" s="50">
        <v>323108</v>
      </c>
      <c r="O767" s="280">
        <v>16091</v>
      </c>
      <c r="P767" s="105"/>
      <c r="Q767" s="102"/>
      <c r="R767" s="114">
        <v>101</v>
      </c>
      <c r="S767" s="62" t="s">
        <v>19</v>
      </c>
      <c r="T767" s="224" t="s">
        <v>697</v>
      </c>
      <c r="U767" s="29"/>
      <c r="V767" s="29" t="str">
        <f>IFERROR(VLOOKUP(Table3[[#This Row],[Št. projektne naloge]],'[2]list 1'!$A$2:$I$2000,6,FALSE),"")</f>
        <v/>
      </c>
      <c r="W767" s="119" t="str">
        <f>IFERROR(VLOOKUP(Table3[[#This Row],[Št. projektne naloge]],'[2]list 1'!$A$2:$I$2000,9,FALSE),"")</f>
        <v/>
      </c>
      <c r="X767" s="296" t="str">
        <f>IFERROR(VLOOKUP(Table3[[#This Row],[Št. projektne naloge]],'[2]list 1'!$A$2:$I$2000,8,FALSE),"")</f>
        <v/>
      </c>
      <c r="Y767" s="101">
        <f>SUM(Table3[[#This Row],[cca 
25%]:[cca 100%]])</f>
        <v>1</v>
      </c>
      <c r="Z767" s="351">
        <f>Table3[[#This Row],[Montažne ure]]*(1-Table3[[#This Row],[faktor %]])</f>
        <v>0</v>
      </c>
      <c r="AA767" s="84">
        <v>0.25</v>
      </c>
      <c r="AB767" s="84">
        <v>0.25</v>
      </c>
      <c r="AC767" s="84">
        <v>0.25</v>
      </c>
      <c r="AD767" s="84">
        <v>0.25</v>
      </c>
      <c r="AE767" s="3"/>
      <c r="AF767" s="3"/>
      <c r="AG767" s="296" t="str">
        <f>IFERROR(VLOOKUP(Table3[[#This Row],[Št. projektne naloge]],'[1]PLAN KONTROLE KONČANIH STROJEV'!$C$8:$M$2000,5,FALSE),"")</f>
        <v/>
      </c>
      <c r="AH767" s="296" t="str">
        <f>IFERROR(VLOOKUP(Table3[[#This Row],[Št. projektne naloge]],'[1]PLAN KONTROLE KONČANIH STROJEV'!$C$8:$M$2000,4,FALSE),"")</f>
        <v/>
      </c>
      <c r="AI767" s="10" t="s">
        <v>698</v>
      </c>
      <c r="AJ767" s="10"/>
      <c r="AK767" s="296" t="str">
        <f>IFERROR(VLOOKUP(Table3[[#This Row],[Št. projektne naloge]],'[1]PLAN KONTROLE KONČANIH STROJEV'!$C$8:$M$2000,9,FALSE),"")</f>
        <v/>
      </c>
      <c r="AL76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67" s="30" t="s">
        <v>357</v>
      </c>
      <c r="AN767" s="7"/>
    </row>
    <row r="768" spans="1:40" ht="18" hidden="1" x14ac:dyDescent="0.35">
      <c r="A768" s="117" t="s">
        <v>1769</v>
      </c>
      <c r="B768" s="8" t="s">
        <v>1741</v>
      </c>
      <c r="C768" s="57" t="s">
        <v>1753</v>
      </c>
      <c r="D768" s="419" t="s">
        <v>1754</v>
      </c>
      <c r="E768" s="50"/>
      <c r="F768" s="303"/>
      <c r="G768" s="10" t="s">
        <v>2005</v>
      </c>
      <c r="H768" s="29" t="s">
        <v>2139</v>
      </c>
      <c r="I768" s="250">
        <v>20</v>
      </c>
      <c r="J768" s="158"/>
      <c r="K768" s="158"/>
      <c r="L768" s="79">
        <v>0</v>
      </c>
      <c r="M768" s="79">
        <v>0</v>
      </c>
      <c r="N768" s="50">
        <v>472098</v>
      </c>
      <c r="O768" s="280">
        <v>16147</v>
      </c>
      <c r="P768" s="105"/>
      <c r="Q768" s="102"/>
      <c r="R768" s="114">
        <v>200</v>
      </c>
      <c r="S768" s="58" t="s">
        <v>1486</v>
      </c>
      <c r="T768" s="224" t="s">
        <v>697</v>
      </c>
      <c r="U768" s="29" t="s">
        <v>559</v>
      </c>
      <c r="V768" s="29" t="str">
        <f>IFERROR(VLOOKUP(Table3[[#This Row],[Št. projektne naloge]],'[2]list 1'!$A$2:$I$2000,6,FALSE),"")</f>
        <v/>
      </c>
      <c r="W768" s="119" t="str">
        <f>IFERROR(VLOOKUP(Table3[[#This Row],[Št. projektne naloge]],'[2]list 1'!$A$2:$I$2000,9,FALSE),"")</f>
        <v/>
      </c>
      <c r="X768" s="296" t="str">
        <f>IFERROR(VLOOKUP(Table3[[#This Row],[Št. projektne naloge]],'[2]list 1'!$A$2:$I$2000,8,FALSE),"")</f>
        <v/>
      </c>
      <c r="Y768" s="101">
        <f>SUM(Table3[[#This Row],[cca 
25%]:[cca 100%]])</f>
        <v>1</v>
      </c>
      <c r="Z768" s="351">
        <f>Table3[[#This Row],[Montažne ure]]*(1-Table3[[#This Row],[faktor %]])</f>
        <v>0</v>
      </c>
      <c r="AA768" s="84">
        <v>0.25</v>
      </c>
      <c r="AB768" s="84">
        <v>0.25</v>
      </c>
      <c r="AC768" s="84">
        <v>0.25</v>
      </c>
      <c r="AD768" s="84">
        <v>0.25</v>
      </c>
      <c r="AE768" s="3"/>
      <c r="AF768" s="3"/>
      <c r="AG768" s="296" t="str">
        <f>IFERROR(VLOOKUP(Table3[[#This Row],[Št. projektne naloge]],'[1]PLAN KONTROLE KONČANIH STROJEV'!$C$8:$M$2000,5,FALSE),"")</f>
        <v/>
      </c>
      <c r="AH768" s="296" t="str">
        <f>IFERROR(VLOOKUP(Table3[[#This Row],[Št. projektne naloge]],'[1]PLAN KONTROLE KONČANIH STROJEV'!$C$8:$M$2000,4,FALSE),"")</f>
        <v/>
      </c>
      <c r="AI768" s="10" t="s">
        <v>697</v>
      </c>
      <c r="AJ768" s="10"/>
      <c r="AK768" s="296" t="str">
        <f>IFERROR(VLOOKUP(Table3[[#This Row],[Št. projektne naloge]],'[1]PLAN KONTROLE KONČANIH STROJEV'!$C$8:$M$2000,9,FALSE),"")</f>
        <v/>
      </c>
      <c r="AL76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68" s="30" t="s">
        <v>357</v>
      </c>
      <c r="AN768" s="7"/>
    </row>
    <row r="769" spans="1:40" ht="18" hidden="1" x14ac:dyDescent="0.35">
      <c r="A769" s="117" t="s">
        <v>1769</v>
      </c>
      <c r="B769" s="8" t="s">
        <v>1741</v>
      </c>
      <c r="C769" s="57" t="s">
        <v>114</v>
      </c>
      <c r="D769" s="419" t="s">
        <v>1755</v>
      </c>
      <c r="E769" s="50"/>
      <c r="F769" s="303"/>
      <c r="G769" s="10" t="s">
        <v>2005</v>
      </c>
      <c r="H769" s="29" t="s">
        <v>25</v>
      </c>
      <c r="I769" s="250">
        <v>20</v>
      </c>
      <c r="J769" s="158"/>
      <c r="K769" s="7"/>
      <c r="L769" s="79">
        <v>0</v>
      </c>
      <c r="M769" s="79">
        <v>0</v>
      </c>
      <c r="N769" s="50">
        <v>423670</v>
      </c>
      <c r="O769" s="280">
        <v>16092</v>
      </c>
      <c r="P769" s="105"/>
      <c r="Q769" s="102"/>
      <c r="R769" s="114">
        <v>85</v>
      </c>
      <c r="S769" s="58" t="s">
        <v>1486</v>
      </c>
      <c r="T769" s="224" t="s">
        <v>697</v>
      </c>
      <c r="U769" s="29"/>
      <c r="V769" s="29" t="str">
        <f>IFERROR(VLOOKUP(Table3[[#This Row],[Št. projektne naloge]],'[2]list 1'!$A$2:$I$2000,6,FALSE),"")</f>
        <v/>
      </c>
      <c r="W769" s="119" t="str">
        <f>IFERROR(VLOOKUP(Table3[[#This Row],[Št. projektne naloge]],'[2]list 1'!$A$2:$I$2000,9,FALSE),"")</f>
        <v/>
      </c>
      <c r="X769" s="296" t="str">
        <f>IFERROR(VLOOKUP(Table3[[#This Row],[Št. projektne naloge]],'[2]list 1'!$A$2:$I$2000,8,FALSE),"")</f>
        <v/>
      </c>
      <c r="Y769" s="101">
        <f>SUM(Table3[[#This Row],[cca 
25%]:[cca 100%]])</f>
        <v>1</v>
      </c>
      <c r="Z769" s="351">
        <f>Table3[[#This Row],[Montažne ure]]*(1-Table3[[#This Row],[faktor %]])</f>
        <v>0</v>
      </c>
      <c r="AA769" s="84">
        <v>0.25</v>
      </c>
      <c r="AB769" s="84">
        <v>0.25</v>
      </c>
      <c r="AC769" s="84">
        <v>0.25</v>
      </c>
      <c r="AD769" s="84">
        <v>0.25</v>
      </c>
      <c r="AE769" s="3"/>
      <c r="AF769" s="3"/>
      <c r="AG769" s="296" t="str">
        <f>IFERROR(VLOOKUP(Table3[[#This Row],[Št. projektne naloge]],'[1]PLAN KONTROLE KONČANIH STROJEV'!$C$8:$M$2000,5,FALSE),"")</f>
        <v/>
      </c>
      <c r="AH769" s="296" t="str">
        <f>IFERROR(VLOOKUP(Table3[[#This Row],[Št. projektne naloge]],'[1]PLAN KONTROLE KONČANIH STROJEV'!$C$8:$M$2000,4,FALSE),"")</f>
        <v/>
      </c>
      <c r="AI769" s="10" t="s">
        <v>698</v>
      </c>
      <c r="AJ769" s="10"/>
      <c r="AK769" s="296" t="str">
        <f>IFERROR(VLOOKUP(Table3[[#This Row],[Št. projektne naloge]],'[1]PLAN KONTROLE KONČANIH STROJEV'!$C$8:$M$2000,9,FALSE),"")</f>
        <v/>
      </c>
      <c r="AL76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69" s="30" t="s">
        <v>357</v>
      </c>
      <c r="AN769" s="7"/>
    </row>
    <row r="770" spans="1:40" ht="18" hidden="1" x14ac:dyDescent="0.35">
      <c r="A770" s="117" t="s">
        <v>1769</v>
      </c>
      <c r="B770" s="8" t="s">
        <v>1741</v>
      </c>
      <c r="C770" s="57" t="s">
        <v>183</v>
      </c>
      <c r="D770" s="419" t="s">
        <v>1756</v>
      </c>
      <c r="E770" s="50"/>
      <c r="F770" s="303"/>
      <c r="G770" s="10" t="s">
        <v>2005</v>
      </c>
      <c r="H770" s="29" t="s">
        <v>25</v>
      </c>
      <c r="I770" s="250">
        <v>20</v>
      </c>
      <c r="J770" s="7"/>
      <c r="K770" s="158"/>
      <c r="L770" s="79">
        <v>0</v>
      </c>
      <c r="M770" s="79">
        <v>0</v>
      </c>
      <c r="N770" s="50">
        <v>424503</v>
      </c>
      <c r="O770" s="280"/>
      <c r="P770" s="105"/>
      <c r="Q770" s="102"/>
      <c r="R770" s="114"/>
      <c r="S770" s="58" t="s">
        <v>1486</v>
      </c>
      <c r="T770" s="224" t="s">
        <v>697</v>
      </c>
      <c r="U770" s="29"/>
      <c r="V770" s="29" t="str">
        <f>IFERROR(VLOOKUP(Table3[[#This Row],[Št. projektne naloge]],'[2]list 1'!$A$2:$I$2000,6,FALSE),"")</f>
        <v/>
      </c>
      <c r="W770" s="119" t="str">
        <f>IFERROR(VLOOKUP(Table3[[#This Row],[Št. projektne naloge]],'[2]list 1'!$A$2:$I$2000,9,FALSE),"")</f>
        <v/>
      </c>
      <c r="X770" s="296" t="str">
        <f>IFERROR(VLOOKUP(Table3[[#This Row],[Št. projektne naloge]],'[2]list 1'!$A$2:$I$2000,8,FALSE),"")</f>
        <v/>
      </c>
      <c r="Y770" s="101">
        <f>SUM(Table3[[#This Row],[cca 
25%]:[cca 100%]])</f>
        <v>1</v>
      </c>
      <c r="Z770" s="351">
        <f>Table3[[#This Row],[Montažne ure]]*(1-Table3[[#This Row],[faktor %]])</f>
        <v>0</v>
      </c>
      <c r="AA770" s="84">
        <v>0.25</v>
      </c>
      <c r="AB770" s="84">
        <v>0.25</v>
      </c>
      <c r="AC770" s="84">
        <v>0.25</v>
      </c>
      <c r="AD770" s="84">
        <v>0.25</v>
      </c>
      <c r="AE770" s="3"/>
      <c r="AF770" s="3"/>
      <c r="AG770" s="296" t="str">
        <f>IFERROR(VLOOKUP(Table3[[#This Row],[Št. projektne naloge]],'[1]PLAN KONTROLE KONČANIH STROJEV'!$C$8:$M$2000,5,FALSE),"")</f>
        <v/>
      </c>
      <c r="AH770" s="296" t="str">
        <f>IFERROR(VLOOKUP(Table3[[#This Row],[Št. projektne naloge]],'[1]PLAN KONTROLE KONČANIH STROJEV'!$C$8:$M$2000,4,FALSE),"")</f>
        <v/>
      </c>
      <c r="AI770" s="10"/>
      <c r="AJ770" s="10"/>
      <c r="AK770" s="296" t="str">
        <f>IFERROR(VLOOKUP(Table3[[#This Row],[Št. projektne naloge]],'[1]PLAN KONTROLE KONČANIH STROJEV'!$C$8:$M$2000,9,FALSE),"")</f>
        <v/>
      </c>
      <c r="AL77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70" s="30" t="s">
        <v>357</v>
      </c>
      <c r="AN770" s="7"/>
    </row>
    <row r="771" spans="1:40" ht="18" hidden="1" x14ac:dyDescent="0.35">
      <c r="A771" s="117" t="s">
        <v>1769</v>
      </c>
      <c r="B771" s="8" t="s">
        <v>1741</v>
      </c>
      <c r="C771" s="57" t="s">
        <v>1757</v>
      </c>
      <c r="D771" s="419" t="s">
        <v>1758</v>
      </c>
      <c r="E771" s="50"/>
      <c r="F771" s="303"/>
      <c r="G771" s="10" t="s">
        <v>2005</v>
      </c>
      <c r="H771" s="29" t="s">
        <v>25</v>
      </c>
      <c r="I771" s="250">
        <v>20</v>
      </c>
      <c r="J771" s="385"/>
      <c r="K771" s="158"/>
      <c r="L771" s="79">
        <v>0</v>
      </c>
      <c r="M771" s="79">
        <v>0</v>
      </c>
      <c r="N771" s="50">
        <v>421819</v>
      </c>
      <c r="O771" s="280">
        <v>16093</v>
      </c>
      <c r="P771" s="105"/>
      <c r="Q771" s="102"/>
      <c r="R771" s="114">
        <v>420</v>
      </c>
      <c r="S771" s="58" t="s">
        <v>1486</v>
      </c>
      <c r="T771" s="224" t="s">
        <v>697</v>
      </c>
      <c r="U771" s="29" t="s">
        <v>559</v>
      </c>
      <c r="V771" s="29" t="str">
        <f>IFERROR(VLOOKUP(Table3[[#This Row],[Št. projektne naloge]],'[2]list 1'!$A$2:$I$2000,6,FALSE),"")</f>
        <v/>
      </c>
      <c r="W771" s="119" t="str">
        <f>IFERROR(VLOOKUP(Table3[[#This Row],[Št. projektne naloge]],'[2]list 1'!$A$2:$I$2000,9,FALSE),"")</f>
        <v/>
      </c>
      <c r="X771" s="296" t="str">
        <f>IFERROR(VLOOKUP(Table3[[#This Row],[Št. projektne naloge]],'[2]list 1'!$A$2:$I$2000,8,FALSE),"")</f>
        <v/>
      </c>
      <c r="Y771" s="101">
        <f>SUM(Table3[[#This Row],[cca 
25%]:[cca 100%]])</f>
        <v>1</v>
      </c>
      <c r="Z771" s="351">
        <f>Table3[[#This Row],[Montažne ure]]*(1-Table3[[#This Row],[faktor %]])</f>
        <v>0</v>
      </c>
      <c r="AA771" s="84">
        <v>0.25</v>
      </c>
      <c r="AB771" s="84">
        <v>0.25</v>
      </c>
      <c r="AC771" s="84">
        <v>0.25</v>
      </c>
      <c r="AD771" s="84">
        <v>0.25</v>
      </c>
      <c r="AE771" s="3" t="s">
        <v>544</v>
      </c>
      <c r="AF771" s="3"/>
      <c r="AG771" s="296" t="str">
        <f>IFERROR(VLOOKUP(Table3[[#This Row],[Št. projektne naloge]],'[1]PLAN KONTROLE KONČANIH STROJEV'!$C$8:$M$2000,5,FALSE),"")</f>
        <v/>
      </c>
      <c r="AH771" s="296" t="str">
        <f>IFERROR(VLOOKUP(Table3[[#This Row],[Št. projektne naloge]],'[1]PLAN KONTROLE KONČANIH STROJEV'!$C$8:$M$2000,4,FALSE),"")</f>
        <v/>
      </c>
      <c r="AI771" s="10" t="s">
        <v>698</v>
      </c>
      <c r="AJ771" s="10"/>
      <c r="AK771" s="296" t="str">
        <f>IFERROR(VLOOKUP(Table3[[#This Row],[Št. projektne naloge]],'[1]PLAN KONTROLE KONČANIH STROJEV'!$C$8:$M$2000,9,FALSE),"")</f>
        <v/>
      </c>
      <c r="AL77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71" s="30" t="s">
        <v>357</v>
      </c>
      <c r="AN771" s="7"/>
    </row>
    <row r="772" spans="1:40" ht="18" hidden="1" x14ac:dyDescent="0.35">
      <c r="A772" s="117" t="s">
        <v>1769</v>
      </c>
      <c r="B772" s="8" t="s">
        <v>1741</v>
      </c>
      <c r="C772" s="57" t="s">
        <v>1759</v>
      </c>
      <c r="D772" s="419" t="s">
        <v>1760</v>
      </c>
      <c r="E772" s="50"/>
      <c r="F772" s="303"/>
      <c r="G772" s="10" t="s">
        <v>2005</v>
      </c>
      <c r="H772" s="29" t="s">
        <v>552</v>
      </c>
      <c r="I772" s="250">
        <v>20</v>
      </c>
      <c r="J772" s="158"/>
      <c r="K772" s="158"/>
      <c r="L772" s="79">
        <v>0</v>
      </c>
      <c r="M772" s="79">
        <v>0</v>
      </c>
      <c r="N772" s="50">
        <v>421739</v>
      </c>
      <c r="O772" s="280">
        <v>16094</v>
      </c>
      <c r="P772" s="105"/>
      <c r="Q772" s="102"/>
      <c r="R772" s="114">
        <v>3</v>
      </c>
      <c r="S772" s="62" t="s">
        <v>19</v>
      </c>
      <c r="T772" s="224" t="s">
        <v>697</v>
      </c>
      <c r="U772" s="29"/>
      <c r="V772" s="29" t="str">
        <f>IFERROR(VLOOKUP(Table3[[#This Row],[Št. projektne naloge]],'[2]list 1'!$A$2:$I$2000,6,FALSE),"")</f>
        <v/>
      </c>
      <c r="W772" s="119" t="str">
        <f>IFERROR(VLOOKUP(Table3[[#This Row],[Št. projektne naloge]],'[2]list 1'!$A$2:$I$2000,9,FALSE),"")</f>
        <v/>
      </c>
      <c r="X772" s="296" t="str">
        <f>IFERROR(VLOOKUP(Table3[[#This Row],[Št. projektne naloge]],'[2]list 1'!$A$2:$I$2000,8,FALSE),"")</f>
        <v/>
      </c>
      <c r="Y772" s="101">
        <f>SUM(Table3[[#This Row],[cca 
25%]:[cca 100%]])</f>
        <v>1</v>
      </c>
      <c r="Z772" s="351">
        <f>Table3[[#This Row],[Montažne ure]]*(1-Table3[[#This Row],[faktor %]])</f>
        <v>0</v>
      </c>
      <c r="AA772" s="84">
        <v>0.25</v>
      </c>
      <c r="AB772" s="84">
        <v>0.25</v>
      </c>
      <c r="AC772" s="84">
        <v>0.25</v>
      </c>
      <c r="AD772" s="84">
        <v>0.25</v>
      </c>
      <c r="AE772" s="3"/>
      <c r="AF772" s="3"/>
      <c r="AG772" s="296" t="str">
        <f>IFERROR(VLOOKUP(Table3[[#This Row],[Št. projektne naloge]],'[1]PLAN KONTROLE KONČANIH STROJEV'!$C$8:$M$2000,5,FALSE),"")</f>
        <v/>
      </c>
      <c r="AH772" s="296" t="str">
        <f>IFERROR(VLOOKUP(Table3[[#This Row],[Št. projektne naloge]],'[1]PLAN KONTROLE KONČANIH STROJEV'!$C$8:$M$2000,4,FALSE),"")</f>
        <v/>
      </c>
      <c r="AI772" s="10" t="s">
        <v>556</v>
      </c>
      <c r="AJ772" s="10"/>
      <c r="AK772" s="296" t="str">
        <f>IFERROR(VLOOKUP(Table3[[#This Row],[Št. projektne naloge]],'[1]PLAN KONTROLE KONČANIH STROJEV'!$C$8:$M$2000,9,FALSE),"")</f>
        <v/>
      </c>
      <c r="AL77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72" s="30" t="s">
        <v>357</v>
      </c>
      <c r="AN772" s="7"/>
    </row>
    <row r="773" spans="1:40" ht="18" hidden="1" x14ac:dyDescent="0.35">
      <c r="A773" s="117" t="s">
        <v>1769</v>
      </c>
      <c r="B773" s="8" t="s">
        <v>1741</v>
      </c>
      <c r="C773" s="57" t="s">
        <v>1761</v>
      </c>
      <c r="D773" s="419" t="s">
        <v>1762</v>
      </c>
      <c r="E773" s="50"/>
      <c r="F773" s="303"/>
      <c r="G773" s="10" t="s">
        <v>2005</v>
      </c>
      <c r="H773" s="29" t="s">
        <v>552</v>
      </c>
      <c r="I773" s="250">
        <v>20</v>
      </c>
      <c r="J773" s="158"/>
      <c r="K773" s="158"/>
      <c r="L773" s="79">
        <v>0</v>
      </c>
      <c r="M773" s="79">
        <v>0</v>
      </c>
      <c r="N773" s="50">
        <v>422949</v>
      </c>
      <c r="O773" s="280"/>
      <c r="P773" s="105"/>
      <c r="Q773" s="102"/>
      <c r="R773" s="114">
        <v>11</v>
      </c>
      <c r="S773" s="62" t="s">
        <v>19</v>
      </c>
      <c r="T773" s="224" t="s">
        <v>697</v>
      </c>
      <c r="U773" s="29"/>
      <c r="V773" s="29" t="str">
        <f>IFERROR(VLOOKUP(Table3[[#This Row],[Št. projektne naloge]],'[2]list 1'!$A$2:$I$2000,6,FALSE),"")</f>
        <v/>
      </c>
      <c r="W773" s="119" t="str">
        <f>IFERROR(VLOOKUP(Table3[[#This Row],[Št. projektne naloge]],'[2]list 1'!$A$2:$I$2000,9,FALSE),"")</f>
        <v/>
      </c>
      <c r="X773" s="296" t="str">
        <f>IFERROR(VLOOKUP(Table3[[#This Row],[Št. projektne naloge]],'[2]list 1'!$A$2:$I$2000,8,FALSE),"")</f>
        <v/>
      </c>
      <c r="Y773" s="101">
        <f>SUM(Table3[[#This Row],[cca 
25%]:[cca 100%]])</f>
        <v>1</v>
      </c>
      <c r="Z773" s="351">
        <f>Table3[[#This Row],[Montažne ure]]*(1-Table3[[#This Row],[faktor %]])</f>
        <v>0</v>
      </c>
      <c r="AA773" s="84">
        <v>0.25</v>
      </c>
      <c r="AB773" s="84">
        <v>0.25</v>
      </c>
      <c r="AC773" s="84">
        <v>0.25</v>
      </c>
      <c r="AD773" s="84">
        <v>0.25</v>
      </c>
      <c r="AE773" s="3"/>
      <c r="AF773" s="3"/>
      <c r="AG773" s="296" t="str">
        <f>IFERROR(VLOOKUP(Table3[[#This Row],[Št. projektne naloge]],'[1]PLAN KONTROLE KONČANIH STROJEV'!$C$8:$M$2000,5,FALSE),"")</f>
        <v/>
      </c>
      <c r="AH773" s="296" t="str">
        <f>IFERROR(VLOOKUP(Table3[[#This Row],[Št. projektne naloge]],'[1]PLAN KONTROLE KONČANIH STROJEV'!$C$8:$M$2000,4,FALSE),"")</f>
        <v/>
      </c>
      <c r="AI773" s="10" t="s">
        <v>556</v>
      </c>
      <c r="AJ773" s="10"/>
      <c r="AK773" s="296" t="str">
        <f>IFERROR(VLOOKUP(Table3[[#This Row],[Št. projektne naloge]],'[1]PLAN KONTROLE KONČANIH STROJEV'!$C$8:$M$2000,9,FALSE),"")</f>
        <v/>
      </c>
      <c r="AL77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73" s="30" t="s">
        <v>357</v>
      </c>
      <c r="AN773" s="7"/>
    </row>
    <row r="774" spans="1:40" ht="18" hidden="1" x14ac:dyDescent="0.35">
      <c r="A774" s="117" t="s">
        <v>1769</v>
      </c>
      <c r="B774" s="8" t="s">
        <v>1741</v>
      </c>
      <c r="C774" s="57" t="s">
        <v>1763</v>
      </c>
      <c r="D774" s="419" t="s">
        <v>1764</v>
      </c>
      <c r="E774" s="50"/>
      <c r="F774" s="303"/>
      <c r="G774" s="10" t="s">
        <v>2005</v>
      </c>
      <c r="H774" s="29"/>
      <c r="I774" s="280"/>
      <c r="J774" s="7"/>
      <c r="K774" s="158"/>
      <c r="L774" s="79">
        <v>0</v>
      </c>
      <c r="M774" s="79">
        <v>0</v>
      </c>
      <c r="N774" s="50">
        <v>347947</v>
      </c>
      <c r="O774" s="280"/>
      <c r="P774" s="105"/>
      <c r="Q774" s="102"/>
      <c r="R774" s="114"/>
      <c r="S774" s="272"/>
      <c r="T774" s="224" t="s">
        <v>697</v>
      </c>
      <c r="U774" s="29"/>
      <c r="V774" s="29" t="str">
        <f>IFERROR(VLOOKUP(Table3[[#This Row],[Št. projektne naloge]],'[2]list 1'!$A$2:$I$2000,6,FALSE),"")</f>
        <v/>
      </c>
      <c r="W774" s="119" t="str">
        <f>IFERROR(VLOOKUP(Table3[[#This Row],[Št. projektne naloge]],'[2]list 1'!$A$2:$I$2000,9,FALSE),"")</f>
        <v/>
      </c>
      <c r="X774" s="296" t="str">
        <f>IFERROR(VLOOKUP(Table3[[#This Row],[Št. projektne naloge]],'[2]list 1'!$A$2:$I$2000,8,FALSE),"")</f>
        <v/>
      </c>
      <c r="Y774" s="101">
        <f>SUM(Table3[[#This Row],[cca 
25%]:[cca 100%]])</f>
        <v>0</v>
      </c>
      <c r="Z774" s="351">
        <f>Table3[[#This Row],[Montažne ure]]*(1-Table3[[#This Row],[faktor %]])</f>
        <v>0</v>
      </c>
      <c r="AA774" s="366"/>
      <c r="AB774" s="85"/>
      <c r="AC774" s="85"/>
      <c r="AD774" s="85"/>
      <c r="AE774" s="3"/>
      <c r="AF774" s="3"/>
      <c r="AG774" s="296" t="str">
        <f>IFERROR(VLOOKUP(Table3[[#This Row],[Št. projektne naloge]],'[1]PLAN KONTROLE KONČANIH STROJEV'!$C$8:$M$2000,5,FALSE),"")</f>
        <v/>
      </c>
      <c r="AH774" s="296" t="str">
        <f>IFERROR(VLOOKUP(Table3[[#This Row],[Št. projektne naloge]],'[1]PLAN KONTROLE KONČANIH STROJEV'!$C$8:$M$2000,4,FALSE),"")</f>
        <v/>
      </c>
      <c r="AI774" s="10"/>
      <c r="AJ774" s="10"/>
      <c r="AK774" s="296" t="str">
        <f>IFERROR(VLOOKUP(Table3[[#This Row],[Št. projektne naloge]],'[1]PLAN KONTROLE KONČANIH STROJEV'!$C$8:$M$2000,9,FALSE),"")</f>
        <v/>
      </c>
      <c r="AL77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74" s="30" t="s">
        <v>357</v>
      </c>
      <c r="AN774" s="7"/>
    </row>
    <row r="775" spans="1:40" ht="18" hidden="1" x14ac:dyDescent="0.35">
      <c r="A775" s="117" t="s">
        <v>1769</v>
      </c>
      <c r="B775" s="8" t="s">
        <v>1741</v>
      </c>
      <c r="C775" s="57" t="s">
        <v>1165</v>
      </c>
      <c r="D775" s="419" t="s">
        <v>1765</v>
      </c>
      <c r="E775" s="50"/>
      <c r="F775" s="303"/>
      <c r="G775" s="10" t="s">
        <v>2005</v>
      </c>
      <c r="H775" s="29"/>
      <c r="I775" s="280"/>
      <c r="J775" s="158"/>
      <c r="K775" s="158"/>
      <c r="L775" s="79">
        <v>0</v>
      </c>
      <c r="M775" s="79">
        <v>0</v>
      </c>
      <c r="N775" s="50">
        <v>437430</v>
      </c>
      <c r="O775" s="280"/>
      <c r="P775" s="105"/>
      <c r="Q775" s="102"/>
      <c r="R775" s="114"/>
      <c r="S775" s="272"/>
      <c r="T775" s="224" t="s">
        <v>697</v>
      </c>
      <c r="U775" s="29"/>
      <c r="V775" s="29" t="str">
        <f>IFERROR(VLOOKUP(Table3[[#This Row],[Št. projektne naloge]],'[2]list 1'!$A$2:$I$2000,6,FALSE),"")</f>
        <v/>
      </c>
      <c r="W775" s="119" t="str">
        <f>IFERROR(VLOOKUP(Table3[[#This Row],[Št. projektne naloge]],'[2]list 1'!$A$2:$I$2000,9,FALSE),"")</f>
        <v/>
      </c>
      <c r="X775" s="296" t="str">
        <f>IFERROR(VLOOKUP(Table3[[#This Row],[Št. projektne naloge]],'[2]list 1'!$A$2:$I$2000,8,FALSE),"")</f>
        <v/>
      </c>
      <c r="Y775" s="101">
        <f>SUM(Table3[[#This Row],[cca 
25%]:[cca 100%]])</f>
        <v>0</v>
      </c>
      <c r="Z775" s="351">
        <f>Table3[[#This Row],[Montažne ure]]*(1-Table3[[#This Row],[faktor %]])</f>
        <v>0</v>
      </c>
      <c r="AA775" s="366"/>
      <c r="AB775" s="85"/>
      <c r="AC775" s="85"/>
      <c r="AD775" s="85"/>
      <c r="AE775" s="3"/>
      <c r="AF775" s="3"/>
      <c r="AG775" s="296" t="str">
        <f>IFERROR(VLOOKUP(Table3[[#This Row],[Št. projektne naloge]],'[1]PLAN KONTROLE KONČANIH STROJEV'!$C$8:$M$2000,5,FALSE),"")</f>
        <v/>
      </c>
      <c r="AH775" s="296" t="str">
        <f>IFERROR(VLOOKUP(Table3[[#This Row],[Št. projektne naloge]],'[1]PLAN KONTROLE KONČANIH STROJEV'!$C$8:$M$2000,4,FALSE),"")</f>
        <v/>
      </c>
      <c r="AI775" s="10"/>
      <c r="AJ775" s="10"/>
      <c r="AK775" s="296" t="str">
        <f>IFERROR(VLOOKUP(Table3[[#This Row],[Št. projektne naloge]],'[1]PLAN KONTROLE KONČANIH STROJEV'!$C$8:$M$2000,9,FALSE),"")</f>
        <v/>
      </c>
      <c r="AL77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75" s="30" t="s">
        <v>357</v>
      </c>
      <c r="AN775" s="7"/>
    </row>
    <row r="776" spans="1:40" ht="18" hidden="1" x14ac:dyDescent="0.35">
      <c r="A776" s="117" t="s">
        <v>1769</v>
      </c>
      <c r="B776" s="8" t="s">
        <v>1741</v>
      </c>
      <c r="C776" s="57" t="s">
        <v>115</v>
      </c>
      <c r="D776" s="419" t="s">
        <v>1766</v>
      </c>
      <c r="E776" s="50"/>
      <c r="F776" s="303"/>
      <c r="G776" s="10" t="s">
        <v>2005</v>
      </c>
      <c r="H776" s="29" t="s">
        <v>552</v>
      </c>
      <c r="I776" s="250">
        <v>20</v>
      </c>
      <c r="J776" s="158"/>
      <c r="K776" s="158"/>
      <c r="L776" s="79">
        <v>0</v>
      </c>
      <c r="M776" s="79">
        <v>0</v>
      </c>
      <c r="N776" s="50">
        <v>415296</v>
      </c>
      <c r="O776" s="280">
        <v>16095</v>
      </c>
      <c r="P776" s="105"/>
      <c r="Q776" s="102"/>
      <c r="R776" s="114">
        <v>32</v>
      </c>
      <c r="S776" s="62" t="s">
        <v>19</v>
      </c>
      <c r="T776" s="224" t="s">
        <v>697</v>
      </c>
      <c r="U776" s="29"/>
      <c r="V776" s="29" t="str">
        <f>IFERROR(VLOOKUP(Table3[[#This Row],[Št. projektne naloge]],'[2]list 1'!$A$2:$I$2000,6,FALSE),"")</f>
        <v/>
      </c>
      <c r="W776" s="119" t="str">
        <f>IFERROR(VLOOKUP(Table3[[#This Row],[Št. projektne naloge]],'[2]list 1'!$A$2:$I$2000,9,FALSE),"")</f>
        <v/>
      </c>
      <c r="X776" s="296" t="str">
        <f>IFERROR(VLOOKUP(Table3[[#This Row],[Št. projektne naloge]],'[2]list 1'!$A$2:$I$2000,8,FALSE),"")</f>
        <v/>
      </c>
      <c r="Y776" s="101">
        <f>SUM(Table3[[#This Row],[cca 
25%]:[cca 100%]])</f>
        <v>1</v>
      </c>
      <c r="Z776" s="351">
        <f>Table3[[#This Row],[Montažne ure]]*(1-Table3[[#This Row],[faktor %]])</f>
        <v>0</v>
      </c>
      <c r="AA776" s="84">
        <v>0.25</v>
      </c>
      <c r="AB776" s="84">
        <v>0.25</v>
      </c>
      <c r="AC776" s="84">
        <v>0.25</v>
      </c>
      <c r="AD776" s="84">
        <v>0.25</v>
      </c>
      <c r="AE776" s="3"/>
      <c r="AF776" s="3"/>
      <c r="AG776" s="296" t="str">
        <f>IFERROR(VLOOKUP(Table3[[#This Row],[Št. projektne naloge]],'[1]PLAN KONTROLE KONČANIH STROJEV'!$C$8:$M$2000,5,FALSE),"")</f>
        <v/>
      </c>
      <c r="AH776" s="296" t="str">
        <f>IFERROR(VLOOKUP(Table3[[#This Row],[Št. projektne naloge]],'[1]PLAN KONTROLE KONČANIH STROJEV'!$C$8:$M$2000,4,FALSE),"")</f>
        <v/>
      </c>
      <c r="AI776" s="10" t="s">
        <v>556</v>
      </c>
      <c r="AJ776" s="10"/>
      <c r="AK776" s="296" t="str">
        <f>IFERROR(VLOOKUP(Table3[[#This Row],[Št. projektne naloge]],'[1]PLAN KONTROLE KONČANIH STROJEV'!$C$8:$M$2000,9,FALSE),"")</f>
        <v/>
      </c>
      <c r="AL77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76" s="30" t="s">
        <v>357</v>
      </c>
      <c r="AN776" s="7"/>
    </row>
    <row r="777" spans="1:40" ht="18" hidden="1" x14ac:dyDescent="0.35">
      <c r="A777" s="117" t="s">
        <v>1769</v>
      </c>
      <c r="B777" s="8" t="s">
        <v>1741</v>
      </c>
      <c r="C777" s="57" t="s">
        <v>1767</v>
      </c>
      <c r="D777" s="419" t="s">
        <v>1768</v>
      </c>
      <c r="E777" s="50"/>
      <c r="F777" s="303"/>
      <c r="G777" s="10" t="s">
        <v>2005</v>
      </c>
      <c r="H777" s="29"/>
      <c r="I777" s="280"/>
      <c r="J777" s="158"/>
      <c r="K777" s="158"/>
      <c r="L777" s="79">
        <v>0</v>
      </c>
      <c r="M777" s="79">
        <v>0</v>
      </c>
      <c r="N777" s="50">
        <v>472099</v>
      </c>
      <c r="O777" s="280"/>
      <c r="P777" s="105"/>
      <c r="Q777" s="102"/>
      <c r="R777" s="114"/>
      <c r="S777" s="272"/>
      <c r="T777" s="224" t="s">
        <v>697</v>
      </c>
      <c r="U777" s="29"/>
      <c r="V777" s="29" t="str">
        <f>IFERROR(VLOOKUP(Table3[[#This Row],[Št. projektne naloge]],'[2]list 1'!$A$2:$I$2000,6,FALSE),"")</f>
        <v/>
      </c>
      <c r="W777" s="119" t="str">
        <f>IFERROR(VLOOKUP(Table3[[#This Row],[Št. projektne naloge]],'[2]list 1'!$A$2:$I$2000,9,FALSE),"")</f>
        <v/>
      </c>
      <c r="X777" s="296" t="str">
        <f>IFERROR(VLOOKUP(Table3[[#This Row],[Št. projektne naloge]],'[2]list 1'!$A$2:$I$2000,8,FALSE),"")</f>
        <v/>
      </c>
      <c r="Y777" s="101">
        <f>SUM(Table3[[#This Row],[cca 
25%]:[cca 100%]])</f>
        <v>0</v>
      </c>
      <c r="Z777" s="351">
        <f>Table3[[#This Row],[Montažne ure]]*(1-Table3[[#This Row],[faktor %]])</f>
        <v>0</v>
      </c>
      <c r="AA777" s="366"/>
      <c r="AB777" s="85"/>
      <c r="AC777" s="85"/>
      <c r="AD777" s="85"/>
      <c r="AE777" s="3"/>
      <c r="AF777" s="3"/>
      <c r="AG777" s="296" t="str">
        <f>IFERROR(VLOOKUP(Table3[[#This Row],[Št. projektne naloge]],'[1]PLAN KONTROLE KONČANIH STROJEV'!$C$8:$M$2000,5,FALSE),"")</f>
        <v/>
      </c>
      <c r="AH777" s="296" t="str">
        <f>IFERROR(VLOOKUP(Table3[[#This Row],[Št. projektne naloge]],'[1]PLAN KONTROLE KONČANIH STROJEV'!$C$8:$M$2000,4,FALSE),"")</f>
        <v/>
      </c>
      <c r="AI777" s="10"/>
      <c r="AJ777" s="10"/>
      <c r="AK777" s="296" t="str">
        <f>IFERROR(VLOOKUP(Table3[[#This Row],[Št. projektne naloge]],'[1]PLAN KONTROLE KONČANIH STROJEV'!$C$8:$M$2000,9,FALSE),"")</f>
        <v/>
      </c>
      <c r="AL77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77" s="30" t="s">
        <v>357</v>
      </c>
      <c r="AN777" s="7"/>
    </row>
    <row r="778" spans="1:40" ht="18" hidden="1" x14ac:dyDescent="0.35">
      <c r="A778" s="117"/>
      <c r="B778" s="8"/>
      <c r="C778" s="57"/>
      <c r="D778" s="50"/>
      <c r="E778" s="50" t="str">
        <f>RIGHT(D778,5)</f>
        <v/>
      </c>
      <c r="F778" s="303"/>
      <c r="G778" s="10"/>
      <c r="H778" s="29"/>
      <c r="I778" s="280"/>
      <c r="J778" s="103"/>
      <c r="K778" s="103"/>
      <c r="L778" s="105"/>
      <c r="M778" s="105"/>
      <c r="N778" s="201"/>
      <c r="O778" s="201"/>
      <c r="P778" s="105"/>
      <c r="Q778" s="102"/>
      <c r="R778" s="114"/>
      <c r="S778" s="272"/>
      <c r="T778" s="224"/>
      <c r="U778" s="29"/>
      <c r="V778" s="29" t="str">
        <f>IFERROR(VLOOKUP(Table3[[#This Row],[Št. projektne naloge]],'[2]list 1'!$A$2:$I$2000,6,FALSE),"")</f>
        <v/>
      </c>
      <c r="W778" s="119" t="str">
        <f>IFERROR(VLOOKUP(Table3[[#This Row],[Št. projektne naloge]],'[2]list 1'!$A$2:$I$2000,9,FALSE),"")</f>
        <v/>
      </c>
      <c r="X778" s="296" t="str">
        <f>IFERROR(VLOOKUP(Table3[[#This Row],[Št. projektne naloge]],'[2]list 1'!$A$2:$I$2000,8,FALSE),"")</f>
        <v/>
      </c>
      <c r="Y778" s="101">
        <f>SUM(Table3[[#This Row],[cca 
25%]:[cca 100%]])</f>
        <v>0</v>
      </c>
      <c r="Z778" s="351">
        <f>Table3[[#This Row],[Montažne ure]]*(1-Table3[[#This Row],[faktor %]])</f>
        <v>0</v>
      </c>
      <c r="AA778" s="366"/>
      <c r="AB778" s="85"/>
      <c r="AC778" s="85"/>
      <c r="AD778" s="85"/>
      <c r="AE778" s="3"/>
      <c r="AF778" s="3"/>
      <c r="AG778" s="296" t="str">
        <f>IFERROR(VLOOKUP(Table3[[#This Row],[Št. projektne naloge]],'[1]PLAN KONTROLE KONČANIH STROJEV'!$C$8:$M$2000,5,FALSE),"")</f>
        <v/>
      </c>
      <c r="AH778" s="296" t="str">
        <f>IFERROR(VLOOKUP(Table3[[#This Row],[Št. projektne naloge]],'[1]PLAN KONTROLE KONČANIH STROJEV'!$C$8:$M$2000,4,FALSE),"")</f>
        <v/>
      </c>
      <c r="AI778" s="10"/>
      <c r="AJ778" s="10"/>
      <c r="AK778" s="296" t="str">
        <f>IFERROR(VLOOKUP(Table3[[#This Row],[Št. projektne naloge]],'[1]PLAN KONTROLE KONČANIH STROJEV'!$C$8:$M$2000,9,FALSE),"")</f>
        <v/>
      </c>
      <c r="AL77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78" s="30" t="s">
        <v>357</v>
      </c>
      <c r="AN778" s="7"/>
    </row>
    <row r="779" spans="1:40" ht="18" hidden="1" x14ac:dyDescent="0.35">
      <c r="A779" s="117" t="s">
        <v>1870</v>
      </c>
      <c r="B779" s="8" t="s">
        <v>1770</v>
      </c>
      <c r="C779" s="57" t="s">
        <v>1771</v>
      </c>
      <c r="D779" s="419" t="s">
        <v>1772</v>
      </c>
      <c r="E779" s="306">
        <v>1</v>
      </c>
      <c r="F779" s="303"/>
      <c r="G779" s="10"/>
      <c r="H779" s="29" t="s">
        <v>1249</v>
      </c>
      <c r="I779" s="250">
        <v>48</v>
      </c>
      <c r="J779" s="158"/>
      <c r="K779" s="199"/>
      <c r="L779" s="79">
        <v>0</v>
      </c>
      <c r="M779" s="79">
        <v>0</v>
      </c>
      <c r="N779" s="306">
        <v>386947020</v>
      </c>
      <c r="O779" s="280">
        <v>16096</v>
      </c>
      <c r="P779" s="105"/>
      <c r="Q779" s="102"/>
      <c r="R779" s="114">
        <v>41</v>
      </c>
      <c r="S779" s="58" t="s">
        <v>1486</v>
      </c>
      <c r="T779" s="224"/>
      <c r="U779" s="29"/>
      <c r="V779" s="29" t="str">
        <f>IFERROR(VLOOKUP(Table3[[#This Row],[Št. projektne naloge]],'[2]list 1'!$A$2:$I$2000,6,FALSE),"")</f>
        <v/>
      </c>
      <c r="W779" s="119" t="str">
        <f>IFERROR(VLOOKUP(Table3[[#This Row],[Št. projektne naloge]],'[2]list 1'!$A$2:$I$2000,9,FALSE),"")</f>
        <v/>
      </c>
      <c r="X779" s="296" t="str">
        <f>IFERROR(VLOOKUP(Table3[[#This Row],[Št. projektne naloge]],'[2]list 1'!$A$2:$I$2000,8,FALSE),"")</f>
        <v/>
      </c>
      <c r="Y779" s="101">
        <f>SUM(Table3[[#This Row],[cca 
25%]:[cca 100%]])</f>
        <v>1</v>
      </c>
      <c r="Z779" s="351">
        <f>Table3[[#This Row],[Montažne ure]]*(1-Table3[[#This Row],[faktor %]])</f>
        <v>0</v>
      </c>
      <c r="AA779" s="84">
        <v>0.25</v>
      </c>
      <c r="AB779" s="84">
        <v>0.25</v>
      </c>
      <c r="AC779" s="84">
        <v>0.25</v>
      </c>
      <c r="AD779" s="84">
        <v>0.25</v>
      </c>
      <c r="AE779" s="515" t="s">
        <v>1377</v>
      </c>
      <c r="AF779" s="3" t="s">
        <v>2550</v>
      </c>
      <c r="AG779" s="296">
        <f>IFERROR(VLOOKUP(Table3[[#This Row],[Št. projektne naloge]],'[1]PLAN KONTROLE KONČANIH STROJEV'!$C$8:$M$2000,5,FALSE),"")</f>
        <v>45645</v>
      </c>
      <c r="AH779" s="296" t="str">
        <f>IFERROR(VLOOKUP(Table3[[#This Row],[Št. projektne naloge]],'[1]PLAN KONTROLE KONČANIH STROJEV'!$C$8:$M$2000,4,FALSE),"")</f>
        <v>DA</v>
      </c>
      <c r="AI779" s="10"/>
      <c r="AJ779" s="10"/>
      <c r="AK779" s="296">
        <f>IFERROR(VLOOKUP(Table3[[#This Row],[Št. projektne naloge]],'[1]PLAN KONTROLE KONČANIH STROJEV'!$C$8:$M$2000,9,FALSE),"")</f>
        <v>45674</v>
      </c>
      <c r="AL77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79" s="30" t="s">
        <v>357</v>
      </c>
      <c r="AN779" s="7"/>
    </row>
    <row r="780" spans="1:40" ht="18" hidden="1" x14ac:dyDescent="0.35">
      <c r="A780" s="117" t="s">
        <v>1870</v>
      </c>
      <c r="B780" s="8" t="s">
        <v>1770</v>
      </c>
      <c r="C780" s="57" t="s">
        <v>1773</v>
      </c>
      <c r="D780" s="419" t="s">
        <v>1774</v>
      </c>
      <c r="E780" s="306">
        <v>1</v>
      </c>
      <c r="F780" s="24" t="s">
        <v>357</v>
      </c>
      <c r="G780" s="10"/>
      <c r="H780" s="29" t="s">
        <v>2325</v>
      </c>
      <c r="I780" s="250">
        <v>40</v>
      </c>
      <c r="J780" s="158"/>
      <c r="K780" s="158"/>
      <c r="L780" s="79">
        <v>0</v>
      </c>
      <c r="M780" s="79">
        <v>0</v>
      </c>
      <c r="N780" s="553">
        <v>383603011</v>
      </c>
      <c r="O780" s="280">
        <v>16143</v>
      </c>
      <c r="P780" s="105"/>
      <c r="Q780" s="102"/>
      <c r="R780" s="114">
        <v>238</v>
      </c>
      <c r="S780" s="272" t="s">
        <v>23</v>
      </c>
      <c r="T780" s="224"/>
      <c r="U780" s="29"/>
      <c r="V780" s="29" t="str">
        <f>IFERROR(VLOOKUP(Table3[[#This Row],[Št. projektne naloge]],'[2]list 1'!$A$2:$I$2000,6,FALSE),"")</f>
        <v/>
      </c>
      <c r="W780" s="119" t="str">
        <f>IFERROR(VLOOKUP(Table3[[#This Row],[Št. projektne naloge]],'[2]list 1'!$A$2:$I$2000,9,FALSE),"")</f>
        <v/>
      </c>
      <c r="X780" s="296" t="str">
        <f>IFERROR(VLOOKUP(Table3[[#This Row],[Št. projektne naloge]],'[2]list 1'!$A$2:$I$2000,8,FALSE),"")</f>
        <v/>
      </c>
      <c r="Y780" s="101">
        <f>SUM(Table3[[#This Row],[cca 
25%]:[cca 100%]])</f>
        <v>1</v>
      </c>
      <c r="Z780" s="351">
        <f>Table3[[#This Row],[Montažne ure]]*(1-Table3[[#This Row],[faktor %]])</f>
        <v>0</v>
      </c>
      <c r="AA780" s="84">
        <v>0.25</v>
      </c>
      <c r="AB780" s="84">
        <v>0.25</v>
      </c>
      <c r="AC780" s="84">
        <v>0.25</v>
      </c>
      <c r="AD780" s="84">
        <v>0.25</v>
      </c>
      <c r="AE780" s="446" t="s">
        <v>1081</v>
      </c>
      <c r="AF780" s="3" t="s">
        <v>747</v>
      </c>
      <c r="AG780" s="296">
        <f>IFERROR(VLOOKUP(Table3[[#This Row],[Št. projektne naloge]],'[1]PLAN KONTROLE KONČANIH STROJEV'!$C$8:$M$2000,5,FALSE),"")</f>
        <v>0</v>
      </c>
      <c r="AH780" s="296" t="str">
        <f>IFERROR(VLOOKUP(Table3[[#This Row],[Št. projektne naloge]],'[1]PLAN KONTROLE KONČANIH STROJEV'!$C$8:$M$2000,4,FALSE),"")</f>
        <v>DA</v>
      </c>
      <c r="AI780" s="10" t="s">
        <v>2663</v>
      </c>
      <c r="AJ780" s="10"/>
      <c r="AK780" s="296">
        <f>IFERROR(VLOOKUP(Table3[[#This Row],[Št. projektne naloge]],'[1]PLAN KONTROLE KONČANIH STROJEV'!$C$8:$M$2000,9,FALSE),"")</f>
        <v>45771</v>
      </c>
      <c r="AL78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80" s="30" t="s">
        <v>357</v>
      </c>
      <c r="AN780" s="7"/>
    </row>
    <row r="781" spans="1:40" ht="18" hidden="1" x14ac:dyDescent="0.35">
      <c r="A781" s="117" t="s">
        <v>1870</v>
      </c>
      <c r="B781" s="8" t="s">
        <v>1770</v>
      </c>
      <c r="C781" s="57" t="s">
        <v>1775</v>
      </c>
      <c r="D781" s="420" t="s">
        <v>1776</v>
      </c>
      <c r="E781" s="306">
        <v>1</v>
      </c>
      <c r="F781" s="24" t="s">
        <v>357</v>
      </c>
      <c r="G781" s="91" t="s">
        <v>2031</v>
      </c>
      <c r="H781" s="112" t="s">
        <v>1379</v>
      </c>
      <c r="I781" s="250">
        <v>51</v>
      </c>
      <c r="J781" s="158"/>
      <c r="K781" s="199"/>
      <c r="L781" s="79">
        <v>0</v>
      </c>
      <c r="M781" s="79">
        <v>0</v>
      </c>
      <c r="N781" s="25">
        <v>472051</v>
      </c>
      <c r="O781" s="25">
        <v>16097</v>
      </c>
      <c r="P781" s="105"/>
      <c r="Q781" s="102"/>
      <c r="R781" s="114">
        <v>17</v>
      </c>
      <c r="S781" s="272" t="s">
        <v>2375</v>
      </c>
      <c r="T781" s="224"/>
      <c r="U781" s="29"/>
      <c r="V781" s="29" t="str">
        <f>IFERROR(VLOOKUP(Table3[[#This Row],[Št. projektne naloge]],'[2]list 1'!$A$2:$I$2000,6,FALSE),"")</f>
        <v/>
      </c>
      <c r="W781" s="119" t="str">
        <f>IFERROR(VLOOKUP(Table3[[#This Row],[Št. projektne naloge]],'[2]list 1'!$A$2:$I$2000,9,FALSE),"")</f>
        <v/>
      </c>
      <c r="X781" s="296" t="str">
        <f>IFERROR(VLOOKUP(Table3[[#This Row],[Št. projektne naloge]],'[2]list 1'!$A$2:$I$2000,8,FALSE),"")</f>
        <v/>
      </c>
      <c r="Y781" s="101">
        <f>SUM(Table3[[#This Row],[cca 
25%]:[cca 100%]])</f>
        <v>1</v>
      </c>
      <c r="Z781" s="351">
        <f>Table3[[#This Row],[Montažne ure]]*(1-Table3[[#This Row],[faktor %]])</f>
        <v>0</v>
      </c>
      <c r="AA781" s="84">
        <v>0.25</v>
      </c>
      <c r="AB781" s="84">
        <v>0.25</v>
      </c>
      <c r="AC781" s="84">
        <v>0.25</v>
      </c>
      <c r="AD781" s="572">
        <v>0.25</v>
      </c>
      <c r="AE781" s="3"/>
      <c r="AF781" s="3" t="s">
        <v>735</v>
      </c>
      <c r="AG781" s="296">
        <f>IFERROR(VLOOKUP(Table3[[#This Row],[Št. projektne naloge]],'[1]PLAN KONTROLE KONČANIH STROJEV'!$C$8:$M$2000,5,FALSE),"")</f>
        <v>0</v>
      </c>
      <c r="AH781" s="296" t="str">
        <f>IFERROR(VLOOKUP(Table3[[#This Row],[Št. projektne naloge]],'[1]PLAN KONTROLE KONČANIH STROJEV'!$C$8:$M$2000,4,FALSE),"")</f>
        <v>DA</v>
      </c>
      <c r="AI781" s="10" t="s">
        <v>2663</v>
      </c>
      <c r="AJ781" s="10"/>
      <c r="AK781" s="296">
        <f>IFERROR(VLOOKUP(Table3[[#This Row],[Št. projektne naloge]],'[1]PLAN KONTROLE KONČANIH STROJEV'!$C$8:$M$2000,9,FALSE),"")</f>
        <v>45827</v>
      </c>
      <c r="AL78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81" s="30" t="s">
        <v>357</v>
      </c>
      <c r="AN781" s="7"/>
    </row>
    <row r="782" spans="1:40" ht="18" hidden="1" x14ac:dyDescent="0.35">
      <c r="A782" s="117" t="s">
        <v>1870</v>
      </c>
      <c r="B782" s="8" t="s">
        <v>1770</v>
      </c>
      <c r="C782" s="57" t="s">
        <v>1777</v>
      </c>
      <c r="D782" s="97" t="s">
        <v>1778</v>
      </c>
      <c r="E782" s="306"/>
      <c r="F782" s="24" t="s">
        <v>357</v>
      </c>
      <c r="G782" s="10"/>
      <c r="H782" s="29"/>
      <c r="I782" s="280"/>
      <c r="J782" s="103"/>
      <c r="K782" s="158"/>
      <c r="L782" s="79">
        <v>0</v>
      </c>
      <c r="M782" s="79">
        <v>0</v>
      </c>
      <c r="N782" s="97">
        <v>437307</v>
      </c>
      <c r="O782" s="97"/>
      <c r="P782" s="105"/>
      <c r="Q782" s="102"/>
      <c r="R782" s="114"/>
      <c r="S782" s="272"/>
      <c r="T782" s="224"/>
      <c r="U782" s="29"/>
      <c r="V782" s="29" t="str">
        <f>IFERROR(VLOOKUP(Table3[[#This Row],[Št. projektne naloge]],'[2]list 1'!$A$2:$I$2000,6,FALSE),"")</f>
        <v/>
      </c>
      <c r="W782" s="119" t="str">
        <f>IFERROR(VLOOKUP(Table3[[#This Row],[Št. projektne naloge]],'[2]list 1'!$A$2:$I$2000,9,FALSE),"")</f>
        <v/>
      </c>
      <c r="X782" s="296" t="str">
        <f>IFERROR(VLOOKUP(Table3[[#This Row],[Št. projektne naloge]],'[2]list 1'!$A$2:$I$2000,8,FALSE),"")</f>
        <v/>
      </c>
      <c r="Y782" s="101">
        <f>SUM(Table3[[#This Row],[cca 
25%]:[cca 100%]])</f>
        <v>0</v>
      </c>
      <c r="Z782" s="351">
        <f>Table3[[#This Row],[Montažne ure]]*(1-Table3[[#This Row],[faktor %]])</f>
        <v>0</v>
      </c>
      <c r="AA782" s="366"/>
      <c r="AB782" s="85"/>
      <c r="AC782" s="85"/>
      <c r="AD782" s="85"/>
      <c r="AE782" s="3"/>
      <c r="AF782" s="3"/>
      <c r="AG782" s="296">
        <f>IFERROR(VLOOKUP(Table3[[#This Row],[Št. projektne naloge]],'[1]PLAN KONTROLE KONČANIH STROJEV'!$C$8:$M$2000,5,FALSE),"")</f>
        <v>0</v>
      </c>
      <c r="AH782" s="296">
        <f>IFERROR(VLOOKUP(Table3[[#This Row],[Št. projektne naloge]],'[1]PLAN KONTROLE KONČANIH STROJEV'!$C$8:$M$2000,4,FALSE),"")</f>
        <v>0</v>
      </c>
      <c r="AI782" s="10"/>
      <c r="AJ782" s="10"/>
      <c r="AK782" s="296">
        <f>IFERROR(VLOOKUP(Table3[[#This Row],[Št. projektne naloge]],'[1]PLAN KONTROLE KONČANIH STROJEV'!$C$8:$M$2000,9,FALSE),"")</f>
        <v>0</v>
      </c>
      <c r="AL78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82" s="30" t="s">
        <v>357</v>
      </c>
      <c r="AN782" s="7"/>
    </row>
    <row r="783" spans="1:40" ht="18" hidden="1" x14ac:dyDescent="0.35">
      <c r="A783" s="117" t="s">
        <v>1870</v>
      </c>
      <c r="B783" s="8" t="s">
        <v>1770</v>
      </c>
      <c r="C783" s="57" t="s">
        <v>1779</v>
      </c>
      <c r="D783" s="419" t="s">
        <v>1780</v>
      </c>
      <c r="E783" s="306">
        <v>1</v>
      </c>
      <c r="F783" s="303"/>
      <c r="G783" s="10"/>
      <c r="H783" s="29" t="s">
        <v>1263</v>
      </c>
      <c r="I783" s="250">
        <v>51</v>
      </c>
      <c r="J783" s="199"/>
      <c r="K783" s="199"/>
      <c r="L783" s="79">
        <v>0</v>
      </c>
      <c r="M783" s="79">
        <v>0</v>
      </c>
      <c r="N783" s="50">
        <v>472052</v>
      </c>
      <c r="O783" s="280">
        <v>16098</v>
      </c>
      <c r="P783" s="105"/>
      <c r="Q783" s="102"/>
      <c r="R783" s="114">
        <v>47</v>
      </c>
      <c r="S783" s="58" t="s">
        <v>1486</v>
      </c>
      <c r="T783" s="224"/>
      <c r="U783" s="29"/>
      <c r="V783" s="29" t="str">
        <f>IFERROR(VLOOKUP(Table3[[#This Row],[Št. projektne naloge]],'[2]list 1'!$A$2:$I$2000,6,FALSE),"")</f>
        <v/>
      </c>
      <c r="W783" s="119" t="str">
        <f>IFERROR(VLOOKUP(Table3[[#This Row],[Št. projektne naloge]],'[2]list 1'!$A$2:$I$2000,9,FALSE),"")</f>
        <v/>
      </c>
      <c r="X783" s="296" t="str">
        <f>IFERROR(VLOOKUP(Table3[[#This Row],[Št. projektne naloge]],'[2]list 1'!$A$2:$I$2000,8,FALSE),"")</f>
        <v/>
      </c>
      <c r="Y783" s="101">
        <f>SUM(Table3[[#This Row],[cca 
25%]:[cca 100%]])</f>
        <v>1</v>
      </c>
      <c r="Z783" s="351">
        <f>Table3[[#This Row],[Montažne ure]]*(1-Table3[[#This Row],[faktor %]])</f>
        <v>0</v>
      </c>
      <c r="AA783" s="84">
        <v>0.25</v>
      </c>
      <c r="AB783" s="84">
        <v>0.25</v>
      </c>
      <c r="AC783" s="84">
        <v>0.25</v>
      </c>
      <c r="AD783" s="84">
        <v>0.25</v>
      </c>
      <c r="AE783" s="515" t="s">
        <v>1503</v>
      </c>
      <c r="AF783" s="3" t="s">
        <v>2554</v>
      </c>
      <c r="AG783" s="296">
        <f>IFERROR(VLOOKUP(Table3[[#This Row],[Št. projektne naloge]],'[1]PLAN KONTROLE KONČANIH STROJEV'!$C$8:$M$2000,5,FALSE),"")</f>
        <v>0</v>
      </c>
      <c r="AH783" s="296" t="str">
        <f>IFERROR(VLOOKUP(Table3[[#This Row],[Št. projektne naloge]],'[1]PLAN KONTROLE KONČANIH STROJEV'!$C$8:$M$2000,4,FALSE),"")</f>
        <v>DA</v>
      </c>
      <c r="AI783" s="10" t="s">
        <v>2663</v>
      </c>
      <c r="AJ783" s="10"/>
      <c r="AK783" s="296">
        <f>IFERROR(VLOOKUP(Table3[[#This Row],[Št. projektne naloge]],'[1]PLAN KONTROLE KONČANIH STROJEV'!$C$8:$M$2000,9,FALSE),"")</f>
        <v>45721</v>
      </c>
      <c r="AL78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83" s="30" t="s">
        <v>357</v>
      </c>
      <c r="AN783" s="7"/>
    </row>
    <row r="784" spans="1:40" ht="18" hidden="1" x14ac:dyDescent="0.35">
      <c r="A784" s="117" t="s">
        <v>1870</v>
      </c>
      <c r="B784" s="8" t="s">
        <v>1770</v>
      </c>
      <c r="C784" s="57" t="s">
        <v>1781</v>
      </c>
      <c r="D784" s="419" t="s">
        <v>1782</v>
      </c>
      <c r="E784" s="306">
        <v>1</v>
      </c>
      <c r="F784" s="303"/>
      <c r="G784" s="10"/>
      <c r="H784" s="29" t="s">
        <v>2147</v>
      </c>
      <c r="I784" s="250">
        <v>20</v>
      </c>
      <c r="J784" s="158"/>
      <c r="K784" s="158"/>
      <c r="L784" s="79">
        <v>0</v>
      </c>
      <c r="M784" s="79">
        <v>0</v>
      </c>
      <c r="N784" s="50">
        <v>442985</v>
      </c>
      <c r="O784" s="280">
        <v>16099</v>
      </c>
      <c r="P784" s="105"/>
      <c r="Q784" s="102"/>
      <c r="R784" s="102">
        <v>141</v>
      </c>
      <c r="S784" s="59" t="s">
        <v>28</v>
      </c>
      <c r="T784" s="224"/>
      <c r="U784" s="29"/>
      <c r="V784" s="29" t="str">
        <f>IFERROR(VLOOKUP(Table3[[#This Row],[Št. projektne naloge]],'[2]list 1'!$A$2:$I$2000,6,FALSE),"")</f>
        <v/>
      </c>
      <c r="W784" s="119" t="str">
        <f>IFERROR(VLOOKUP(Table3[[#This Row],[Št. projektne naloge]],'[2]list 1'!$A$2:$I$2000,9,FALSE),"")</f>
        <v/>
      </c>
      <c r="X784" s="296" t="str">
        <f>IFERROR(VLOOKUP(Table3[[#This Row],[Št. projektne naloge]],'[2]list 1'!$A$2:$I$2000,8,FALSE),"")</f>
        <v/>
      </c>
      <c r="Y784" s="101">
        <f>SUM(Table3[[#This Row],[cca 
25%]:[cca 100%]])</f>
        <v>1</v>
      </c>
      <c r="Z784" s="351">
        <f>Table3[[#This Row],[Montažne ure]]*(1-Table3[[#This Row],[faktor %]])</f>
        <v>0</v>
      </c>
      <c r="AA784" s="84">
        <v>0.25</v>
      </c>
      <c r="AB784" s="84">
        <v>0.25</v>
      </c>
      <c r="AC784" s="84">
        <v>0.25</v>
      </c>
      <c r="AD784" s="84">
        <v>0.25</v>
      </c>
      <c r="AE784" s="515" t="s">
        <v>1383</v>
      </c>
      <c r="AF784" s="3" t="s">
        <v>757</v>
      </c>
      <c r="AG784" s="296">
        <f>IFERROR(VLOOKUP(Table3[[#This Row],[Št. projektne naloge]],'[1]PLAN KONTROLE KONČANIH STROJEV'!$C$8:$M$2000,5,FALSE),"")</f>
        <v>45692</v>
      </c>
      <c r="AH784" s="296" t="str">
        <f>IFERROR(VLOOKUP(Table3[[#This Row],[Št. projektne naloge]],'[1]PLAN KONTROLE KONČANIH STROJEV'!$C$8:$M$2000,4,FALSE),"")</f>
        <v>DA</v>
      </c>
      <c r="AI784" s="10" t="s">
        <v>2663</v>
      </c>
      <c r="AJ784" s="540"/>
      <c r="AK784" s="296">
        <f>IFERROR(VLOOKUP(Table3[[#This Row],[Št. projektne naloge]],'[1]PLAN KONTROLE KONČANIH STROJEV'!$C$8:$M$2000,9,FALSE),"")</f>
        <v>45700</v>
      </c>
      <c r="AL78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84" s="30" t="s">
        <v>357</v>
      </c>
      <c r="AN784" s="7"/>
    </row>
    <row r="785" spans="1:40" ht="18" hidden="1" x14ac:dyDescent="0.35">
      <c r="A785" s="117" t="s">
        <v>1870</v>
      </c>
      <c r="B785" s="8" t="s">
        <v>1770</v>
      </c>
      <c r="C785" s="57" t="s">
        <v>1781</v>
      </c>
      <c r="D785" s="419" t="s">
        <v>1783</v>
      </c>
      <c r="E785" s="306">
        <v>1</v>
      </c>
      <c r="F785" s="303"/>
      <c r="G785" s="10"/>
      <c r="H785" s="29" t="s">
        <v>2147</v>
      </c>
      <c r="I785" s="250">
        <v>20</v>
      </c>
      <c r="J785" s="158"/>
      <c r="K785" s="158"/>
      <c r="L785" s="79">
        <v>0</v>
      </c>
      <c r="M785" s="79">
        <v>0</v>
      </c>
      <c r="N785" s="50">
        <v>442985</v>
      </c>
      <c r="O785" s="280">
        <v>16100</v>
      </c>
      <c r="P785" s="105"/>
      <c r="Q785" s="102"/>
      <c r="R785" s="102">
        <v>141</v>
      </c>
      <c r="S785" s="59" t="s">
        <v>28</v>
      </c>
      <c r="T785" s="224"/>
      <c r="U785" s="29"/>
      <c r="V785" s="29" t="str">
        <f>IFERROR(VLOOKUP(Table3[[#This Row],[Št. projektne naloge]],'[2]list 1'!$A$2:$I$2000,6,FALSE),"")</f>
        <v/>
      </c>
      <c r="W785" s="119" t="str">
        <f>IFERROR(VLOOKUP(Table3[[#This Row],[Št. projektne naloge]],'[2]list 1'!$A$2:$I$2000,9,FALSE),"")</f>
        <v/>
      </c>
      <c r="X785" s="296" t="str">
        <f>IFERROR(VLOOKUP(Table3[[#This Row],[Št. projektne naloge]],'[2]list 1'!$A$2:$I$2000,8,FALSE),"")</f>
        <v/>
      </c>
      <c r="Y785" s="101">
        <f>SUM(Table3[[#This Row],[cca 
25%]:[cca 100%]])</f>
        <v>1</v>
      </c>
      <c r="Z785" s="351">
        <f>Table3[[#This Row],[Montažne ure]]*(1-Table3[[#This Row],[faktor %]])</f>
        <v>0</v>
      </c>
      <c r="AA785" s="84">
        <v>0.25</v>
      </c>
      <c r="AB785" s="84">
        <v>0.25</v>
      </c>
      <c r="AC785" s="84">
        <v>0.25</v>
      </c>
      <c r="AD785" s="84">
        <v>0.25</v>
      </c>
      <c r="AE785" s="515" t="s">
        <v>1383</v>
      </c>
      <c r="AF785" s="3" t="s">
        <v>757</v>
      </c>
      <c r="AG785" s="296">
        <f>IFERROR(VLOOKUP(Table3[[#This Row],[Št. projektne naloge]],'[1]PLAN KONTROLE KONČANIH STROJEV'!$C$8:$M$2000,5,FALSE),"")</f>
        <v>45693</v>
      </c>
      <c r="AH785" s="296" t="str">
        <f>IFERROR(VLOOKUP(Table3[[#This Row],[Št. projektne naloge]],'[1]PLAN KONTROLE KONČANIH STROJEV'!$C$8:$M$2000,4,FALSE),"")</f>
        <v>DA</v>
      </c>
      <c r="AI785" s="10" t="s">
        <v>2663</v>
      </c>
      <c r="AJ785" s="10"/>
      <c r="AK785" s="296">
        <f>IFERROR(VLOOKUP(Table3[[#This Row],[Št. projektne naloge]],'[1]PLAN KONTROLE KONČANIH STROJEV'!$C$8:$M$2000,9,FALSE),"")</f>
        <v>45727</v>
      </c>
      <c r="AL78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85" s="30" t="s">
        <v>357</v>
      </c>
      <c r="AN785" s="7"/>
    </row>
    <row r="786" spans="1:40" ht="18" hidden="1" x14ac:dyDescent="0.35">
      <c r="A786" s="117" t="s">
        <v>1870</v>
      </c>
      <c r="B786" s="8" t="s">
        <v>1770</v>
      </c>
      <c r="C786" s="57" t="s">
        <v>1784</v>
      </c>
      <c r="D786" s="419" t="s">
        <v>1785</v>
      </c>
      <c r="E786" s="306">
        <v>1</v>
      </c>
      <c r="F786" s="24" t="s">
        <v>357</v>
      </c>
      <c r="G786" s="10"/>
      <c r="H786" s="29" t="s">
        <v>1262</v>
      </c>
      <c r="I786" s="250">
        <v>49</v>
      </c>
      <c r="J786" s="158"/>
      <c r="K786" s="158"/>
      <c r="L786" s="79">
        <v>0</v>
      </c>
      <c r="M786" s="79">
        <v>0</v>
      </c>
      <c r="N786" s="50">
        <v>472053</v>
      </c>
      <c r="O786" s="280">
        <v>16101</v>
      </c>
      <c r="P786" s="105"/>
      <c r="Q786" s="102"/>
      <c r="R786" s="114">
        <v>53</v>
      </c>
      <c r="S786" s="61" t="s">
        <v>29</v>
      </c>
      <c r="T786" s="224"/>
      <c r="U786" s="29"/>
      <c r="V786" s="29" t="str">
        <f>IFERROR(VLOOKUP(Table3[[#This Row],[Št. projektne naloge]],'[2]list 1'!$A$2:$I$2000,6,FALSE),"")</f>
        <v/>
      </c>
      <c r="W786" s="119" t="str">
        <f>IFERROR(VLOOKUP(Table3[[#This Row],[Št. projektne naloge]],'[2]list 1'!$A$2:$I$2000,9,FALSE),"")</f>
        <v/>
      </c>
      <c r="X786" s="296" t="str">
        <f>IFERROR(VLOOKUP(Table3[[#This Row],[Št. projektne naloge]],'[2]list 1'!$A$2:$I$2000,8,FALSE),"")</f>
        <v/>
      </c>
      <c r="Y786" s="101">
        <f>SUM(Table3[[#This Row],[cca 
25%]:[cca 100%]])</f>
        <v>1</v>
      </c>
      <c r="Z786" s="351">
        <f>Table3[[#This Row],[Montažne ure]]*(1-Table3[[#This Row],[faktor %]])</f>
        <v>0</v>
      </c>
      <c r="AA786" s="84">
        <v>0.25</v>
      </c>
      <c r="AB786" s="84">
        <v>0.25</v>
      </c>
      <c r="AC786" s="84">
        <v>0.25</v>
      </c>
      <c r="AD786" s="84">
        <v>0.25</v>
      </c>
      <c r="AE786" s="3" t="s">
        <v>3188</v>
      </c>
      <c r="AF786" s="3" t="s">
        <v>749</v>
      </c>
      <c r="AG786" s="296">
        <f>IFERROR(VLOOKUP(Table3[[#This Row],[Št. projektne naloge]],'[1]PLAN KONTROLE KONČANIH STROJEV'!$C$8:$M$2000,5,FALSE),"")</f>
        <v>0</v>
      </c>
      <c r="AH786" s="296" t="str">
        <f>IFERROR(VLOOKUP(Table3[[#This Row],[Št. projektne naloge]],'[1]PLAN KONTROLE KONČANIH STROJEV'!$C$8:$M$2000,4,FALSE),"")</f>
        <v>DA</v>
      </c>
      <c r="AI786" s="10" t="s">
        <v>2663</v>
      </c>
      <c r="AJ786" s="10"/>
      <c r="AK786" s="296">
        <f>IFERROR(VLOOKUP(Table3[[#This Row],[Št. projektne naloge]],'[1]PLAN KONTROLE KONČANIH STROJEV'!$C$8:$M$2000,9,FALSE),"")</f>
        <v>45840</v>
      </c>
      <c r="AL78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86" s="30" t="s">
        <v>357</v>
      </c>
      <c r="AN786" s="7"/>
    </row>
    <row r="787" spans="1:40" ht="18" hidden="1" x14ac:dyDescent="0.35">
      <c r="A787" s="117" t="s">
        <v>1870</v>
      </c>
      <c r="B787" s="8" t="s">
        <v>1770</v>
      </c>
      <c r="C787" s="57" t="s">
        <v>1784</v>
      </c>
      <c r="D787" s="419" t="s">
        <v>1786</v>
      </c>
      <c r="E787" s="306">
        <v>1</v>
      </c>
      <c r="F787" s="24" t="s">
        <v>357</v>
      </c>
      <c r="G787" s="10"/>
      <c r="H787" s="29" t="s">
        <v>1262</v>
      </c>
      <c r="I787" s="250">
        <v>49</v>
      </c>
      <c r="J787" s="158"/>
      <c r="K787" s="158"/>
      <c r="L787" s="79">
        <v>0</v>
      </c>
      <c r="M787" s="79">
        <v>0</v>
      </c>
      <c r="N787" s="50">
        <v>472053</v>
      </c>
      <c r="O787" s="280">
        <v>16102</v>
      </c>
      <c r="P787" s="105"/>
      <c r="Q787" s="102"/>
      <c r="R787" s="114">
        <v>53</v>
      </c>
      <c r="S787" s="61" t="s">
        <v>29</v>
      </c>
      <c r="T787" s="224"/>
      <c r="U787" s="29"/>
      <c r="V787" s="29" t="str">
        <f>IFERROR(VLOOKUP(Table3[[#This Row],[Št. projektne naloge]],'[2]list 1'!$A$2:$I$2000,6,FALSE),"")</f>
        <v/>
      </c>
      <c r="W787" s="119" t="str">
        <f>IFERROR(VLOOKUP(Table3[[#This Row],[Št. projektne naloge]],'[2]list 1'!$A$2:$I$2000,9,FALSE),"")</f>
        <v/>
      </c>
      <c r="X787" s="296" t="str">
        <f>IFERROR(VLOOKUP(Table3[[#This Row],[Št. projektne naloge]],'[2]list 1'!$A$2:$I$2000,8,FALSE),"")</f>
        <v/>
      </c>
      <c r="Y787" s="101">
        <f>SUM(Table3[[#This Row],[cca 
25%]:[cca 100%]])</f>
        <v>1</v>
      </c>
      <c r="Z787" s="351">
        <f>Table3[[#This Row],[Montažne ure]]*(1-Table3[[#This Row],[faktor %]])</f>
        <v>0</v>
      </c>
      <c r="AA787" s="84">
        <v>0.25</v>
      </c>
      <c r="AB787" s="84">
        <v>0.25</v>
      </c>
      <c r="AC787" s="84">
        <v>0.25</v>
      </c>
      <c r="AD787" s="84">
        <v>0.25</v>
      </c>
      <c r="AE787" s="514" t="s">
        <v>556</v>
      </c>
      <c r="AF787" s="3" t="s">
        <v>749</v>
      </c>
      <c r="AG787" s="296">
        <f>IFERROR(VLOOKUP(Table3[[#This Row],[Št. projektne naloge]],'[1]PLAN KONTROLE KONČANIH STROJEV'!$C$8:$M$2000,5,FALSE),"")</f>
        <v>0</v>
      </c>
      <c r="AH787" s="296" t="str">
        <f>IFERROR(VLOOKUP(Table3[[#This Row],[Št. projektne naloge]],'[1]PLAN KONTROLE KONČANIH STROJEV'!$C$8:$M$2000,4,FALSE),"")</f>
        <v>DA</v>
      </c>
      <c r="AI787" s="10" t="s">
        <v>2663</v>
      </c>
      <c r="AJ787" s="10"/>
      <c r="AK787" s="296">
        <f>IFERROR(VLOOKUP(Table3[[#This Row],[Št. projektne naloge]],'[1]PLAN KONTROLE KONČANIH STROJEV'!$C$8:$M$2000,9,FALSE),"")</f>
        <v>45840</v>
      </c>
      <c r="AL78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87" s="30" t="s">
        <v>357</v>
      </c>
      <c r="AN787" s="7"/>
    </row>
    <row r="788" spans="1:40" ht="18" hidden="1" x14ac:dyDescent="0.35">
      <c r="A788" s="117" t="s">
        <v>1870</v>
      </c>
      <c r="B788" s="8" t="s">
        <v>1770</v>
      </c>
      <c r="C788" s="57" t="s">
        <v>1787</v>
      </c>
      <c r="D788" s="419" t="s">
        <v>1788</v>
      </c>
      <c r="E788" s="306">
        <v>1</v>
      </c>
      <c r="F788" s="24" t="s">
        <v>357</v>
      </c>
      <c r="G788" s="10" t="s">
        <v>2004</v>
      </c>
      <c r="H788" s="29" t="s">
        <v>1097</v>
      </c>
      <c r="I788" s="250">
        <v>47</v>
      </c>
      <c r="J788" s="158"/>
      <c r="K788" s="199"/>
      <c r="L788" s="79">
        <v>0</v>
      </c>
      <c r="M788" s="79">
        <v>0</v>
      </c>
      <c r="N788" s="50">
        <v>472055</v>
      </c>
      <c r="O788" s="25">
        <v>16103</v>
      </c>
      <c r="P788" s="105">
        <v>1</v>
      </c>
      <c r="Q788" s="102"/>
      <c r="R788" s="114">
        <v>11</v>
      </c>
      <c r="S788" s="272" t="s">
        <v>2375</v>
      </c>
      <c r="T788" s="224"/>
      <c r="U788" s="29" t="s">
        <v>1257</v>
      </c>
      <c r="V788" s="29" t="str">
        <f>IFERROR(VLOOKUP(Table3[[#This Row],[Št. projektne naloge]],'[2]list 1'!$A$2:$I$2000,6,FALSE),"")</f>
        <v/>
      </c>
      <c r="W788" s="119" t="str">
        <f>IFERROR(VLOOKUP(Table3[[#This Row],[Št. projektne naloge]],'[2]list 1'!$A$2:$I$2000,9,FALSE),"")</f>
        <v/>
      </c>
      <c r="X788" s="296" t="str">
        <f>IFERROR(VLOOKUP(Table3[[#This Row],[Št. projektne naloge]],'[2]list 1'!$A$2:$I$2000,8,FALSE),"")</f>
        <v/>
      </c>
      <c r="Y788" s="101">
        <f>SUM(Table3[[#This Row],[cca 
25%]:[cca 100%]])</f>
        <v>1</v>
      </c>
      <c r="Z788" s="351">
        <f>Table3[[#This Row],[Montažne ure]]*(1-Table3[[#This Row],[faktor %]])</f>
        <v>0</v>
      </c>
      <c r="AA788" s="84">
        <v>0.25</v>
      </c>
      <c r="AB788" s="84">
        <v>0.25</v>
      </c>
      <c r="AC788" s="84">
        <v>0.25</v>
      </c>
      <c r="AD788" s="84">
        <v>0.25</v>
      </c>
      <c r="AE788" s="474" t="s">
        <v>1255</v>
      </c>
      <c r="AF788" s="3" t="s">
        <v>735</v>
      </c>
      <c r="AG788" s="296">
        <f>IFERROR(VLOOKUP(Table3[[#This Row],[Št. projektne naloge]],'[1]PLAN KONTROLE KONČANIH STROJEV'!$C$8:$M$2000,5,FALSE),"")</f>
        <v>0</v>
      </c>
      <c r="AH788" s="296" t="str">
        <f>IFERROR(VLOOKUP(Table3[[#This Row],[Št. projektne naloge]],'[1]PLAN KONTROLE KONČANIH STROJEV'!$C$8:$M$2000,4,FALSE),"")</f>
        <v>DA</v>
      </c>
      <c r="AI788" s="10" t="s">
        <v>2663</v>
      </c>
      <c r="AJ788" s="10"/>
      <c r="AK788" s="296">
        <f>IFERROR(VLOOKUP(Table3[[#This Row],[Št. projektne naloge]],'[1]PLAN KONTROLE KONČANIH STROJEV'!$C$8:$M$2000,9,FALSE),"")</f>
        <v>45820</v>
      </c>
      <c r="AL78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88" s="30" t="s">
        <v>357</v>
      </c>
      <c r="AN788" s="7"/>
    </row>
    <row r="789" spans="1:40" ht="18" hidden="1" x14ac:dyDescent="0.35">
      <c r="A789" s="117" t="s">
        <v>1870</v>
      </c>
      <c r="B789" s="8" t="s">
        <v>1770</v>
      </c>
      <c r="C789" s="57" t="s">
        <v>1789</v>
      </c>
      <c r="D789" s="419" t="s">
        <v>1790</v>
      </c>
      <c r="E789" s="306">
        <v>1</v>
      </c>
      <c r="F789" s="24" t="s">
        <v>357</v>
      </c>
      <c r="G789" s="10" t="s">
        <v>2004</v>
      </c>
      <c r="H789" s="29" t="s">
        <v>1097</v>
      </c>
      <c r="I789" s="250">
        <v>47</v>
      </c>
      <c r="J789" s="158"/>
      <c r="K789" s="158"/>
      <c r="L789" s="79">
        <v>0</v>
      </c>
      <c r="M789" s="79">
        <v>0</v>
      </c>
      <c r="N789" s="50">
        <v>472056</v>
      </c>
      <c r="O789" s="25">
        <v>16104</v>
      </c>
      <c r="P789" s="105">
        <v>1</v>
      </c>
      <c r="Q789" s="102"/>
      <c r="R789" s="114">
        <v>7</v>
      </c>
      <c r="S789" s="61" t="s">
        <v>29</v>
      </c>
      <c r="T789" s="224"/>
      <c r="U789" s="29" t="s">
        <v>1257</v>
      </c>
      <c r="V789" s="29" t="str">
        <f>IFERROR(VLOOKUP(Table3[[#This Row],[Št. projektne naloge]],'[2]list 1'!$A$2:$I$2000,6,FALSE),"")</f>
        <v/>
      </c>
      <c r="W789" s="119" t="str">
        <f>IFERROR(VLOOKUP(Table3[[#This Row],[Št. projektne naloge]],'[2]list 1'!$A$2:$I$2000,9,FALSE),"")</f>
        <v/>
      </c>
      <c r="X789" s="296" t="str">
        <f>IFERROR(VLOOKUP(Table3[[#This Row],[Št. projektne naloge]],'[2]list 1'!$A$2:$I$2000,8,FALSE),"")</f>
        <v/>
      </c>
      <c r="Y789" s="101">
        <f>SUM(Table3[[#This Row],[cca 
25%]:[cca 100%]])</f>
        <v>1</v>
      </c>
      <c r="Z789" s="351">
        <f>Table3[[#This Row],[Montažne ure]]*(1-Table3[[#This Row],[faktor %]])</f>
        <v>0</v>
      </c>
      <c r="AA789" s="84">
        <v>0.25</v>
      </c>
      <c r="AB789" s="84">
        <v>0.25</v>
      </c>
      <c r="AC789" s="84">
        <v>0.25</v>
      </c>
      <c r="AD789" s="84">
        <v>0.25</v>
      </c>
      <c r="AE789" s="474" t="s">
        <v>1255</v>
      </c>
      <c r="AF789" s="3" t="s">
        <v>2545</v>
      </c>
      <c r="AG789" s="296">
        <f>IFERROR(VLOOKUP(Table3[[#This Row],[Št. projektne naloge]],'[1]PLAN KONTROLE KONČANIH STROJEV'!$C$8:$M$2000,5,FALSE),"")</f>
        <v>0</v>
      </c>
      <c r="AH789" s="296" t="str">
        <f>IFERROR(VLOOKUP(Table3[[#This Row],[Št. projektne naloge]],'[1]PLAN KONTROLE KONČANIH STROJEV'!$C$8:$M$2000,4,FALSE),"")</f>
        <v>DA</v>
      </c>
      <c r="AI789" s="10" t="s">
        <v>2663</v>
      </c>
      <c r="AJ789" s="10"/>
      <c r="AK789" s="296">
        <f>IFERROR(VLOOKUP(Table3[[#This Row],[Št. projektne naloge]],'[1]PLAN KONTROLE KONČANIH STROJEV'!$C$8:$M$2000,9,FALSE),"")</f>
        <v>45820</v>
      </c>
      <c r="AL78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89" s="30" t="s">
        <v>357</v>
      </c>
      <c r="AN789" s="7"/>
    </row>
    <row r="790" spans="1:40" ht="18" hidden="1" x14ac:dyDescent="0.35">
      <c r="A790" s="117" t="s">
        <v>1870</v>
      </c>
      <c r="B790" s="8" t="s">
        <v>1770</v>
      </c>
      <c r="C790" s="57" t="s">
        <v>1787</v>
      </c>
      <c r="D790" s="419" t="s">
        <v>1791</v>
      </c>
      <c r="E790" s="306">
        <v>1</v>
      </c>
      <c r="F790" s="24" t="s">
        <v>357</v>
      </c>
      <c r="G790" s="10" t="s">
        <v>2004</v>
      </c>
      <c r="H790" s="29" t="s">
        <v>1097</v>
      </c>
      <c r="I790" s="250">
        <v>47</v>
      </c>
      <c r="J790" s="158"/>
      <c r="K790" s="158"/>
      <c r="L790" s="79">
        <v>0</v>
      </c>
      <c r="M790" s="79">
        <v>0</v>
      </c>
      <c r="N790" s="50">
        <v>472055</v>
      </c>
      <c r="O790" s="25">
        <v>16105</v>
      </c>
      <c r="P790" s="105">
        <v>1</v>
      </c>
      <c r="Q790" s="102"/>
      <c r="R790" s="114">
        <v>8</v>
      </c>
      <c r="S790" s="61" t="s">
        <v>29</v>
      </c>
      <c r="T790" s="224"/>
      <c r="U790" s="29" t="s">
        <v>1257</v>
      </c>
      <c r="V790" s="29" t="str">
        <f>IFERROR(VLOOKUP(Table3[[#This Row],[Št. projektne naloge]],'[2]list 1'!$A$2:$I$2000,6,FALSE),"")</f>
        <v/>
      </c>
      <c r="W790" s="119" t="str">
        <f>IFERROR(VLOOKUP(Table3[[#This Row],[Št. projektne naloge]],'[2]list 1'!$A$2:$I$2000,9,FALSE),"")</f>
        <v/>
      </c>
      <c r="X790" s="296" t="str">
        <f>IFERROR(VLOOKUP(Table3[[#This Row],[Št. projektne naloge]],'[2]list 1'!$A$2:$I$2000,8,FALSE),"")</f>
        <v/>
      </c>
      <c r="Y790" s="101">
        <f>SUM(Table3[[#This Row],[cca 
25%]:[cca 100%]])</f>
        <v>1</v>
      </c>
      <c r="Z790" s="351">
        <f>Table3[[#This Row],[Montažne ure]]*(1-Table3[[#This Row],[faktor %]])</f>
        <v>0</v>
      </c>
      <c r="AA790" s="84">
        <v>0.25</v>
      </c>
      <c r="AB790" s="84">
        <v>0.25</v>
      </c>
      <c r="AC790" s="84">
        <v>0.25</v>
      </c>
      <c r="AD790" s="84">
        <v>0.25</v>
      </c>
      <c r="AE790" s="474" t="s">
        <v>1255</v>
      </c>
      <c r="AF790" s="3" t="s">
        <v>735</v>
      </c>
      <c r="AG790" s="296">
        <f>IFERROR(VLOOKUP(Table3[[#This Row],[Št. projektne naloge]],'[1]PLAN KONTROLE KONČANIH STROJEV'!$C$8:$M$2000,5,FALSE),"")</f>
        <v>0</v>
      </c>
      <c r="AH790" s="296" t="str">
        <f>IFERROR(VLOOKUP(Table3[[#This Row],[Št. projektne naloge]],'[1]PLAN KONTROLE KONČANIH STROJEV'!$C$8:$M$2000,4,FALSE),"")</f>
        <v>DA</v>
      </c>
      <c r="AI790" s="10" t="s">
        <v>2663</v>
      </c>
      <c r="AJ790" s="10"/>
      <c r="AK790" s="296">
        <f>IFERROR(VLOOKUP(Table3[[#This Row],[Št. projektne naloge]],'[1]PLAN KONTROLE KONČANIH STROJEV'!$C$8:$M$2000,9,FALSE),"")</f>
        <v>45820</v>
      </c>
      <c r="AL79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90" s="30" t="s">
        <v>357</v>
      </c>
      <c r="AN790" s="7"/>
    </row>
    <row r="791" spans="1:40" ht="18" hidden="1" x14ac:dyDescent="0.35">
      <c r="A791" s="117" t="s">
        <v>1870</v>
      </c>
      <c r="B791" s="8" t="s">
        <v>1770</v>
      </c>
      <c r="C791" s="57" t="s">
        <v>1789</v>
      </c>
      <c r="D791" s="419" t="s">
        <v>1792</v>
      </c>
      <c r="E791" s="306">
        <v>1</v>
      </c>
      <c r="F791" s="24" t="s">
        <v>357</v>
      </c>
      <c r="G791" s="10" t="s">
        <v>2004</v>
      </c>
      <c r="H791" s="29" t="s">
        <v>1097</v>
      </c>
      <c r="I791" s="250">
        <v>47</v>
      </c>
      <c r="J791" s="158"/>
      <c r="K791" s="158"/>
      <c r="L791" s="79">
        <v>0</v>
      </c>
      <c r="M791" s="79">
        <v>0</v>
      </c>
      <c r="N791" s="50">
        <v>472810</v>
      </c>
      <c r="O791" s="25">
        <v>16106</v>
      </c>
      <c r="P791" s="105">
        <v>1</v>
      </c>
      <c r="Q791" s="102"/>
      <c r="R791" s="114">
        <v>5</v>
      </c>
      <c r="S791" s="61" t="s">
        <v>29</v>
      </c>
      <c r="T791" s="224"/>
      <c r="U791" s="29" t="s">
        <v>1257</v>
      </c>
      <c r="V791" s="29" t="str">
        <f>IFERROR(VLOOKUP(Table3[[#This Row],[Št. projektne naloge]],'[2]list 1'!$A$2:$I$2000,6,FALSE),"")</f>
        <v/>
      </c>
      <c r="W791" s="119" t="str">
        <f>IFERROR(VLOOKUP(Table3[[#This Row],[Št. projektne naloge]],'[2]list 1'!$A$2:$I$2000,9,FALSE),"")</f>
        <v/>
      </c>
      <c r="X791" s="296" t="str">
        <f>IFERROR(VLOOKUP(Table3[[#This Row],[Št. projektne naloge]],'[2]list 1'!$A$2:$I$2000,8,FALSE),"")</f>
        <v/>
      </c>
      <c r="Y791" s="101">
        <f>SUM(Table3[[#This Row],[cca 
25%]:[cca 100%]])</f>
        <v>1</v>
      </c>
      <c r="Z791" s="351">
        <f>Table3[[#This Row],[Montažne ure]]*(1-Table3[[#This Row],[faktor %]])</f>
        <v>0</v>
      </c>
      <c r="AA791" s="84">
        <v>0.25</v>
      </c>
      <c r="AB791" s="84">
        <v>0.25</v>
      </c>
      <c r="AC791" s="84">
        <v>0.25</v>
      </c>
      <c r="AD791" s="84">
        <v>0.25</v>
      </c>
      <c r="AE791" s="474" t="s">
        <v>1255</v>
      </c>
      <c r="AF791" s="3" t="s">
        <v>752</v>
      </c>
      <c r="AG791" s="296">
        <f>IFERROR(VLOOKUP(Table3[[#This Row],[Št. projektne naloge]],'[1]PLAN KONTROLE KONČANIH STROJEV'!$C$8:$M$2000,5,FALSE),"")</f>
        <v>0</v>
      </c>
      <c r="AH791" s="296" t="str">
        <f>IFERROR(VLOOKUP(Table3[[#This Row],[Št. projektne naloge]],'[1]PLAN KONTROLE KONČANIH STROJEV'!$C$8:$M$2000,4,FALSE),"")</f>
        <v>DA</v>
      </c>
      <c r="AI791" s="10" t="s">
        <v>2663</v>
      </c>
      <c r="AJ791" s="10"/>
      <c r="AK791" s="296">
        <f>IFERROR(VLOOKUP(Table3[[#This Row],[Št. projektne naloge]],'[1]PLAN KONTROLE KONČANIH STROJEV'!$C$8:$M$2000,9,FALSE),"")</f>
        <v>45820</v>
      </c>
      <c r="AL79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91" s="30" t="s">
        <v>357</v>
      </c>
      <c r="AN791" s="7"/>
    </row>
    <row r="792" spans="1:40" ht="18" hidden="1" x14ac:dyDescent="0.35">
      <c r="A792" s="117" t="s">
        <v>1870</v>
      </c>
      <c r="B792" s="8" t="s">
        <v>1770</v>
      </c>
      <c r="C792" s="57" t="s">
        <v>1793</v>
      </c>
      <c r="D792" s="419" t="s">
        <v>1794</v>
      </c>
      <c r="E792" s="306">
        <v>1</v>
      </c>
      <c r="F792" s="24" t="s">
        <v>357</v>
      </c>
      <c r="G792" s="10" t="s">
        <v>2004</v>
      </c>
      <c r="H792" s="29" t="s">
        <v>1097</v>
      </c>
      <c r="I792" s="250">
        <v>47</v>
      </c>
      <c r="J792" s="158"/>
      <c r="K792" s="158"/>
      <c r="L792" s="79">
        <v>0</v>
      </c>
      <c r="M792" s="79">
        <v>0</v>
      </c>
      <c r="N792" s="50">
        <v>472057</v>
      </c>
      <c r="O792" s="25">
        <v>16107</v>
      </c>
      <c r="P792" s="105">
        <v>1</v>
      </c>
      <c r="Q792" s="102"/>
      <c r="R792" s="114">
        <v>9</v>
      </c>
      <c r="S792" s="61" t="s">
        <v>29</v>
      </c>
      <c r="T792" s="224"/>
      <c r="U792" s="29" t="s">
        <v>1257</v>
      </c>
      <c r="V792" s="29" t="str">
        <f>IFERROR(VLOOKUP(Table3[[#This Row],[Št. projektne naloge]],'[2]list 1'!$A$2:$I$2000,6,FALSE),"")</f>
        <v/>
      </c>
      <c r="W792" s="119" t="str">
        <f>IFERROR(VLOOKUP(Table3[[#This Row],[Št. projektne naloge]],'[2]list 1'!$A$2:$I$2000,9,FALSE),"")</f>
        <v/>
      </c>
      <c r="X792" s="296" t="str">
        <f>IFERROR(VLOOKUP(Table3[[#This Row],[Št. projektne naloge]],'[2]list 1'!$A$2:$I$2000,8,FALSE),"")</f>
        <v/>
      </c>
      <c r="Y792" s="101">
        <f>SUM(Table3[[#This Row],[cca 
25%]:[cca 100%]])</f>
        <v>1</v>
      </c>
      <c r="Z792" s="351">
        <f>Table3[[#This Row],[Montažne ure]]*(1-Table3[[#This Row],[faktor %]])</f>
        <v>0</v>
      </c>
      <c r="AA792" s="84">
        <v>0.25</v>
      </c>
      <c r="AB792" s="84">
        <v>0.25</v>
      </c>
      <c r="AC792" s="84">
        <v>0.25</v>
      </c>
      <c r="AD792" s="84">
        <v>0.25</v>
      </c>
      <c r="AE792" s="474" t="s">
        <v>1249</v>
      </c>
      <c r="AF792" s="3" t="s">
        <v>2546</v>
      </c>
      <c r="AG792" s="296">
        <f>IFERROR(VLOOKUP(Table3[[#This Row],[Št. projektne naloge]],'[1]PLAN KONTROLE KONČANIH STROJEV'!$C$8:$M$2000,5,FALSE),"")</f>
        <v>0</v>
      </c>
      <c r="AH792" s="296" t="str">
        <f>IFERROR(VLOOKUP(Table3[[#This Row],[Št. projektne naloge]],'[1]PLAN KONTROLE KONČANIH STROJEV'!$C$8:$M$2000,4,FALSE),"")</f>
        <v>DA</v>
      </c>
      <c r="AI792" s="10" t="s">
        <v>2663</v>
      </c>
      <c r="AJ792" s="10"/>
      <c r="AK792" s="296">
        <f>IFERROR(VLOOKUP(Table3[[#This Row],[Št. projektne naloge]],'[1]PLAN KONTROLE KONČANIH STROJEV'!$C$8:$M$2000,9,FALSE),"")</f>
        <v>45828</v>
      </c>
      <c r="AL79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92" s="30" t="s">
        <v>357</v>
      </c>
      <c r="AN792" s="7"/>
    </row>
    <row r="793" spans="1:40" ht="18" hidden="1" x14ac:dyDescent="0.35">
      <c r="A793" s="117" t="s">
        <v>1870</v>
      </c>
      <c r="B793" s="8" t="s">
        <v>1770</v>
      </c>
      <c r="C793" s="57" t="s">
        <v>1795</v>
      </c>
      <c r="D793" s="419" t="s">
        <v>1796</v>
      </c>
      <c r="E793" s="306">
        <v>1</v>
      </c>
      <c r="F793" s="24" t="s">
        <v>357</v>
      </c>
      <c r="G793" s="10"/>
      <c r="H793" s="112" t="s">
        <v>1379</v>
      </c>
      <c r="I793" s="250">
        <v>51</v>
      </c>
      <c r="J793" s="158"/>
      <c r="K793" s="158"/>
      <c r="L793" s="79">
        <v>0</v>
      </c>
      <c r="M793" s="79">
        <v>0</v>
      </c>
      <c r="N793" s="50">
        <v>472058</v>
      </c>
      <c r="O793" s="280">
        <v>16108</v>
      </c>
      <c r="P793" s="105"/>
      <c r="Q793" s="102"/>
      <c r="R793" s="114">
        <v>8</v>
      </c>
      <c r="S793" s="61" t="s">
        <v>29</v>
      </c>
      <c r="T793" s="224"/>
      <c r="U793" s="29"/>
      <c r="V793" s="29" t="str">
        <f>IFERROR(VLOOKUP(Table3[[#This Row],[Št. projektne naloge]],'[2]list 1'!$A$2:$I$2000,6,FALSE),"")</f>
        <v/>
      </c>
      <c r="W793" s="119" t="str">
        <f>IFERROR(VLOOKUP(Table3[[#This Row],[Št. projektne naloge]],'[2]list 1'!$A$2:$I$2000,9,FALSE),"")</f>
        <v/>
      </c>
      <c r="X793" s="296" t="str">
        <f>IFERROR(VLOOKUP(Table3[[#This Row],[Št. projektne naloge]],'[2]list 1'!$A$2:$I$2000,8,FALSE),"")</f>
        <v/>
      </c>
      <c r="Y793" s="101">
        <f>SUM(Table3[[#This Row],[cca 
25%]:[cca 100%]])</f>
        <v>1</v>
      </c>
      <c r="Z793" s="351">
        <f>Table3[[#This Row],[Montažne ure]]*(1-Table3[[#This Row],[faktor %]])</f>
        <v>0</v>
      </c>
      <c r="AA793" s="84">
        <v>0.25</v>
      </c>
      <c r="AB793" s="84">
        <v>0.25</v>
      </c>
      <c r="AC793" s="84">
        <v>0.25</v>
      </c>
      <c r="AD793" s="84">
        <v>0.25</v>
      </c>
      <c r="AE793" s="3"/>
      <c r="AF793" s="3" t="s">
        <v>759</v>
      </c>
      <c r="AG793" s="296">
        <f>IFERROR(VLOOKUP(Table3[[#This Row],[Št. projektne naloge]],'[1]PLAN KONTROLE KONČANIH STROJEV'!$C$8:$M$2000,5,FALSE),"")</f>
        <v>0</v>
      </c>
      <c r="AH793" s="296" t="str">
        <f>IFERROR(VLOOKUP(Table3[[#This Row],[Št. projektne naloge]],'[1]PLAN KONTROLE KONČANIH STROJEV'!$C$8:$M$2000,4,FALSE),"")</f>
        <v>DA</v>
      </c>
      <c r="AI793" s="10" t="s">
        <v>2663</v>
      </c>
      <c r="AJ793" s="10"/>
      <c r="AK793" s="296">
        <f>IFERROR(VLOOKUP(Table3[[#This Row],[Št. projektne naloge]],'[1]PLAN KONTROLE KONČANIH STROJEV'!$C$8:$M$2000,9,FALSE),"")</f>
        <v>45811</v>
      </c>
      <c r="AL79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93" s="30" t="s">
        <v>357</v>
      </c>
      <c r="AN793" s="7"/>
    </row>
    <row r="794" spans="1:40" ht="18" hidden="1" x14ac:dyDescent="0.35">
      <c r="A794" s="117" t="s">
        <v>1870</v>
      </c>
      <c r="B794" s="8" t="s">
        <v>1770</v>
      </c>
      <c r="C794" s="57" t="s">
        <v>1797</v>
      </c>
      <c r="D794" s="419" t="s">
        <v>1798</v>
      </c>
      <c r="E794" s="306">
        <v>1</v>
      </c>
      <c r="F794" s="303"/>
      <c r="G794" s="10"/>
      <c r="H794" s="29" t="s">
        <v>1097</v>
      </c>
      <c r="I794" s="250">
        <v>47</v>
      </c>
      <c r="J794" s="158"/>
      <c r="K794" s="158"/>
      <c r="L794" s="79">
        <v>0</v>
      </c>
      <c r="M794" s="79">
        <v>0</v>
      </c>
      <c r="N794" s="50">
        <v>472804</v>
      </c>
      <c r="O794" s="280">
        <v>16109</v>
      </c>
      <c r="P794" s="105">
        <v>1</v>
      </c>
      <c r="Q794" s="102"/>
      <c r="R794" s="114">
        <v>8</v>
      </c>
      <c r="S794" s="272" t="s">
        <v>2375</v>
      </c>
      <c r="T794" s="224"/>
      <c r="U794" s="29" t="s">
        <v>1257</v>
      </c>
      <c r="V794" s="29" t="str">
        <f>IFERROR(VLOOKUP(Table3[[#This Row],[Št. projektne naloge]],'[2]list 1'!$A$2:$I$2000,6,FALSE),"")</f>
        <v/>
      </c>
      <c r="W794" s="119" t="str">
        <f>IFERROR(VLOOKUP(Table3[[#This Row],[Št. projektne naloge]],'[2]list 1'!$A$2:$I$2000,9,FALSE),"")</f>
        <v/>
      </c>
      <c r="X794" s="296" t="str">
        <f>IFERROR(VLOOKUP(Table3[[#This Row],[Št. projektne naloge]],'[2]list 1'!$A$2:$I$2000,8,FALSE),"")</f>
        <v/>
      </c>
      <c r="Y794" s="101">
        <f>SUM(Table3[[#This Row],[cca 
25%]:[cca 100%]])</f>
        <v>1</v>
      </c>
      <c r="Z794" s="351">
        <f>Table3[[#This Row],[Montažne ure]]*(1-Table3[[#This Row],[faktor %]])</f>
        <v>0</v>
      </c>
      <c r="AA794" s="84">
        <v>0.25</v>
      </c>
      <c r="AB794" s="84">
        <v>0.25</v>
      </c>
      <c r="AC794" s="84">
        <v>0.25</v>
      </c>
      <c r="AD794" s="84">
        <v>0.25</v>
      </c>
      <c r="AE794" s="514" t="s">
        <v>2880</v>
      </c>
      <c r="AF794" s="3" t="s">
        <v>753</v>
      </c>
      <c r="AG794" s="296">
        <f>IFERROR(VLOOKUP(Table3[[#This Row],[Št. projektne naloge]],'[1]PLAN KONTROLE KONČANIH STROJEV'!$C$8:$M$2000,5,FALSE),"")</f>
        <v>45712</v>
      </c>
      <c r="AH794" s="296" t="str">
        <f>IFERROR(VLOOKUP(Table3[[#This Row],[Št. projektne naloge]],'[1]PLAN KONTROLE KONČANIH STROJEV'!$C$8:$M$2000,4,FALSE),"")</f>
        <v>DA</v>
      </c>
      <c r="AI794" s="10" t="s">
        <v>2663</v>
      </c>
      <c r="AJ794" s="10"/>
      <c r="AK794" s="296">
        <f>IFERROR(VLOOKUP(Table3[[#This Row],[Št. projektne naloge]],'[1]PLAN KONTROLE KONČANIH STROJEV'!$C$8:$M$2000,9,FALSE),"")</f>
        <v>45721</v>
      </c>
      <c r="AL79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94" s="30" t="s">
        <v>357</v>
      </c>
      <c r="AN794" s="7"/>
    </row>
    <row r="795" spans="1:40" ht="18" hidden="1" x14ac:dyDescent="0.35">
      <c r="A795" s="117" t="s">
        <v>1870</v>
      </c>
      <c r="B795" s="8" t="s">
        <v>1770</v>
      </c>
      <c r="C795" s="57" t="s">
        <v>1799</v>
      </c>
      <c r="D795" s="97" t="s">
        <v>1800</v>
      </c>
      <c r="E795" s="306"/>
      <c r="F795" s="24" t="s">
        <v>357</v>
      </c>
      <c r="G795" s="10"/>
      <c r="H795" s="29"/>
      <c r="I795" s="280"/>
      <c r="J795" s="103"/>
      <c r="K795" s="158"/>
      <c r="L795" s="79">
        <v>0</v>
      </c>
      <c r="M795" s="79">
        <v>0</v>
      </c>
      <c r="N795" s="25">
        <v>437308</v>
      </c>
      <c r="O795" s="97"/>
      <c r="P795" s="105"/>
      <c r="Q795" s="102"/>
      <c r="R795" s="114"/>
      <c r="S795" s="272"/>
      <c r="T795" s="224"/>
      <c r="U795" s="29"/>
      <c r="V795" s="29" t="str">
        <f>IFERROR(VLOOKUP(Table3[[#This Row],[Št. projektne naloge]],'[2]list 1'!$A$2:$I$2000,6,FALSE),"")</f>
        <v/>
      </c>
      <c r="W795" s="119" t="str">
        <f>IFERROR(VLOOKUP(Table3[[#This Row],[Št. projektne naloge]],'[2]list 1'!$A$2:$I$2000,9,FALSE),"")</f>
        <v/>
      </c>
      <c r="X795" s="296" t="str">
        <f>IFERROR(VLOOKUP(Table3[[#This Row],[Št. projektne naloge]],'[2]list 1'!$A$2:$I$2000,8,FALSE),"")</f>
        <v/>
      </c>
      <c r="Y795" s="101">
        <f>SUM(Table3[[#This Row],[cca 
25%]:[cca 100%]])</f>
        <v>0</v>
      </c>
      <c r="Z795" s="351">
        <f>Table3[[#This Row],[Montažne ure]]*(1-Table3[[#This Row],[faktor %]])</f>
        <v>0</v>
      </c>
      <c r="AA795" s="366"/>
      <c r="AB795" s="85"/>
      <c r="AC795" s="85"/>
      <c r="AD795" s="85"/>
      <c r="AE795" s="3"/>
      <c r="AF795" s="3"/>
      <c r="AG795" s="296">
        <f>IFERROR(VLOOKUP(Table3[[#This Row],[Št. projektne naloge]],'[1]PLAN KONTROLE KONČANIH STROJEV'!$C$8:$M$2000,5,FALSE),"")</f>
        <v>0</v>
      </c>
      <c r="AH795" s="296">
        <f>IFERROR(VLOOKUP(Table3[[#This Row],[Št. projektne naloge]],'[1]PLAN KONTROLE KONČANIH STROJEV'!$C$8:$M$2000,4,FALSE),"")</f>
        <v>0</v>
      </c>
      <c r="AI795" s="10"/>
      <c r="AJ795" s="10"/>
      <c r="AK795" s="296">
        <f>IFERROR(VLOOKUP(Table3[[#This Row],[Št. projektne naloge]],'[1]PLAN KONTROLE KONČANIH STROJEV'!$C$8:$M$2000,9,FALSE),"")</f>
        <v>0</v>
      </c>
      <c r="AL79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795" s="30" t="s">
        <v>357</v>
      </c>
      <c r="AN795" s="7"/>
    </row>
    <row r="796" spans="1:40" ht="18" hidden="1" x14ac:dyDescent="0.35">
      <c r="A796" s="117" t="s">
        <v>1870</v>
      </c>
      <c r="B796" s="8" t="s">
        <v>1770</v>
      </c>
      <c r="C796" s="57" t="s">
        <v>1801</v>
      </c>
      <c r="D796" s="419" t="s">
        <v>1802</v>
      </c>
      <c r="E796" s="306">
        <v>1</v>
      </c>
      <c r="F796" s="303"/>
      <c r="G796" s="10" t="s">
        <v>2004</v>
      </c>
      <c r="H796" s="112" t="s">
        <v>1379</v>
      </c>
      <c r="I796" s="250">
        <v>51</v>
      </c>
      <c r="J796" s="158"/>
      <c r="K796" s="158"/>
      <c r="L796" s="79">
        <v>0</v>
      </c>
      <c r="M796" s="79">
        <v>0</v>
      </c>
      <c r="N796" s="50">
        <v>472059</v>
      </c>
      <c r="O796" s="25">
        <v>16110</v>
      </c>
      <c r="P796" s="105"/>
      <c r="Q796" s="102"/>
      <c r="R796" s="114">
        <v>20</v>
      </c>
      <c r="S796" s="272" t="s">
        <v>2375</v>
      </c>
      <c r="T796" s="224"/>
      <c r="U796" s="29"/>
      <c r="V796" s="29" t="str">
        <f>IFERROR(VLOOKUP(Table3[[#This Row],[Št. projektne naloge]],'[2]list 1'!$A$2:$I$2000,6,FALSE),"")</f>
        <v/>
      </c>
      <c r="W796" s="119" t="str">
        <f>IFERROR(VLOOKUP(Table3[[#This Row],[Št. projektne naloge]],'[2]list 1'!$A$2:$I$2000,9,FALSE),"")</f>
        <v/>
      </c>
      <c r="X796" s="296" t="str">
        <f>IFERROR(VLOOKUP(Table3[[#This Row],[Št. projektne naloge]],'[2]list 1'!$A$2:$I$2000,8,FALSE),"")</f>
        <v/>
      </c>
      <c r="Y796" s="101">
        <f>SUM(Table3[[#This Row],[cca 
25%]:[cca 100%]])</f>
        <v>1</v>
      </c>
      <c r="Z796" s="351">
        <f>Table3[[#This Row],[Montažne ure]]*(1-Table3[[#This Row],[faktor %]])</f>
        <v>0</v>
      </c>
      <c r="AA796" s="84">
        <v>0.25</v>
      </c>
      <c r="AB796" s="84">
        <v>0.25</v>
      </c>
      <c r="AC796" s="84">
        <v>0.25</v>
      </c>
      <c r="AD796" s="84">
        <v>0.25</v>
      </c>
      <c r="AE796" s="3"/>
      <c r="AF796" s="3" t="s">
        <v>2546</v>
      </c>
      <c r="AG796" s="296">
        <f>IFERROR(VLOOKUP(Table3[[#This Row],[Št. projektne naloge]],'[1]PLAN KONTROLE KONČANIH STROJEV'!$C$8:$M$2000,5,FALSE),"")</f>
        <v>45711</v>
      </c>
      <c r="AH796" s="296" t="str">
        <f>IFERROR(VLOOKUP(Table3[[#This Row],[Št. projektne naloge]],'[1]PLAN KONTROLE KONČANIH STROJEV'!$C$8:$M$2000,4,FALSE),"")</f>
        <v>DA</v>
      </c>
      <c r="AI796" s="10" t="s">
        <v>2663</v>
      </c>
      <c r="AJ796" s="10"/>
      <c r="AK796" s="296">
        <f>IFERROR(VLOOKUP(Table3[[#This Row],[Št. projektne naloge]],'[1]PLAN KONTROLE KONČANIH STROJEV'!$C$8:$M$2000,9,FALSE),"")</f>
        <v>45721</v>
      </c>
      <c r="AL79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96" s="30" t="s">
        <v>357</v>
      </c>
      <c r="AN796" s="7"/>
    </row>
    <row r="797" spans="1:40" ht="18" hidden="1" x14ac:dyDescent="0.35">
      <c r="A797" s="117" t="s">
        <v>1870</v>
      </c>
      <c r="B797" s="8" t="s">
        <v>1770</v>
      </c>
      <c r="C797" s="57" t="s">
        <v>1793</v>
      </c>
      <c r="D797" s="419" t="s">
        <v>1803</v>
      </c>
      <c r="E797" s="306">
        <v>1</v>
      </c>
      <c r="F797" s="24" t="s">
        <v>357</v>
      </c>
      <c r="G797" s="10" t="s">
        <v>2004</v>
      </c>
      <c r="H797" s="29" t="s">
        <v>1097</v>
      </c>
      <c r="I797" s="250">
        <v>47</v>
      </c>
      <c r="J797" s="158"/>
      <c r="K797" s="158"/>
      <c r="L797" s="79">
        <v>0</v>
      </c>
      <c r="M797" s="79">
        <v>0</v>
      </c>
      <c r="N797" s="50">
        <v>472812</v>
      </c>
      <c r="O797" s="25">
        <v>16111</v>
      </c>
      <c r="P797" s="105">
        <v>1</v>
      </c>
      <c r="Q797" s="102"/>
      <c r="R797" s="114">
        <v>13</v>
      </c>
      <c r="S797" s="272" t="s">
        <v>2375</v>
      </c>
      <c r="T797" s="224"/>
      <c r="U797" s="29" t="s">
        <v>1257</v>
      </c>
      <c r="V797" s="29" t="str">
        <f>IFERROR(VLOOKUP(Table3[[#This Row],[Št. projektne naloge]],'[2]list 1'!$A$2:$I$2000,6,FALSE),"")</f>
        <v/>
      </c>
      <c r="W797" s="119" t="str">
        <f>IFERROR(VLOOKUP(Table3[[#This Row],[Št. projektne naloge]],'[2]list 1'!$A$2:$I$2000,9,FALSE),"")</f>
        <v/>
      </c>
      <c r="X797" s="296" t="str">
        <f>IFERROR(VLOOKUP(Table3[[#This Row],[Št. projektne naloge]],'[2]list 1'!$A$2:$I$2000,8,FALSE),"")</f>
        <v/>
      </c>
      <c r="Y797" s="101">
        <f>SUM(Table3[[#This Row],[cca 
25%]:[cca 100%]])</f>
        <v>1</v>
      </c>
      <c r="Z797" s="351">
        <f>Table3[[#This Row],[Montažne ure]]*(1-Table3[[#This Row],[faktor %]])</f>
        <v>0</v>
      </c>
      <c r="AA797" s="84">
        <v>0.25</v>
      </c>
      <c r="AB797" s="84">
        <v>0.25</v>
      </c>
      <c r="AC797" s="84">
        <v>0.25</v>
      </c>
      <c r="AD797" s="84">
        <v>0.25</v>
      </c>
      <c r="AE797" s="474" t="s">
        <v>1249</v>
      </c>
      <c r="AF797" s="3" t="s">
        <v>2547</v>
      </c>
      <c r="AG797" s="296">
        <f>IFERROR(VLOOKUP(Table3[[#This Row],[Št. projektne naloge]],'[1]PLAN KONTROLE KONČANIH STROJEV'!$C$8:$M$2000,5,FALSE),"")</f>
        <v>0</v>
      </c>
      <c r="AH797" s="296" t="str">
        <f>IFERROR(VLOOKUP(Table3[[#This Row],[Št. projektne naloge]],'[1]PLAN KONTROLE KONČANIH STROJEV'!$C$8:$M$2000,4,FALSE),"")</f>
        <v>DA</v>
      </c>
      <c r="AI797" s="10" t="s">
        <v>2663</v>
      </c>
      <c r="AJ797" s="10"/>
      <c r="AK797" s="296">
        <f>IFERROR(VLOOKUP(Table3[[#This Row],[Št. projektne naloge]],'[1]PLAN KONTROLE KONČANIH STROJEV'!$C$8:$M$2000,9,FALSE),"")</f>
        <v>45828</v>
      </c>
      <c r="AL79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97" s="30" t="s">
        <v>357</v>
      </c>
      <c r="AN797" s="7"/>
    </row>
    <row r="798" spans="1:40" ht="18" hidden="1" x14ac:dyDescent="0.35">
      <c r="A798" s="117" t="s">
        <v>1870</v>
      </c>
      <c r="B798" s="8" t="s">
        <v>1770</v>
      </c>
      <c r="C798" s="57" t="s">
        <v>1804</v>
      </c>
      <c r="D798" s="419" t="s">
        <v>1805</v>
      </c>
      <c r="E798" s="306">
        <v>1</v>
      </c>
      <c r="F798" s="24" t="s">
        <v>357</v>
      </c>
      <c r="G798" s="94"/>
      <c r="H798" s="112" t="s">
        <v>1379</v>
      </c>
      <c r="I798" s="250">
        <v>51</v>
      </c>
      <c r="J798" s="354"/>
      <c r="K798" s="354"/>
      <c r="L798" s="79">
        <v>0</v>
      </c>
      <c r="M798" s="79">
        <v>0</v>
      </c>
      <c r="N798" s="50">
        <v>472060</v>
      </c>
      <c r="O798" s="25">
        <v>16112</v>
      </c>
      <c r="P798" s="105"/>
      <c r="Q798" s="102"/>
      <c r="R798" s="114">
        <v>16</v>
      </c>
      <c r="S798" s="272" t="s">
        <v>2375</v>
      </c>
      <c r="T798" s="224"/>
      <c r="U798" s="29"/>
      <c r="V798" s="29" t="str">
        <f>IFERROR(VLOOKUP(Table3[[#This Row],[Št. projektne naloge]],'[2]list 1'!$A$2:$I$2000,6,FALSE),"")</f>
        <v/>
      </c>
      <c r="W798" s="119" t="str">
        <f>IFERROR(VLOOKUP(Table3[[#This Row],[Št. projektne naloge]],'[2]list 1'!$A$2:$I$2000,9,FALSE),"")</f>
        <v/>
      </c>
      <c r="X798" s="296" t="str">
        <f>IFERROR(VLOOKUP(Table3[[#This Row],[Št. projektne naloge]],'[2]list 1'!$A$2:$I$2000,8,FALSE),"")</f>
        <v/>
      </c>
      <c r="Y798" s="101">
        <f>SUM(Table3[[#This Row],[cca 
25%]:[cca 100%]])</f>
        <v>1</v>
      </c>
      <c r="Z798" s="351">
        <f>Table3[[#This Row],[Montažne ure]]*(1-Table3[[#This Row],[faktor %]])</f>
        <v>0</v>
      </c>
      <c r="AA798" s="84">
        <v>0.25</v>
      </c>
      <c r="AB798" s="84">
        <v>0.25</v>
      </c>
      <c r="AC798" s="84">
        <v>0.25</v>
      </c>
      <c r="AD798" s="84">
        <v>0.25</v>
      </c>
      <c r="AE798" s="3"/>
      <c r="AF798" s="3" t="s">
        <v>759</v>
      </c>
      <c r="AG798" s="296">
        <f>IFERROR(VLOOKUP(Table3[[#This Row],[Št. projektne naloge]],'[1]PLAN KONTROLE KONČANIH STROJEV'!$C$8:$M$2000,5,FALSE),"")</f>
        <v>0</v>
      </c>
      <c r="AH798" s="296" t="str">
        <f>IFERROR(VLOOKUP(Table3[[#This Row],[Št. projektne naloge]],'[1]PLAN KONTROLE KONČANIH STROJEV'!$C$8:$M$2000,4,FALSE),"")</f>
        <v>DA</v>
      </c>
      <c r="AI798" s="10" t="s">
        <v>2663</v>
      </c>
      <c r="AJ798" s="10"/>
      <c r="AK798" s="296">
        <f>IFERROR(VLOOKUP(Table3[[#This Row],[Št. projektne naloge]],'[1]PLAN KONTROLE KONČANIH STROJEV'!$C$8:$M$2000,9,FALSE),"")</f>
        <v>45821</v>
      </c>
      <c r="AL79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98" s="30" t="s">
        <v>357</v>
      </c>
      <c r="AN798" s="7"/>
    </row>
    <row r="799" spans="1:40" ht="18" hidden="1" x14ac:dyDescent="0.35">
      <c r="A799" s="117" t="s">
        <v>1870</v>
      </c>
      <c r="B799" s="8" t="s">
        <v>1770</v>
      </c>
      <c r="C799" s="57" t="s">
        <v>1806</v>
      </c>
      <c r="D799" s="419" t="s">
        <v>1807</v>
      </c>
      <c r="E799" s="306">
        <v>1</v>
      </c>
      <c r="F799" s="303"/>
      <c r="G799" s="10"/>
      <c r="H799" s="29" t="s">
        <v>1087</v>
      </c>
      <c r="I799" s="250">
        <v>48</v>
      </c>
      <c r="J799" s="158"/>
      <c r="K799" s="158"/>
      <c r="L799" s="79">
        <v>0</v>
      </c>
      <c r="M799" s="79">
        <v>0</v>
      </c>
      <c r="N799" s="50">
        <v>472061</v>
      </c>
      <c r="O799" s="280">
        <v>16113</v>
      </c>
      <c r="P799" s="105"/>
      <c r="Q799" s="102"/>
      <c r="R799" s="114">
        <v>36</v>
      </c>
      <c r="S799" s="61" t="s">
        <v>29</v>
      </c>
      <c r="T799" s="224"/>
      <c r="U799" s="29"/>
      <c r="V799" s="29" t="str">
        <f>IFERROR(VLOOKUP(Table3[[#This Row],[Št. projektne naloge]],'[2]list 1'!$A$2:$I$2000,6,FALSE),"")</f>
        <v/>
      </c>
      <c r="W799" s="119" t="str">
        <f>IFERROR(VLOOKUP(Table3[[#This Row],[Št. projektne naloge]],'[2]list 1'!$A$2:$I$2000,9,FALSE),"")</f>
        <v/>
      </c>
      <c r="X799" s="296" t="str">
        <f>IFERROR(VLOOKUP(Table3[[#This Row],[Št. projektne naloge]],'[2]list 1'!$A$2:$I$2000,8,FALSE),"")</f>
        <v/>
      </c>
      <c r="Y799" s="101">
        <f>SUM(Table3[[#This Row],[cca 
25%]:[cca 100%]])</f>
        <v>1</v>
      </c>
      <c r="Z799" s="351">
        <f>Table3[[#This Row],[Montažne ure]]*(1-Table3[[#This Row],[faktor %]])</f>
        <v>0</v>
      </c>
      <c r="AA799" s="84">
        <v>0.25</v>
      </c>
      <c r="AB799" s="84">
        <v>0.25</v>
      </c>
      <c r="AC799" s="84">
        <v>0.25</v>
      </c>
      <c r="AD799" s="84">
        <v>0.25</v>
      </c>
      <c r="AE799" s="515" t="s">
        <v>2677</v>
      </c>
      <c r="AF799" s="3" t="s">
        <v>749</v>
      </c>
      <c r="AG799" s="296">
        <f>IFERROR(VLOOKUP(Table3[[#This Row],[Št. projektne naloge]],'[1]PLAN KONTROLE KONČANIH STROJEV'!$C$8:$M$2000,5,FALSE),"")</f>
        <v>45691</v>
      </c>
      <c r="AH799" s="296" t="str">
        <f>IFERROR(VLOOKUP(Table3[[#This Row],[Št. projektne naloge]],'[1]PLAN KONTROLE KONČANIH STROJEV'!$C$8:$M$2000,4,FALSE),"")</f>
        <v>DA</v>
      </c>
      <c r="AI799" s="10" t="s">
        <v>2663</v>
      </c>
      <c r="AJ799" s="10"/>
      <c r="AK799" s="296">
        <f>IFERROR(VLOOKUP(Table3[[#This Row],[Št. projektne naloge]],'[1]PLAN KONTROLE KONČANIH STROJEV'!$C$8:$M$2000,9,FALSE),"")</f>
        <v>45693</v>
      </c>
      <c r="AL79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799" s="30" t="s">
        <v>357</v>
      </c>
      <c r="AN799" s="7"/>
    </row>
    <row r="800" spans="1:40" ht="18" hidden="1" x14ac:dyDescent="0.35">
      <c r="A800" s="117" t="s">
        <v>1870</v>
      </c>
      <c r="B800" s="8" t="s">
        <v>1770</v>
      </c>
      <c r="C800" s="57" t="s">
        <v>1808</v>
      </c>
      <c r="D800" s="419" t="s">
        <v>1809</v>
      </c>
      <c r="E800" s="306">
        <v>1</v>
      </c>
      <c r="F800" s="303"/>
      <c r="G800" s="10"/>
      <c r="H800" s="29" t="s">
        <v>2383</v>
      </c>
      <c r="I800" s="250">
        <v>47</v>
      </c>
      <c r="J800" s="388"/>
      <c r="K800" s="158"/>
      <c r="L800" s="79">
        <v>0</v>
      </c>
      <c r="M800" s="79">
        <v>0</v>
      </c>
      <c r="N800" s="50">
        <v>472062</v>
      </c>
      <c r="O800" s="280">
        <v>16114</v>
      </c>
      <c r="P800" s="105"/>
      <c r="Q800" s="102"/>
      <c r="R800" s="114">
        <v>317</v>
      </c>
      <c r="S800" s="62" t="s">
        <v>19</v>
      </c>
      <c r="T800" s="224"/>
      <c r="U800" s="424" t="s">
        <v>543</v>
      </c>
      <c r="V800" s="29" t="str">
        <f>IFERROR(VLOOKUP(Table3[[#This Row],[Št. projektne naloge]],'[2]list 1'!$A$2:$I$2000,6,FALSE),"")</f>
        <v/>
      </c>
      <c r="W800" s="119" t="str">
        <f>IFERROR(VLOOKUP(Table3[[#This Row],[Št. projektne naloge]],'[2]list 1'!$A$2:$I$2000,9,FALSE),"")</f>
        <v/>
      </c>
      <c r="X800" s="296" t="str">
        <f>IFERROR(VLOOKUP(Table3[[#This Row],[Št. projektne naloge]],'[2]list 1'!$A$2:$I$2000,8,FALSE),"")</f>
        <v/>
      </c>
      <c r="Y800" s="101">
        <f>SUM(Table3[[#This Row],[cca 
25%]:[cca 100%]])</f>
        <v>1</v>
      </c>
      <c r="Z800" s="351">
        <f>Table3[[#This Row],[Montažne ure]]*(1-Table3[[#This Row],[faktor %]])</f>
        <v>0</v>
      </c>
      <c r="AA800" s="84">
        <v>0.25</v>
      </c>
      <c r="AB800" s="84">
        <v>0.25</v>
      </c>
      <c r="AC800" s="84">
        <v>0.25</v>
      </c>
      <c r="AD800" s="84">
        <v>0.25</v>
      </c>
      <c r="AE800" s="3"/>
      <c r="AF800" s="3"/>
      <c r="AG800" s="296">
        <f>IFERROR(VLOOKUP(Table3[[#This Row],[Št. projektne naloge]],'[1]PLAN KONTROLE KONČANIH STROJEV'!$C$8:$M$2000,5,FALSE),"")</f>
        <v>0</v>
      </c>
      <c r="AH800" s="296" t="str">
        <f>IFERROR(VLOOKUP(Table3[[#This Row],[Št. projektne naloge]],'[1]PLAN KONTROLE KONČANIH STROJEV'!$C$8:$M$2000,4,FALSE),"")</f>
        <v>DA</v>
      </c>
      <c r="AI800" s="10"/>
      <c r="AJ800" s="10"/>
      <c r="AK800" s="296">
        <f>IFERROR(VLOOKUP(Table3[[#This Row],[Št. projektne naloge]],'[1]PLAN KONTROLE KONČANIH STROJEV'!$C$8:$M$2000,9,FALSE),"")</f>
        <v>45643</v>
      </c>
      <c r="AL80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00" s="30" t="s">
        <v>357</v>
      </c>
      <c r="AN800" s="7"/>
    </row>
    <row r="801" spans="1:40" ht="18" hidden="1" x14ac:dyDescent="0.35">
      <c r="A801" s="117" t="s">
        <v>1870</v>
      </c>
      <c r="B801" s="8" t="s">
        <v>1770</v>
      </c>
      <c r="C801" s="57" t="s">
        <v>1810</v>
      </c>
      <c r="D801" s="419" t="s">
        <v>1811</v>
      </c>
      <c r="E801" s="306">
        <v>1</v>
      </c>
      <c r="F801" s="24" t="s">
        <v>357</v>
      </c>
      <c r="G801" s="10"/>
      <c r="H801" s="112" t="s">
        <v>1379</v>
      </c>
      <c r="I801" s="250">
        <v>51</v>
      </c>
      <c r="J801" s="158"/>
      <c r="K801" s="158"/>
      <c r="L801" s="79">
        <v>0</v>
      </c>
      <c r="M801" s="79">
        <v>0</v>
      </c>
      <c r="N801" s="50">
        <v>371001</v>
      </c>
      <c r="O801" s="280"/>
      <c r="P801" s="105"/>
      <c r="Q801" s="102"/>
      <c r="R801" s="114"/>
      <c r="S801" s="272" t="s">
        <v>2375</v>
      </c>
      <c r="T801" s="224"/>
      <c r="U801" s="29"/>
      <c r="V801" s="29" t="str">
        <f>IFERROR(VLOOKUP(Table3[[#This Row],[Št. projektne naloge]],'[2]list 1'!$A$2:$I$2000,6,FALSE),"")</f>
        <v/>
      </c>
      <c r="W801" s="119" t="str">
        <f>IFERROR(VLOOKUP(Table3[[#This Row],[Št. projektne naloge]],'[2]list 1'!$A$2:$I$2000,9,FALSE),"")</f>
        <v/>
      </c>
      <c r="X801" s="296" t="str">
        <f>IFERROR(VLOOKUP(Table3[[#This Row],[Št. projektne naloge]],'[2]list 1'!$A$2:$I$2000,8,FALSE),"")</f>
        <v/>
      </c>
      <c r="Y801" s="101">
        <f>SUM(Table3[[#This Row],[cca 
25%]:[cca 100%]])</f>
        <v>1</v>
      </c>
      <c r="Z801" s="351">
        <f>Table3[[#This Row],[Montažne ure]]*(1-Table3[[#This Row],[faktor %]])</f>
        <v>0</v>
      </c>
      <c r="AA801" s="84">
        <v>0.25</v>
      </c>
      <c r="AB801" s="84">
        <v>0.25</v>
      </c>
      <c r="AC801" s="84">
        <v>0.25</v>
      </c>
      <c r="AD801" s="84">
        <v>0.25</v>
      </c>
      <c r="AE801" s="3"/>
      <c r="AF801" s="3"/>
      <c r="AG801" s="296">
        <f>IFERROR(VLOOKUP(Table3[[#This Row],[Št. projektne naloge]],'[1]PLAN KONTROLE KONČANIH STROJEV'!$C$8:$M$2000,5,FALSE),"")</f>
        <v>0</v>
      </c>
      <c r="AH801" s="296">
        <f>IFERROR(VLOOKUP(Table3[[#This Row],[Št. projektne naloge]],'[1]PLAN KONTROLE KONČANIH STROJEV'!$C$8:$M$2000,4,FALSE),"")</f>
        <v>0</v>
      </c>
      <c r="AI801" s="10" t="s">
        <v>2663</v>
      </c>
      <c r="AJ801" s="10"/>
      <c r="AK801" s="296">
        <f>IFERROR(VLOOKUP(Table3[[#This Row],[Št. projektne naloge]],'[1]PLAN KONTROLE KONČANIH STROJEV'!$C$8:$M$2000,9,FALSE),"")</f>
        <v>0</v>
      </c>
      <c r="AL80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01" s="30" t="s">
        <v>357</v>
      </c>
      <c r="AN801" s="7"/>
    </row>
    <row r="802" spans="1:40" ht="18" hidden="1" x14ac:dyDescent="0.35">
      <c r="A802" s="117" t="s">
        <v>1870</v>
      </c>
      <c r="B802" s="8" t="s">
        <v>1770</v>
      </c>
      <c r="C802" s="57" t="s">
        <v>1812</v>
      </c>
      <c r="D802" s="419" t="s">
        <v>1813</v>
      </c>
      <c r="E802" s="306">
        <v>1</v>
      </c>
      <c r="F802" s="24" t="s">
        <v>357</v>
      </c>
      <c r="G802" s="10"/>
      <c r="H802" s="112" t="s">
        <v>1379</v>
      </c>
      <c r="I802" s="250">
        <v>51</v>
      </c>
      <c r="J802" s="158"/>
      <c r="K802" s="158"/>
      <c r="L802" s="79">
        <v>0</v>
      </c>
      <c r="M802" s="79">
        <v>0</v>
      </c>
      <c r="N802" s="50">
        <v>371000</v>
      </c>
      <c r="O802" s="280"/>
      <c r="P802" s="105"/>
      <c r="Q802" s="102"/>
      <c r="R802" s="114">
        <v>2</v>
      </c>
      <c r="S802" s="272" t="s">
        <v>2375</v>
      </c>
      <c r="T802" s="224"/>
      <c r="U802" s="29"/>
      <c r="V802" s="29" t="str">
        <f>IFERROR(VLOOKUP(Table3[[#This Row],[Št. projektne naloge]],'[2]list 1'!$A$2:$I$2000,6,FALSE),"")</f>
        <v/>
      </c>
      <c r="W802" s="119" t="str">
        <f>IFERROR(VLOOKUP(Table3[[#This Row],[Št. projektne naloge]],'[2]list 1'!$A$2:$I$2000,9,FALSE),"")</f>
        <v/>
      </c>
      <c r="X802" s="296" t="str">
        <f>IFERROR(VLOOKUP(Table3[[#This Row],[Št. projektne naloge]],'[2]list 1'!$A$2:$I$2000,8,FALSE),"")</f>
        <v/>
      </c>
      <c r="Y802" s="101">
        <f>SUM(Table3[[#This Row],[cca 
25%]:[cca 100%]])</f>
        <v>1</v>
      </c>
      <c r="Z802" s="351">
        <f>Table3[[#This Row],[Montažne ure]]*(1-Table3[[#This Row],[faktor %]])</f>
        <v>0</v>
      </c>
      <c r="AA802" s="84">
        <v>0.25</v>
      </c>
      <c r="AB802" s="84">
        <v>0.25</v>
      </c>
      <c r="AC802" s="84">
        <v>0.25</v>
      </c>
      <c r="AD802" s="84">
        <v>0.25</v>
      </c>
      <c r="AE802" s="3"/>
      <c r="AF802" s="3"/>
      <c r="AG802" s="296">
        <f>IFERROR(VLOOKUP(Table3[[#This Row],[Št. projektne naloge]],'[1]PLAN KONTROLE KONČANIH STROJEV'!$C$8:$M$2000,5,FALSE),"")</f>
        <v>0</v>
      </c>
      <c r="AH802" s="296">
        <f>IFERROR(VLOOKUP(Table3[[#This Row],[Št. projektne naloge]],'[1]PLAN KONTROLE KONČANIH STROJEV'!$C$8:$M$2000,4,FALSE),"")</f>
        <v>0</v>
      </c>
      <c r="AI802" s="10" t="s">
        <v>2663</v>
      </c>
      <c r="AJ802" s="10"/>
      <c r="AK802" s="296">
        <f>IFERROR(VLOOKUP(Table3[[#This Row],[Št. projektne naloge]],'[1]PLAN KONTROLE KONČANIH STROJEV'!$C$8:$M$2000,9,FALSE),"")</f>
        <v>0</v>
      </c>
      <c r="AL80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02" s="30" t="s">
        <v>357</v>
      </c>
      <c r="AN802" s="7"/>
    </row>
    <row r="803" spans="1:40" ht="18" hidden="1" x14ac:dyDescent="0.35">
      <c r="A803" s="117" t="s">
        <v>1870</v>
      </c>
      <c r="B803" s="8" t="s">
        <v>1770</v>
      </c>
      <c r="C803" s="57" t="s">
        <v>1814</v>
      </c>
      <c r="D803" s="419" t="s">
        <v>1815</v>
      </c>
      <c r="E803" s="306">
        <v>1</v>
      </c>
      <c r="F803" s="24" t="s">
        <v>357</v>
      </c>
      <c r="G803" s="10"/>
      <c r="H803" s="29"/>
      <c r="I803" s="280"/>
      <c r="J803" s="158"/>
      <c r="K803" s="158"/>
      <c r="L803" s="214"/>
      <c r="M803" s="214"/>
      <c r="N803" s="50">
        <v>347303</v>
      </c>
      <c r="O803" s="280"/>
      <c r="P803" s="105"/>
      <c r="Q803" s="102"/>
      <c r="R803" s="114"/>
      <c r="S803" s="272"/>
      <c r="T803" s="224"/>
      <c r="U803" s="29"/>
      <c r="V803" s="29" t="str">
        <f>IFERROR(VLOOKUP(Table3[[#This Row],[Št. projektne naloge]],'[2]list 1'!$A$2:$I$2000,6,FALSE),"")</f>
        <v/>
      </c>
      <c r="W803" s="119" t="str">
        <f>IFERROR(VLOOKUP(Table3[[#This Row],[Št. projektne naloge]],'[2]list 1'!$A$2:$I$2000,9,FALSE),"")</f>
        <v/>
      </c>
      <c r="X803" s="296" t="str">
        <f>IFERROR(VLOOKUP(Table3[[#This Row],[Št. projektne naloge]],'[2]list 1'!$A$2:$I$2000,8,FALSE),"")</f>
        <v/>
      </c>
      <c r="Y803" s="101">
        <f>SUM(Table3[[#This Row],[cca 
25%]:[cca 100%]])</f>
        <v>0</v>
      </c>
      <c r="Z803" s="351">
        <f>Table3[[#This Row],[Montažne ure]]*(1-Table3[[#This Row],[faktor %]])</f>
        <v>0</v>
      </c>
      <c r="AA803" s="366"/>
      <c r="AB803" s="85"/>
      <c r="AC803" s="85"/>
      <c r="AD803" s="85"/>
      <c r="AE803" s="3"/>
      <c r="AF803" s="3"/>
      <c r="AG803" s="296">
        <f>IFERROR(VLOOKUP(Table3[[#This Row],[Št. projektne naloge]],'[1]PLAN KONTROLE KONČANIH STROJEV'!$C$8:$M$2000,5,FALSE),"")</f>
        <v>0</v>
      </c>
      <c r="AH803" s="296">
        <f>IFERROR(VLOOKUP(Table3[[#This Row],[Št. projektne naloge]],'[1]PLAN KONTROLE KONČANIH STROJEV'!$C$8:$M$2000,4,FALSE),"")</f>
        <v>0</v>
      </c>
      <c r="AI803" s="10"/>
      <c r="AJ803" s="10"/>
      <c r="AK803" s="296">
        <f>IFERROR(VLOOKUP(Table3[[#This Row],[Št. projektne naloge]],'[1]PLAN KONTROLE KONČANIH STROJEV'!$C$8:$M$2000,9,FALSE),"")</f>
        <v>0</v>
      </c>
      <c r="AL80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03" s="30" t="s">
        <v>357</v>
      </c>
      <c r="AN803" s="7"/>
    </row>
    <row r="804" spans="1:40" ht="18" hidden="1" x14ac:dyDescent="0.35">
      <c r="A804" s="117" t="s">
        <v>1870</v>
      </c>
      <c r="B804" s="8" t="s">
        <v>1770</v>
      </c>
      <c r="C804" s="57" t="s">
        <v>1816</v>
      </c>
      <c r="D804" s="419" t="s">
        <v>1817</v>
      </c>
      <c r="E804" s="306">
        <v>1</v>
      </c>
      <c r="F804" s="303"/>
      <c r="G804" s="10"/>
      <c r="H804" s="29" t="s">
        <v>1249</v>
      </c>
      <c r="I804" s="250">
        <v>48</v>
      </c>
      <c r="J804" s="158"/>
      <c r="K804" s="158"/>
      <c r="L804" s="79">
        <v>0</v>
      </c>
      <c r="M804" s="79">
        <v>0</v>
      </c>
      <c r="N804" s="50">
        <v>472064</v>
      </c>
      <c r="O804" s="280">
        <v>16115</v>
      </c>
      <c r="P804" s="105"/>
      <c r="Q804" s="102"/>
      <c r="R804" s="114">
        <v>77</v>
      </c>
      <c r="S804" s="58" t="s">
        <v>1486</v>
      </c>
      <c r="T804" s="224"/>
      <c r="U804" s="29"/>
      <c r="V804" s="29" t="str">
        <f>IFERROR(VLOOKUP(Table3[[#This Row],[Št. projektne naloge]],'[2]list 1'!$A$2:$I$2000,6,FALSE),"")</f>
        <v/>
      </c>
      <c r="W804" s="119" t="str">
        <f>IFERROR(VLOOKUP(Table3[[#This Row],[Št. projektne naloge]],'[2]list 1'!$A$2:$I$2000,9,FALSE),"")</f>
        <v/>
      </c>
      <c r="X804" s="296" t="str">
        <f>IFERROR(VLOOKUP(Table3[[#This Row],[Št. projektne naloge]],'[2]list 1'!$A$2:$I$2000,8,FALSE),"")</f>
        <v/>
      </c>
      <c r="Y804" s="101">
        <f>SUM(Table3[[#This Row],[cca 
25%]:[cca 100%]])</f>
        <v>1</v>
      </c>
      <c r="Z804" s="351">
        <f>Table3[[#This Row],[Montažne ure]]*(1-Table3[[#This Row],[faktor %]])</f>
        <v>0</v>
      </c>
      <c r="AA804" s="84">
        <v>0.25</v>
      </c>
      <c r="AB804" s="84">
        <v>0.25</v>
      </c>
      <c r="AC804" s="84">
        <v>0.25</v>
      </c>
      <c r="AD804" s="84">
        <v>0.25</v>
      </c>
      <c r="AE804" s="515" t="s">
        <v>1479</v>
      </c>
      <c r="AF804" s="3" t="s">
        <v>736</v>
      </c>
      <c r="AG804" s="296">
        <f>IFERROR(VLOOKUP(Table3[[#This Row],[Št. projektne naloge]],'[1]PLAN KONTROLE KONČANIH STROJEV'!$C$8:$M$2000,5,FALSE),"")</f>
        <v>0</v>
      </c>
      <c r="AH804" s="296" t="str">
        <f>IFERROR(VLOOKUP(Table3[[#This Row],[Št. projektne naloge]],'[1]PLAN KONTROLE KONČANIH STROJEV'!$C$8:$M$2000,4,FALSE),"")</f>
        <v>DA</v>
      </c>
      <c r="AI804" s="10" t="s">
        <v>2663</v>
      </c>
      <c r="AJ804" s="10"/>
      <c r="AK804" s="296">
        <f>IFERROR(VLOOKUP(Table3[[#This Row],[Št. projektne naloge]],'[1]PLAN KONTROLE KONČANIH STROJEV'!$C$8:$M$2000,9,FALSE),"")</f>
        <v>45700</v>
      </c>
      <c r="AL80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04" s="30" t="s">
        <v>357</v>
      </c>
      <c r="AN804" s="7"/>
    </row>
    <row r="805" spans="1:40" ht="18" hidden="1" x14ac:dyDescent="0.35">
      <c r="A805" s="117" t="s">
        <v>1870</v>
      </c>
      <c r="B805" s="8" t="s">
        <v>1770</v>
      </c>
      <c r="C805" s="57" t="s">
        <v>1818</v>
      </c>
      <c r="D805" s="419" t="s">
        <v>1819</v>
      </c>
      <c r="E805" s="306">
        <v>1</v>
      </c>
      <c r="F805" s="24" t="s">
        <v>357</v>
      </c>
      <c r="G805" s="10" t="s">
        <v>2004</v>
      </c>
      <c r="H805" s="112" t="s">
        <v>1379</v>
      </c>
      <c r="I805" s="250">
        <v>51</v>
      </c>
      <c r="J805" s="158"/>
      <c r="K805" s="158"/>
      <c r="L805" s="79">
        <v>0</v>
      </c>
      <c r="M805" s="79">
        <v>0</v>
      </c>
      <c r="N805" s="50">
        <v>472065</v>
      </c>
      <c r="O805" s="50">
        <v>16116</v>
      </c>
      <c r="P805" s="105"/>
      <c r="Q805" s="102"/>
      <c r="R805" s="114">
        <v>9</v>
      </c>
      <c r="S805" s="272" t="s">
        <v>2375</v>
      </c>
      <c r="T805" s="224"/>
      <c r="U805" s="29"/>
      <c r="V805" s="29" t="str">
        <f>IFERROR(VLOOKUP(Table3[[#This Row],[Št. projektne naloge]],'[2]list 1'!$A$2:$I$2000,6,FALSE),"")</f>
        <v/>
      </c>
      <c r="W805" s="119" t="str">
        <f>IFERROR(VLOOKUP(Table3[[#This Row],[Št. projektne naloge]],'[2]list 1'!$A$2:$I$2000,9,FALSE),"")</f>
        <v/>
      </c>
      <c r="X805" s="296" t="str">
        <f>IFERROR(VLOOKUP(Table3[[#This Row],[Št. projektne naloge]],'[2]list 1'!$A$2:$I$2000,8,FALSE),"")</f>
        <v/>
      </c>
      <c r="Y805" s="101">
        <f>SUM(Table3[[#This Row],[cca 
25%]:[cca 100%]])</f>
        <v>1</v>
      </c>
      <c r="Z805" s="351">
        <f>Table3[[#This Row],[Montažne ure]]*(1-Table3[[#This Row],[faktor %]])</f>
        <v>0</v>
      </c>
      <c r="AA805" s="84">
        <v>0.25</v>
      </c>
      <c r="AB805" s="84">
        <v>0.25</v>
      </c>
      <c r="AC805" s="84">
        <v>0.25</v>
      </c>
      <c r="AD805" s="84">
        <v>0.25</v>
      </c>
      <c r="AE805" s="3"/>
      <c r="AF805" s="3" t="s">
        <v>2546</v>
      </c>
      <c r="AG805" s="296">
        <f>IFERROR(VLOOKUP(Table3[[#This Row],[Št. projektne naloge]],'[1]PLAN KONTROLE KONČANIH STROJEV'!$C$8:$M$2000,5,FALSE),"")</f>
        <v>0</v>
      </c>
      <c r="AH805" s="296" t="str">
        <f>IFERROR(VLOOKUP(Table3[[#This Row],[Št. projektne naloge]],'[1]PLAN KONTROLE KONČANIH STROJEV'!$C$8:$M$2000,4,FALSE),"")</f>
        <v>DA</v>
      </c>
      <c r="AI805" s="10" t="s">
        <v>2663</v>
      </c>
      <c r="AJ805" s="10"/>
      <c r="AK805" s="296">
        <f>IFERROR(VLOOKUP(Table3[[#This Row],[Št. projektne naloge]],'[1]PLAN KONTROLE KONČANIH STROJEV'!$C$8:$M$2000,9,FALSE),"")</f>
        <v>45712</v>
      </c>
      <c r="AL80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05" s="30" t="s">
        <v>357</v>
      </c>
      <c r="AN805" s="7"/>
    </row>
    <row r="806" spans="1:40" ht="18" hidden="1" x14ac:dyDescent="0.35">
      <c r="A806" s="117" t="s">
        <v>1870</v>
      </c>
      <c r="B806" s="8" t="s">
        <v>1770</v>
      </c>
      <c r="C806" s="57" t="s">
        <v>1793</v>
      </c>
      <c r="D806" s="419" t="s">
        <v>1820</v>
      </c>
      <c r="E806" s="306">
        <v>1</v>
      </c>
      <c r="F806" s="24" t="s">
        <v>357</v>
      </c>
      <c r="G806" s="10" t="s">
        <v>2004</v>
      </c>
      <c r="H806" s="29" t="s">
        <v>1097</v>
      </c>
      <c r="I806" s="250">
        <v>47</v>
      </c>
      <c r="J806" s="158"/>
      <c r="K806" s="158"/>
      <c r="L806" s="79">
        <v>0</v>
      </c>
      <c r="M806" s="79">
        <v>0</v>
      </c>
      <c r="N806" s="50">
        <v>472813</v>
      </c>
      <c r="O806" s="50">
        <v>16117</v>
      </c>
      <c r="P806" s="105">
        <v>1</v>
      </c>
      <c r="Q806" s="102"/>
      <c r="R806" s="114">
        <v>9</v>
      </c>
      <c r="S806" s="61" t="s">
        <v>29</v>
      </c>
      <c r="T806" s="224"/>
      <c r="U806" s="29" t="s">
        <v>1257</v>
      </c>
      <c r="V806" s="29" t="str">
        <f>IFERROR(VLOOKUP(Table3[[#This Row],[Št. projektne naloge]],'[2]list 1'!$A$2:$I$2000,6,FALSE),"")</f>
        <v/>
      </c>
      <c r="W806" s="119" t="str">
        <f>IFERROR(VLOOKUP(Table3[[#This Row],[Št. projektne naloge]],'[2]list 1'!$A$2:$I$2000,9,FALSE),"")</f>
        <v/>
      </c>
      <c r="X806" s="296" t="str">
        <f>IFERROR(VLOOKUP(Table3[[#This Row],[Št. projektne naloge]],'[2]list 1'!$A$2:$I$2000,8,FALSE),"")</f>
        <v/>
      </c>
      <c r="Y806" s="101">
        <f>SUM(Table3[[#This Row],[cca 
25%]:[cca 100%]])</f>
        <v>1</v>
      </c>
      <c r="Z806" s="351">
        <f>Table3[[#This Row],[Montažne ure]]*(1-Table3[[#This Row],[faktor %]])</f>
        <v>0</v>
      </c>
      <c r="AA806" s="84">
        <v>0.25</v>
      </c>
      <c r="AB806" s="84">
        <v>0.25</v>
      </c>
      <c r="AC806" s="84">
        <v>0.25</v>
      </c>
      <c r="AD806" s="84">
        <v>0.25</v>
      </c>
      <c r="AE806" s="514" t="s">
        <v>574</v>
      </c>
      <c r="AF806" s="3" t="s">
        <v>2546</v>
      </c>
      <c r="AG806" s="296">
        <f>IFERROR(VLOOKUP(Table3[[#This Row],[Št. projektne naloge]],'[1]PLAN KONTROLE KONČANIH STROJEV'!$C$8:$M$2000,5,FALSE),"")</f>
        <v>0</v>
      </c>
      <c r="AH806" s="296" t="str">
        <f>IFERROR(VLOOKUP(Table3[[#This Row],[Št. projektne naloge]],'[1]PLAN KONTROLE KONČANIH STROJEV'!$C$8:$M$2000,4,FALSE),"")</f>
        <v>DA</v>
      </c>
      <c r="AI806" s="10" t="s">
        <v>2663</v>
      </c>
      <c r="AJ806" s="10"/>
      <c r="AK806" s="296">
        <f>IFERROR(VLOOKUP(Table3[[#This Row],[Št. projektne naloge]],'[1]PLAN KONTROLE KONČANIH STROJEV'!$C$8:$M$2000,9,FALSE),"")</f>
        <v>45859</v>
      </c>
      <c r="AL80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06" s="30" t="s">
        <v>357</v>
      </c>
      <c r="AN806" s="7"/>
    </row>
    <row r="807" spans="1:40" ht="18" hidden="1" x14ac:dyDescent="0.35">
      <c r="A807" s="117" t="s">
        <v>1870</v>
      </c>
      <c r="B807" s="8" t="s">
        <v>1770</v>
      </c>
      <c r="C807" s="57" t="s">
        <v>1821</v>
      </c>
      <c r="D807" s="419" t="s">
        <v>1822</v>
      </c>
      <c r="E807" s="306">
        <v>1</v>
      </c>
      <c r="F807" s="303"/>
      <c r="G807" s="10" t="s">
        <v>2004</v>
      </c>
      <c r="H807" s="112" t="s">
        <v>1379</v>
      </c>
      <c r="I807" s="250">
        <v>51</v>
      </c>
      <c r="J807" s="158"/>
      <c r="K807" s="158"/>
      <c r="L807" s="79">
        <v>0</v>
      </c>
      <c r="M807" s="79">
        <v>0</v>
      </c>
      <c r="N807" s="50">
        <v>472066</v>
      </c>
      <c r="O807" s="50">
        <v>16118</v>
      </c>
      <c r="P807" s="105"/>
      <c r="Q807" s="102"/>
      <c r="R807" s="114">
        <v>10</v>
      </c>
      <c r="S807" s="272" t="s">
        <v>2375</v>
      </c>
      <c r="T807" s="224"/>
      <c r="U807" s="29"/>
      <c r="V807" s="29" t="str">
        <f>IFERROR(VLOOKUP(Table3[[#This Row],[Št. projektne naloge]],'[2]list 1'!$A$2:$I$2000,6,FALSE),"")</f>
        <v/>
      </c>
      <c r="W807" s="119" t="str">
        <f>IFERROR(VLOOKUP(Table3[[#This Row],[Št. projektne naloge]],'[2]list 1'!$A$2:$I$2000,9,FALSE),"")</f>
        <v/>
      </c>
      <c r="X807" s="296" t="str">
        <f>IFERROR(VLOOKUP(Table3[[#This Row],[Št. projektne naloge]],'[2]list 1'!$A$2:$I$2000,8,FALSE),"")</f>
        <v/>
      </c>
      <c r="Y807" s="101">
        <f>SUM(Table3[[#This Row],[cca 
25%]:[cca 100%]])</f>
        <v>1</v>
      </c>
      <c r="Z807" s="351">
        <f>Table3[[#This Row],[Montažne ure]]*(1-Table3[[#This Row],[faktor %]])</f>
        <v>0</v>
      </c>
      <c r="AA807" s="84">
        <v>0.25</v>
      </c>
      <c r="AB807" s="84">
        <v>0.25</v>
      </c>
      <c r="AC807" s="84">
        <v>0.25</v>
      </c>
      <c r="AD807" s="84">
        <v>0.25</v>
      </c>
      <c r="AE807" s="3"/>
      <c r="AF807" s="3" t="s">
        <v>2548</v>
      </c>
      <c r="AG807" s="296">
        <f>IFERROR(VLOOKUP(Table3[[#This Row],[Št. projektne naloge]],'[1]PLAN KONTROLE KONČANIH STROJEV'!$C$8:$M$2000,5,FALSE),"")</f>
        <v>45705</v>
      </c>
      <c r="AH807" s="296" t="str">
        <f>IFERROR(VLOOKUP(Table3[[#This Row],[Št. projektne naloge]],'[1]PLAN KONTROLE KONČANIH STROJEV'!$C$8:$M$2000,4,FALSE),"")</f>
        <v>DA</v>
      </c>
      <c r="AI807" s="10" t="s">
        <v>2663</v>
      </c>
      <c r="AJ807" s="10"/>
      <c r="AK807" s="296">
        <f>IFERROR(VLOOKUP(Table3[[#This Row],[Št. projektne naloge]],'[1]PLAN KONTROLE KONČANIH STROJEV'!$C$8:$M$2000,9,FALSE),"")</f>
        <v>45721</v>
      </c>
      <c r="AL80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07" s="30" t="s">
        <v>357</v>
      </c>
      <c r="AN807" s="7"/>
    </row>
    <row r="808" spans="1:40" ht="18" hidden="1" x14ac:dyDescent="0.35">
      <c r="A808" s="117" t="s">
        <v>1870</v>
      </c>
      <c r="B808" s="8" t="s">
        <v>1770</v>
      </c>
      <c r="C808" s="57" t="s">
        <v>1823</v>
      </c>
      <c r="D808" s="501" t="s">
        <v>1824</v>
      </c>
      <c r="E808" s="306">
        <v>1</v>
      </c>
      <c r="F808" s="303"/>
      <c r="G808" s="30" t="s">
        <v>553</v>
      </c>
      <c r="H808" s="29" t="s">
        <v>1249</v>
      </c>
      <c r="I808" s="250">
        <v>48</v>
      </c>
      <c r="J808" s="158"/>
      <c r="K808" s="158"/>
      <c r="L808" s="79">
        <v>0</v>
      </c>
      <c r="M808" s="79">
        <v>0</v>
      </c>
      <c r="N808" s="50">
        <v>472067</v>
      </c>
      <c r="O808" s="50">
        <v>16119</v>
      </c>
      <c r="P808" s="105"/>
      <c r="Q808" s="102"/>
      <c r="R808" s="28">
        <v>179</v>
      </c>
      <c r="S808" s="58" t="s">
        <v>1486</v>
      </c>
      <c r="T808" s="224"/>
      <c r="U808" s="29" t="s">
        <v>1089</v>
      </c>
      <c r="V808" s="29" t="str">
        <f>IFERROR(VLOOKUP(Table3[[#This Row],[Št. projektne naloge]],'[2]list 1'!$A$2:$I$2000,6,FALSE),"")</f>
        <v/>
      </c>
      <c r="W808" s="119" t="str">
        <f>IFERROR(VLOOKUP(Table3[[#This Row],[Št. projektne naloge]],'[2]list 1'!$A$2:$I$2000,9,FALSE),"")</f>
        <v/>
      </c>
      <c r="X808" s="296" t="str">
        <f>IFERROR(VLOOKUP(Table3[[#This Row],[Št. projektne naloge]],'[2]list 1'!$A$2:$I$2000,8,FALSE),"")</f>
        <v/>
      </c>
      <c r="Y808" s="101">
        <f>SUM(Table3[[#This Row],[cca 
25%]:[cca 100%]])</f>
        <v>1</v>
      </c>
      <c r="Z808" s="351">
        <f>Table3[[#This Row],[Montažne ure]]*(1-Table3[[#This Row],[faktor %]])</f>
        <v>0</v>
      </c>
      <c r="AA808" s="84">
        <v>0.25</v>
      </c>
      <c r="AB808" s="84">
        <v>0.25</v>
      </c>
      <c r="AC808" s="84">
        <v>0.25</v>
      </c>
      <c r="AD808" s="84">
        <v>0.25</v>
      </c>
      <c r="AE808" s="515" t="s">
        <v>1484</v>
      </c>
      <c r="AF808" s="3"/>
      <c r="AG808" s="296">
        <f>IFERROR(VLOOKUP(Table3[[#This Row],[Št. projektne naloge]],'[1]PLAN KONTROLE KONČANIH STROJEV'!$C$8:$M$2000,5,FALSE),"")</f>
        <v>0</v>
      </c>
      <c r="AH808" s="296" t="str">
        <f>IFERROR(VLOOKUP(Table3[[#This Row],[Št. projektne naloge]],'[1]PLAN KONTROLE KONČANIH STROJEV'!$C$8:$M$2000,4,FALSE),"")</f>
        <v>DA</v>
      </c>
      <c r="AI808" s="10" t="s">
        <v>2663</v>
      </c>
      <c r="AJ808" s="10"/>
      <c r="AK808" s="296">
        <f>IFERROR(VLOOKUP(Table3[[#This Row],[Št. projektne naloge]],'[1]PLAN KONTROLE KONČANIH STROJEV'!$C$8:$M$2000,9,FALSE),"")</f>
        <v>45699</v>
      </c>
      <c r="AL80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08" s="30" t="s">
        <v>357</v>
      </c>
      <c r="AN808" s="7"/>
    </row>
    <row r="809" spans="1:40" ht="18" hidden="1" x14ac:dyDescent="0.35">
      <c r="A809" s="117" t="s">
        <v>1870</v>
      </c>
      <c r="B809" s="8" t="s">
        <v>1770</v>
      </c>
      <c r="C809" s="57" t="s">
        <v>2032</v>
      </c>
      <c r="D809" s="419" t="s">
        <v>2008</v>
      </c>
      <c r="E809" s="306">
        <v>1</v>
      </c>
      <c r="F809" s="80"/>
      <c r="G809" s="94" t="s">
        <v>396</v>
      </c>
      <c r="H809" s="29" t="s">
        <v>1263</v>
      </c>
      <c r="I809" s="250">
        <v>51</v>
      </c>
      <c r="J809" s="354"/>
      <c r="K809" s="354"/>
      <c r="L809" s="79">
        <v>0</v>
      </c>
      <c r="M809" s="79">
        <v>0</v>
      </c>
      <c r="N809" s="50">
        <v>472068</v>
      </c>
      <c r="O809" s="50">
        <v>16211</v>
      </c>
      <c r="P809" s="142"/>
      <c r="Q809" s="10"/>
      <c r="R809" s="114">
        <v>26</v>
      </c>
      <c r="S809" s="58" t="s">
        <v>1486</v>
      </c>
      <c r="T809" s="224"/>
      <c r="U809" s="29"/>
      <c r="V809" s="29" t="str">
        <f>IFERROR(VLOOKUP(Table3[[#This Row],[Št. projektne naloge]],'[2]list 1'!$A$2:$I$2000,6,FALSE),"")</f>
        <v/>
      </c>
      <c r="W809" s="119" t="str">
        <f>IFERROR(VLOOKUP(Table3[[#This Row],[Št. projektne naloge]],'[2]list 1'!$A$2:$I$2000,9,FALSE),"")</f>
        <v/>
      </c>
      <c r="X809" s="296" t="str">
        <f>IFERROR(VLOOKUP(Table3[[#This Row],[Št. projektne naloge]],'[2]list 1'!$A$2:$I$2000,8,FALSE),"")</f>
        <v/>
      </c>
      <c r="Y809" s="101">
        <f>SUM(Table3[[#This Row],[cca 
25%]:[cca 100%]])</f>
        <v>1</v>
      </c>
      <c r="Z809" s="351">
        <f>Table3[[#This Row],[Montažne ure]]*(1-Table3[[#This Row],[faktor %]])</f>
        <v>0</v>
      </c>
      <c r="AA809" s="84">
        <v>0.25</v>
      </c>
      <c r="AB809" s="84">
        <v>0.25</v>
      </c>
      <c r="AC809" s="84">
        <v>0.25</v>
      </c>
      <c r="AD809" s="84">
        <v>0.25</v>
      </c>
      <c r="AE809" s="515" t="s">
        <v>2785</v>
      </c>
      <c r="AF809" s="3" t="s">
        <v>756</v>
      </c>
      <c r="AG809" s="296">
        <f>IFERROR(VLOOKUP(Table3[[#This Row],[Št. projektne naloge]],'[1]PLAN KONTROLE KONČANIH STROJEV'!$C$8:$M$2000,5,FALSE),"")</f>
        <v>0</v>
      </c>
      <c r="AH809" s="296" t="str">
        <f>IFERROR(VLOOKUP(Table3[[#This Row],[Št. projektne naloge]],'[1]PLAN KONTROLE KONČANIH STROJEV'!$C$8:$M$2000,4,FALSE),"")</f>
        <v>DA</v>
      </c>
      <c r="AI809" s="10" t="s">
        <v>2663</v>
      </c>
      <c r="AJ809" s="10"/>
      <c r="AK809" s="296">
        <f>IFERROR(VLOOKUP(Table3[[#This Row],[Št. projektne naloge]],'[1]PLAN KONTROLE KONČANIH STROJEV'!$C$8:$M$2000,9,FALSE),"")</f>
        <v>45790</v>
      </c>
      <c r="AL80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09" s="30" t="s">
        <v>357</v>
      </c>
      <c r="AN809" s="7"/>
    </row>
    <row r="810" spans="1:40" ht="18" hidden="1" x14ac:dyDescent="0.35">
      <c r="A810" s="117" t="s">
        <v>1870</v>
      </c>
      <c r="B810" s="8" t="s">
        <v>1770</v>
      </c>
      <c r="C810" s="57" t="s">
        <v>1825</v>
      </c>
      <c r="D810" s="419" t="s">
        <v>1826</v>
      </c>
      <c r="E810" s="306">
        <v>1</v>
      </c>
      <c r="F810" s="24" t="s">
        <v>357</v>
      </c>
      <c r="G810" s="10" t="s">
        <v>2004</v>
      </c>
      <c r="H810" s="29" t="s">
        <v>1097</v>
      </c>
      <c r="I810" s="250">
        <v>47</v>
      </c>
      <c r="J810" s="354"/>
      <c r="K810" s="158"/>
      <c r="L810" s="79">
        <v>0</v>
      </c>
      <c r="M810" s="79">
        <v>0</v>
      </c>
      <c r="N810" s="50">
        <v>472069</v>
      </c>
      <c r="O810" s="50">
        <v>16120</v>
      </c>
      <c r="P810" s="105">
        <v>1</v>
      </c>
      <c r="Q810" s="102"/>
      <c r="R810" s="114">
        <v>10</v>
      </c>
      <c r="S810" s="272" t="s">
        <v>2375</v>
      </c>
      <c r="T810" s="224"/>
      <c r="U810" s="29" t="s">
        <v>1257</v>
      </c>
      <c r="V810" s="29" t="str">
        <f>IFERROR(VLOOKUP(Table3[[#This Row],[Št. projektne naloge]],'[2]list 1'!$A$2:$I$2000,6,FALSE),"")</f>
        <v/>
      </c>
      <c r="W810" s="119" t="str">
        <f>IFERROR(VLOOKUP(Table3[[#This Row],[Št. projektne naloge]],'[2]list 1'!$A$2:$I$2000,9,FALSE),"")</f>
        <v/>
      </c>
      <c r="X810" s="296" t="str">
        <f>IFERROR(VLOOKUP(Table3[[#This Row],[Št. projektne naloge]],'[2]list 1'!$A$2:$I$2000,8,FALSE),"")</f>
        <v/>
      </c>
      <c r="Y810" s="101">
        <f>SUM(Table3[[#This Row],[cca 
25%]:[cca 100%]])</f>
        <v>1</v>
      </c>
      <c r="Z810" s="351">
        <f>Table3[[#This Row],[Montažne ure]]*(1-Table3[[#This Row],[faktor %]])</f>
        <v>0</v>
      </c>
      <c r="AA810" s="84">
        <v>0.25</v>
      </c>
      <c r="AB810" s="84">
        <v>0.25</v>
      </c>
      <c r="AC810" s="84">
        <v>0.25</v>
      </c>
      <c r="AD810" s="84">
        <v>0.25</v>
      </c>
      <c r="AE810" s="474" t="s">
        <v>1091</v>
      </c>
      <c r="AF810" s="3" t="s">
        <v>738</v>
      </c>
      <c r="AG810" s="296">
        <f>IFERROR(VLOOKUP(Table3[[#This Row],[Št. projektne naloge]],'[1]PLAN KONTROLE KONČANIH STROJEV'!$C$8:$M$2000,5,FALSE),"")</f>
        <v>0</v>
      </c>
      <c r="AH810" s="296" t="str">
        <f>IFERROR(VLOOKUP(Table3[[#This Row],[Št. projektne naloge]],'[1]PLAN KONTROLE KONČANIH STROJEV'!$C$8:$M$2000,4,FALSE),"")</f>
        <v>DA</v>
      </c>
      <c r="AI810" s="10" t="s">
        <v>2663</v>
      </c>
      <c r="AJ810" s="10"/>
      <c r="AK810" s="296">
        <f>IFERROR(VLOOKUP(Table3[[#This Row],[Št. projektne naloge]],'[1]PLAN KONTROLE KONČANIH STROJEV'!$C$8:$M$2000,9,FALSE),"")</f>
        <v>45806</v>
      </c>
      <c r="AL81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10" s="30" t="s">
        <v>357</v>
      </c>
      <c r="AN810" s="7"/>
    </row>
    <row r="811" spans="1:40" ht="18" hidden="1" x14ac:dyDescent="0.35">
      <c r="A811" s="117" t="s">
        <v>1870</v>
      </c>
      <c r="B811" s="8" t="s">
        <v>1770</v>
      </c>
      <c r="C811" s="57" t="s">
        <v>1825</v>
      </c>
      <c r="D811" s="419" t="s">
        <v>1827</v>
      </c>
      <c r="E811" s="306">
        <v>1</v>
      </c>
      <c r="F811" s="24" t="s">
        <v>357</v>
      </c>
      <c r="G811" s="10" t="s">
        <v>2004</v>
      </c>
      <c r="H811" s="29" t="s">
        <v>1097</v>
      </c>
      <c r="I811" s="250">
        <v>47</v>
      </c>
      <c r="J811" s="354"/>
      <c r="K811" s="158"/>
      <c r="L811" s="79">
        <v>0</v>
      </c>
      <c r="M811" s="79">
        <v>0</v>
      </c>
      <c r="N811" s="50">
        <v>472070</v>
      </c>
      <c r="O811" s="50">
        <v>16121</v>
      </c>
      <c r="P811" s="105">
        <v>1</v>
      </c>
      <c r="Q811" s="102"/>
      <c r="R811" s="114">
        <v>13</v>
      </c>
      <c r="S811" s="272" t="s">
        <v>2375</v>
      </c>
      <c r="T811" s="224"/>
      <c r="U811" s="29" t="s">
        <v>1257</v>
      </c>
      <c r="V811" s="29" t="str">
        <f>IFERROR(VLOOKUP(Table3[[#This Row],[Št. projektne naloge]],'[2]list 1'!$A$2:$I$2000,6,FALSE),"")</f>
        <v/>
      </c>
      <c r="W811" s="119" t="str">
        <f>IFERROR(VLOOKUP(Table3[[#This Row],[Št. projektne naloge]],'[2]list 1'!$A$2:$I$2000,9,FALSE),"")</f>
        <v/>
      </c>
      <c r="X811" s="296" t="str">
        <f>IFERROR(VLOOKUP(Table3[[#This Row],[Št. projektne naloge]],'[2]list 1'!$A$2:$I$2000,8,FALSE),"")</f>
        <v/>
      </c>
      <c r="Y811" s="101">
        <f>SUM(Table3[[#This Row],[cca 
25%]:[cca 100%]])</f>
        <v>1</v>
      </c>
      <c r="Z811" s="351">
        <f>Table3[[#This Row],[Montažne ure]]*(1-Table3[[#This Row],[faktor %]])</f>
        <v>0</v>
      </c>
      <c r="AA811" s="84">
        <v>0.25</v>
      </c>
      <c r="AB811" s="84">
        <v>0.25</v>
      </c>
      <c r="AC811" s="84">
        <v>0.25</v>
      </c>
      <c r="AD811" s="84">
        <v>0.25</v>
      </c>
      <c r="AE811" s="474" t="s">
        <v>1091</v>
      </c>
      <c r="AF811" s="3" t="s">
        <v>742</v>
      </c>
      <c r="AG811" s="296">
        <f>IFERROR(VLOOKUP(Table3[[#This Row],[Št. projektne naloge]],'[1]PLAN KONTROLE KONČANIH STROJEV'!$C$8:$M$2000,5,FALSE),"")</f>
        <v>0</v>
      </c>
      <c r="AH811" s="296" t="str">
        <f>IFERROR(VLOOKUP(Table3[[#This Row],[Št. projektne naloge]],'[1]PLAN KONTROLE KONČANIH STROJEV'!$C$8:$M$2000,4,FALSE),"")</f>
        <v>DA</v>
      </c>
      <c r="AI811" s="10" t="s">
        <v>2663</v>
      </c>
      <c r="AJ811" s="10"/>
      <c r="AK811" s="296">
        <f>IFERROR(VLOOKUP(Table3[[#This Row],[Št. projektne naloge]],'[1]PLAN KONTROLE KONČANIH STROJEV'!$C$8:$M$2000,9,FALSE),"")</f>
        <v>45806</v>
      </c>
      <c r="AL81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11" s="30" t="s">
        <v>357</v>
      </c>
      <c r="AN811" s="7"/>
    </row>
    <row r="812" spans="1:40" ht="18" hidden="1" x14ac:dyDescent="0.35">
      <c r="A812" s="117" t="s">
        <v>1870</v>
      </c>
      <c r="B812" s="8" t="s">
        <v>1770</v>
      </c>
      <c r="C812" s="57" t="s">
        <v>1828</v>
      </c>
      <c r="D812" s="419" t="s">
        <v>1829</v>
      </c>
      <c r="E812" s="306">
        <v>1</v>
      </c>
      <c r="F812" s="24" t="s">
        <v>357</v>
      </c>
      <c r="G812" s="10" t="s">
        <v>2004</v>
      </c>
      <c r="H812" s="29" t="s">
        <v>1087</v>
      </c>
      <c r="I812" s="250">
        <v>48</v>
      </c>
      <c r="J812" s="354"/>
      <c r="K812" s="158"/>
      <c r="L812" s="79">
        <v>0</v>
      </c>
      <c r="M812" s="79">
        <v>0</v>
      </c>
      <c r="N812" s="50">
        <v>472071</v>
      </c>
      <c r="O812" s="50">
        <v>16122</v>
      </c>
      <c r="P812" s="105"/>
      <c r="Q812" s="102"/>
      <c r="R812" s="114">
        <v>38</v>
      </c>
      <c r="S812" s="59" t="s">
        <v>28</v>
      </c>
      <c r="T812" s="224"/>
      <c r="U812" s="29"/>
      <c r="V812" s="29" t="str">
        <f>IFERROR(VLOOKUP(Table3[[#This Row],[Št. projektne naloge]],'[2]list 1'!$A$2:$I$2000,6,FALSE),"")</f>
        <v/>
      </c>
      <c r="W812" s="119" t="str">
        <f>IFERROR(VLOOKUP(Table3[[#This Row],[Št. projektne naloge]],'[2]list 1'!$A$2:$I$2000,9,FALSE),"")</f>
        <v/>
      </c>
      <c r="X812" s="296" t="str">
        <f>IFERROR(VLOOKUP(Table3[[#This Row],[Št. projektne naloge]],'[2]list 1'!$A$2:$I$2000,8,FALSE),"")</f>
        <v/>
      </c>
      <c r="Y812" s="101">
        <f>SUM(Table3[[#This Row],[cca 
25%]:[cca 100%]])</f>
        <v>1</v>
      </c>
      <c r="Z812" s="351">
        <f>Table3[[#This Row],[Montažne ure]]*(1-Table3[[#This Row],[faktor %]])</f>
        <v>0</v>
      </c>
      <c r="AA812" s="84">
        <v>0.25</v>
      </c>
      <c r="AB812" s="84">
        <v>0.25</v>
      </c>
      <c r="AC812" s="84">
        <v>0.25</v>
      </c>
      <c r="AD812" s="84">
        <v>0.25</v>
      </c>
      <c r="AE812" s="3"/>
      <c r="AF812" s="3" t="s">
        <v>2549</v>
      </c>
      <c r="AG812" s="296">
        <f>IFERROR(VLOOKUP(Table3[[#This Row],[Št. projektne naloge]],'[1]PLAN KONTROLE KONČANIH STROJEV'!$C$8:$M$2000,5,FALSE),"")</f>
        <v>0</v>
      </c>
      <c r="AH812" s="296" t="str">
        <f>IFERROR(VLOOKUP(Table3[[#This Row],[Št. projektne naloge]],'[1]PLAN KONTROLE KONČANIH STROJEV'!$C$8:$M$2000,4,FALSE),"")</f>
        <v>DA</v>
      </c>
      <c r="AI812" s="10" t="s">
        <v>2663</v>
      </c>
      <c r="AJ812" s="10"/>
      <c r="AK812" s="296">
        <f>IFERROR(VLOOKUP(Table3[[#This Row],[Št. projektne naloge]],'[1]PLAN KONTROLE KONČANIH STROJEV'!$C$8:$M$2000,9,FALSE),"")</f>
        <v>45832</v>
      </c>
      <c r="AL81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12" s="30" t="s">
        <v>357</v>
      </c>
      <c r="AN812" s="7"/>
    </row>
    <row r="813" spans="1:40" ht="18" hidden="1" x14ac:dyDescent="0.35">
      <c r="A813" s="117" t="s">
        <v>1870</v>
      </c>
      <c r="B813" s="8" t="s">
        <v>1770</v>
      </c>
      <c r="C813" s="57" t="s">
        <v>1830</v>
      </c>
      <c r="D813" s="97" t="s">
        <v>1831</v>
      </c>
      <c r="E813" s="306"/>
      <c r="F813" s="24" t="s">
        <v>357</v>
      </c>
      <c r="G813" s="10"/>
      <c r="H813" s="29"/>
      <c r="I813" s="280"/>
      <c r="J813" s="354"/>
      <c r="K813" s="158"/>
      <c r="L813" s="214"/>
      <c r="M813" s="79"/>
      <c r="N813" s="97">
        <v>437309</v>
      </c>
      <c r="O813" s="97"/>
      <c r="P813" s="105"/>
      <c r="Q813" s="102"/>
      <c r="R813" s="114"/>
      <c r="S813" s="272"/>
      <c r="T813" s="224"/>
      <c r="U813" s="29"/>
      <c r="V813" s="29" t="str">
        <f>IFERROR(VLOOKUP(Table3[[#This Row],[Št. projektne naloge]],'[2]list 1'!$A$2:$I$2000,6,FALSE),"")</f>
        <v/>
      </c>
      <c r="W813" s="119" t="str">
        <f>IFERROR(VLOOKUP(Table3[[#This Row],[Št. projektne naloge]],'[2]list 1'!$A$2:$I$2000,9,FALSE),"")</f>
        <v/>
      </c>
      <c r="X813" s="296" t="str">
        <f>IFERROR(VLOOKUP(Table3[[#This Row],[Št. projektne naloge]],'[2]list 1'!$A$2:$I$2000,8,FALSE),"")</f>
        <v/>
      </c>
      <c r="Y813" s="101">
        <f>SUM(Table3[[#This Row],[cca 
25%]:[cca 100%]])</f>
        <v>0</v>
      </c>
      <c r="Z813" s="351">
        <f>Table3[[#This Row],[Montažne ure]]*(1-Table3[[#This Row],[faktor %]])</f>
        <v>0</v>
      </c>
      <c r="AA813" s="366"/>
      <c r="AB813" s="85"/>
      <c r="AC813" s="85"/>
      <c r="AD813" s="85"/>
      <c r="AE813" s="3"/>
      <c r="AF813" s="3" t="s">
        <v>735</v>
      </c>
      <c r="AG813" s="296">
        <f>IFERROR(VLOOKUP(Table3[[#This Row],[Št. projektne naloge]],'[1]PLAN KONTROLE KONČANIH STROJEV'!$C$8:$M$2000,5,FALSE),"")</f>
        <v>0</v>
      </c>
      <c r="AH813" s="296">
        <f>IFERROR(VLOOKUP(Table3[[#This Row],[Št. projektne naloge]],'[1]PLAN KONTROLE KONČANIH STROJEV'!$C$8:$M$2000,4,FALSE),"")</f>
        <v>0</v>
      </c>
      <c r="AI813" s="10"/>
      <c r="AJ813" s="10"/>
      <c r="AK813" s="296">
        <f>IFERROR(VLOOKUP(Table3[[#This Row],[Št. projektne naloge]],'[1]PLAN KONTROLE KONČANIH STROJEV'!$C$8:$M$2000,9,FALSE),"")</f>
        <v>0</v>
      </c>
      <c r="AL81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13" s="30" t="s">
        <v>357</v>
      </c>
      <c r="AN813" s="7"/>
    </row>
    <row r="814" spans="1:40" ht="18" hidden="1" x14ac:dyDescent="0.35">
      <c r="A814" s="117" t="s">
        <v>1870</v>
      </c>
      <c r="B814" s="8" t="s">
        <v>1770</v>
      </c>
      <c r="C814" s="57" t="s">
        <v>1832</v>
      </c>
      <c r="D814" s="97" t="s">
        <v>1833</v>
      </c>
      <c r="E814" s="306"/>
      <c r="F814" s="24" t="s">
        <v>357</v>
      </c>
      <c r="G814" s="10"/>
      <c r="H814" s="29"/>
      <c r="I814" s="280"/>
      <c r="J814" s="354"/>
      <c r="K814" s="158"/>
      <c r="L814" s="214"/>
      <c r="M814" s="214"/>
      <c r="N814" s="97">
        <v>437310</v>
      </c>
      <c r="O814" s="97"/>
      <c r="P814" s="105"/>
      <c r="Q814" s="102"/>
      <c r="R814" s="114"/>
      <c r="S814" s="272"/>
      <c r="T814" s="224"/>
      <c r="U814" s="29"/>
      <c r="V814" s="29" t="str">
        <f>IFERROR(VLOOKUP(Table3[[#This Row],[Št. projektne naloge]],'[2]list 1'!$A$2:$I$2000,6,FALSE),"")</f>
        <v/>
      </c>
      <c r="W814" s="119" t="str">
        <f>IFERROR(VLOOKUP(Table3[[#This Row],[Št. projektne naloge]],'[2]list 1'!$A$2:$I$2000,9,FALSE),"")</f>
        <v/>
      </c>
      <c r="X814" s="296" t="str">
        <f>IFERROR(VLOOKUP(Table3[[#This Row],[Št. projektne naloge]],'[2]list 1'!$A$2:$I$2000,8,FALSE),"")</f>
        <v/>
      </c>
      <c r="Y814" s="101">
        <f>SUM(Table3[[#This Row],[cca 
25%]:[cca 100%]])</f>
        <v>0</v>
      </c>
      <c r="Z814" s="351">
        <f>Table3[[#This Row],[Montažne ure]]*(1-Table3[[#This Row],[faktor %]])</f>
        <v>0</v>
      </c>
      <c r="AA814" s="366"/>
      <c r="AB814" s="85"/>
      <c r="AC814" s="85"/>
      <c r="AD814" s="85"/>
      <c r="AE814" s="3"/>
      <c r="AF814" s="3"/>
      <c r="AG814" s="296">
        <f>IFERROR(VLOOKUP(Table3[[#This Row],[Št. projektne naloge]],'[1]PLAN KONTROLE KONČANIH STROJEV'!$C$8:$M$2000,5,FALSE),"")</f>
        <v>0</v>
      </c>
      <c r="AH814" s="296">
        <f>IFERROR(VLOOKUP(Table3[[#This Row],[Št. projektne naloge]],'[1]PLAN KONTROLE KONČANIH STROJEV'!$C$8:$M$2000,4,FALSE),"")</f>
        <v>0</v>
      </c>
      <c r="AI814" s="10"/>
      <c r="AJ814" s="10"/>
      <c r="AK814" s="296">
        <f>IFERROR(VLOOKUP(Table3[[#This Row],[Št. projektne naloge]],'[1]PLAN KONTROLE KONČANIH STROJEV'!$C$8:$M$2000,9,FALSE),"")</f>
        <v>0</v>
      </c>
      <c r="AL81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14" s="30" t="s">
        <v>357</v>
      </c>
      <c r="AN814" s="7"/>
    </row>
    <row r="815" spans="1:40" ht="18" hidden="1" x14ac:dyDescent="0.35">
      <c r="A815" s="117" t="s">
        <v>1870</v>
      </c>
      <c r="B815" s="8" t="s">
        <v>1770</v>
      </c>
      <c r="C815" s="57" t="s">
        <v>1825</v>
      </c>
      <c r="D815" s="419" t="s">
        <v>1834</v>
      </c>
      <c r="E815" s="306">
        <v>1</v>
      </c>
      <c r="F815" s="24" t="s">
        <v>357</v>
      </c>
      <c r="G815" s="10" t="s">
        <v>2004</v>
      </c>
      <c r="H815" s="112" t="s">
        <v>1379</v>
      </c>
      <c r="I815" s="250">
        <v>51</v>
      </c>
      <c r="J815" s="354"/>
      <c r="K815" s="158"/>
      <c r="L815" s="79">
        <v>0</v>
      </c>
      <c r="M815" s="79">
        <v>0</v>
      </c>
      <c r="N815" s="50">
        <v>472072</v>
      </c>
      <c r="O815" s="25">
        <v>16123</v>
      </c>
      <c r="P815" s="105"/>
      <c r="Q815" s="102"/>
      <c r="R815" s="114">
        <v>7</v>
      </c>
      <c r="S815" s="272" t="s">
        <v>2375</v>
      </c>
      <c r="T815" s="224"/>
      <c r="U815" s="29"/>
      <c r="V815" s="29" t="str">
        <f>IFERROR(VLOOKUP(Table3[[#This Row],[Št. projektne naloge]],'[2]list 1'!$A$2:$I$2000,6,FALSE),"")</f>
        <v/>
      </c>
      <c r="W815" s="119" t="str">
        <f>IFERROR(VLOOKUP(Table3[[#This Row],[Št. projektne naloge]],'[2]list 1'!$A$2:$I$2000,9,FALSE),"")</f>
        <v/>
      </c>
      <c r="X815" s="296" t="str">
        <f>IFERROR(VLOOKUP(Table3[[#This Row],[Št. projektne naloge]],'[2]list 1'!$A$2:$I$2000,8,FALSE),"")</f>
        <v/>
      </c>
      <c r="Y815" s="101">
        <f>SUM(Table3[[#This Row],[cca 
25%]:[cca 100%]])</f>
        <v>1</v>
      </c>
      <c r="Z815" s="351">
        <f>Table3[[#This Row],[Montažne ure]]*(1-Table3[[#This Row],[faktor %]])</f>
        <v>0</v>
      </c>
      <c r="AA815" s="84">
        <v>0.25</v>
      </c>
      <c r="AB815" s="84">
        <v>0.25</v>
      </c>
      <c r="AC815" s="84">
        <v>0.25</v>
      </c>
      <c r="AD815" s="84">
        <v>0.25</v>
      </c>
      <c r="AE815" s="3"/>
      <c r="AF815" s="3" t="s">
        <v>734</v>
      </c>
      <c r="AG815" s="296">
        <f>IFERROR(VLOOKUP(Table3[[#This Row],[Št. projektne naloge]],'[1]PLAN KONTROLE KONČANIH STROJEV'!$C$8:$M$2000,5,FALSE),"")</f>
        <v>45712</v>
      </c>
      <c r="AH815" s="296" t="str">
        <f>IFERROR(VLOOKUP(Table3[[#This Row],[Št. projektne naloge]],'[1]PLAN KONTROLE KONČANIH STROJEV'!$C$8:$M$2000,4,FALSE),"")</f>
        <v>DA</v>
      </c>
      <c r="AI815" s="10" t="s">
        <v>2663</v>
      </c>
      <c r="AJ815" s="10"/>
      <c r="AK815" s="296">
        <f>IFERROR(VLOOKUP(Table3[[#This Row],[Št. projektne naloge]],'[1]PLAN KONTROLE KONČANIH STROJEV'!$C$8:$M$2000,9,FALSE),"")</f>
        <v>45811</v>
      </c>
      <c r="AL81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15" s="30" t="s">
        <v>357</v>
      </c>
      <c r="AN815" s="7"/>
    </row>
    <row r="816" spans="1:40" ht="18" hidden="1" x14ac:dyDescent="0.35">
      <c r="A816" s="117" t="s">
        <v>1870</v>
      </c>
      <c r="B816" s="8" t="s">
        <v>1770</v>
      </c>
      <c r="C816" s="57" t="s">
        <v>1835</v>
      </c>
      <c r="D816" s="419" t="s">
        <v>1836</v>
      </c>
      <c r="E816" s="306">
        <v>1</v>
      </c>
      <c r="F816" s="303"/>
      <c r="G816" s="10" t="s">
        <v>2004</v>
      </c>
      <c r="H816" s="29" t="s">
        <v>1263</v>
      </c>
      <c r="I816" s="250">
        <v>51</v>
      </c>
      <c r="J816" s="354"/>
      <c r="K816" s="158"/>
      <c r="L816" s="79">
        <v>0</v>
      </c>
      <c r="M816" s="79">
        <v>0</v>
      </c>
      <c r="N816" s="50">
        <v>472073</v>
      </c>
      <c r="O816" s="25">
        <v>16124</v>
      </c>
      <c r="P816" s="105"/>
      <c r="Q816" s="102"/>
      <c r="R816" s="114">
        <v>27</v>
      </c>
      <c r="S816" s="58" t="s">
        <v>1486</v>
      </c>
      <c r="T816" s="224"/>
      <c r="U816" s="29"/>
      <c r="V816" s="29" t="str">
        <f>IFERROR(VLOOKUP(Table3[[#This Row],[Št. projektne naloge]],'[2]list 1'!$A$2:$I$2000,6,FALSE),"")</f>
        <v/>
      </c>
      <c r="W816" s="119" t="str">
        <f>IFERROR(VLOOKUP(Table3[[#This Row],[Št. projektne naloge]],'[2]list 1'!$A$2:$I$2000,9,FALSE),"")</f>
        <v/>
      </c>
      <c r="X816" s="296" t="str">
        <f>IFERROR(VLOOKUP(Table3[[#This Row],[Št. projektne naloge]],'[2]list 1'!$A$2:$I$2000,8,FALSE),"")</f>
        <v/>
      </c>
      <c r="Y816" s="101">
        <f>SUM(Table3[[#This Row],[cca 
25%]:[cca 100%]])</f>
        <v>1</v>
      </c>
      <c r="Z816" s="351">
        <f>Table3[[#This Row],[Montažne ure]]*(1-Table3[[#This Row],[faktor %]])</f>
        <v>0</v>
      </c>
      <c r="AA816" s="84">
        <v>0.25</v>
      </c>
      <c r="AB816" s="84">
        <v>0.25</v>
      </c>
      <c r="AC816" s="84">
        <v>0.25</v>
      </c>
      <c r="AD816" s="84">
        <v>0.25</v>
      </c>
      <c r="AE816" s="515" t="s">
        <v>2785</v>
      </c>
      <c r="AF816" s="3" t="s">
        <v>745</v>
      </c>
      <c r="AG816" s="296">
        <f>IFERROR(VLOOKUP(Table3[[#This Row],[Št. projektne naloge]],'[1]PLAN KONTROLE KONČANIH STROJEV'!$C$8:$M$2000,5,FALSE),"")</f>
        <v>45711</v>
      </c>
      <c r="AH816" s="296" t="str">
        <f>IFERROR(VLOOKUP(Table3[[#This Row],[Št. projektne naloge]],'[1]PLAN KONTROLE KONČANIH STROJEV'!$C$8:$M$2000,4,FALSE),"")</f>
        <v>DA</v>
      </c>
      <c r="AI816" s="10" t="s">
        <v>2663</v>
      </c>
      <c r="AJ816" s="10"/>
      <c r="AK816" s="296">
        <f>IFERROR(VLOOKUP(Table3[[#This Row],[Št. projektne naloge]],'[1]PLAN KONTROLE KONČANIH STROJEV'!$C$8:$M$2000,9,FALSE),"")</f>
        <v>45723</v>
      </c>
      <c r="AL81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16" s="30" t="s">
        <v>357</v>
      </c>
      <c r="AN816" s="7"/>
    </row>
    <row r="817" spans="1:40" ht="18" hidden="1" x14ac:dyDescent="0.35">
      <c r="A817" s="117" t="s">
        <v>1870</v>
      </c>
      <c r="B817" s="8" t="s">
        <v>1770</v>
      </c>
      <c r="C817" s="57" t="s">
        <v>1837</v>
      </c>
      <c r="D817" s="419" t="s">
        <v>1838</v>
      </c>
      <c r="E817" s="306">
        <v>1</v>
      </c>
      <c r="F817" s="303"/>
      <c r="G817" s="10" t="s">
        <v>2004</v>
      </c>
      <c r="H817" s="112" t="s">
        <v>1379</v>
      </c>
      <c r="I817" s="250">
        <v>51</v>
      </c>
      <c r="J817" s="354"/>
      <c r="K817" s="158"/>
      <c r="L817" s="79">
        <v>0</v>
      </c>
      <c r="M817" s="79">
        <v>0</v>
      </c>
      <c r="N817" s="50">
        <v>472074</v>
      </c>
      <c r="O817" s="25">
        <v>16125</v>
      </c>
      <c r="P817" s="105"/>
      <c r="Q817" s="102"/>
      <c r="R817" s="114">
        <v>10</v>
      </c>
      <c r="S817" s="272" t="s">
        <v>2375</v>
      </c>
      <c r="T817" s="224"/>
      <c r="U817" s="29"/>
      <c r="V817" s="29" t="str">
        <f>IFERROR(VLOOKUP(Table3[[#This Row],[Št. projektne naloge]],'[2]list 1'!$A$2:$I$2000,6,FALSE),"")</f>
        <v/>
      </c>
      <c r="W817" s="119" t="str">
        <f>IFERROR(VLOOKUP(Table3[[#This Row],[Št. projektne naloge]],'[2]list 1'!$A$2:$I$2000,9,FALSE),"")</f>
        <v/>
      </c>
      <c r="X817" s="296" t="str">
        <f>IFERROR(VLOOKUP(Table3[[#This Row],[Št. projektne naloge]],'[2]list 1'!$A$2:$I$2000,8,FALSE),"")</f>
        <v/>
      </c>
      <c r="Y817" s="101">
        <f>SUM(Table3[[#This Row],[cca 
25%]:[cca 100%]])</f>
        <v>1</v>
      </c>
      <c r="Z817" s="351">
        <f>Table3[[#This Row],[Montažne ure]]*(1-Table3[[#This Row],[faktor %]])</f>
        <v>0</v>
      </c>
      <c r="AA817" s="84">
        <v>0.25</v>
      </c>
      <c r="AB817" s="84">
        <v>0.25</v>
      </c>
      <c r="AC817" s="84">
        <v>0.25</v>
      </c>
      <c r="AD817" s="84">
        <v>0.25</v>
      </c>
      <c r="AE817" s="3"/>
      <c r="AF817" s="3" t="s">
        <v>738</v>
      </c>
      <c r="AG817" s="296">
        <f>IFERROR(VLOOKUP(Table3[[#This Row],[Št. projektne naloge]],'[1]PLAN KONTROLE KONČANIH STROJEV'!$C$8:$M$2000,5,FALSE),"")</f>
        <v>45713</v>
      </c>
      <c r="AH817" s="296" t="str">
        <f>IFERROR(VLOOKUP(Table3[[#This Row],[Št. projektne naloge]],'[1]PLAN KONTROLE KONČANIH STROJEV'!$C$8:$M$2000,4,FALSE),"")</f>
        <v>DA</v>
      </c>
      <c r="AI817" s="10" t="s">
        <v>2663</v>
      </c>
      <c r="AJ817" s="10"/>
      <c r="AK817" s="296">
        <f>IFERROR(VLOOKUP(Table3[[#This Row],[Št. projektne naloge]],'[1]PLAN KONTROLE KONČANIH STROJEV'!$C$8:$M$2000,9,FALSE),"")</f>
        <v>45715</v>
      </c>
      <c r="AL81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17" s="30" t="s">
        <v>357</v>
      </c>
      <c r="AN817" s="7"/>
    </row>
    <row r="818" spans="1:40" ht="18" hidden="1" x14ac:dyDescent="0.35">
      <c r="A818" s="117" t="s">
        <v>1870</v>
      </c>
      <c r="B818" s="8" t="s">
        <v>1770</v>
      </c>
      <c r="C818" s="57" t="s">
        <v>1031</v>
      </c>
      <c r="D818" s="419" t="s">
        <v>1839</v>
      </c>
      <c r="E818" s="306">
        <v>1</v>
      </c>
      <c r="F818" s="303"/>
      <c r="G818" s="10" t="s">
        <v>2004</v>
      </c>
      <c r="H818" s="29" t="s">
        <v>1087</v>
      </c>
      <c r="I818" s="250">
        <v>48</v>
      </c>
      <c r="J818" s="354"/>
      <c r="K818" s="158"/>
      <c r="L818" s="79">
        <v>0</v>
      </c>
      <c r="M818" s="79">
        <v>0</v>
      </c>
      <c r="N818" s="50">
        <v>463834</v>
      </c>
      <c r="O818" s="280">
        <v>16126</v>
      </c>
      <c r="P818" s="105"/>
      <c r="Q818" s="102"/>
      <c r="R818" s="114">
        <v>64</v>
      </c>
      <c r="S818" s="59" t="s">
        <v>28</v>
      </c>
      <c r="T818" s="224"/>
      <c r="U818" s="29"/>
      <c r="V818" s="29" t="str">
        <f>IFERROR(VLOOKUP(Table3[[#This Row],[Št. projektne naloge]],'[2]list 1'!$A$2:$I$2000,6,FALSE),"")</f>
        <v/>
      </c>
      <c r="W818" s="119" t="str">
        <f>IFERROR(VLOOKUP(Table3[[#This Row],[Št. projektne naloge]],'[2]list 1'!$A$2:$I$2000,9,FALSE),"")</f>
        <v/>
      </c>
      <c r="X818" s="296" t="str">
        <f>IFERROR(VLOOKUP(Table3[[#This Row],[Št. projektne naloge]],'[2]list 1'!$A$2:$I$2000,8,FALSE),"")</f>
        <v/>
      </c>
      <c r="Y818" s="101">
        <f>SUM(Table3[[#This Row],[cca 
25%]:[cca 100%]])</f>
        <v>1</v>
      </c>
      <c r="Z818" s="351">
        <f>Table3[[#This Row],[Montažne ure]]*(1-Table3[[#This Row],[faktor %]])</f>
        <v>0</v>
      </c>
      <c r="AA818" s="84">
        <v>0.25</v>
      </c>
      <c r="AB818" s="84">
        <v>0.25</v>
      </c>
      <c r="AC818" s="84">
        <v>0.25</v>
      </c>
      <c r="AD818" s="84">
        <v>0.25</v>
      </c>
      <c r="AE818" s="514" t="s">
        <v>2880</v>
      </c>
      <c r="AF818" s="3" t="s">
        <v>736</v>
      </c>
      <c r="AG818" s="296">
        <f>IFERROR(VLOOKUP(Table3[[#This Row],[Št. projektne naloge]],'[1]PLAN KONTROLE KONČANIH STROJEV'!$C$8:$M$2000,5,FALSE),"")</f>
        <v>45719</v>
      </c>
      <c r="AH818" s="296" t="str">
        <f>IFERROR(VLOOKUP(Table3[[#This Row],[Št. projektne naloge]],'[1]PLAN KONTROLE KONČANIH STROJEV'!$C$8:$M$2000,4,FALSE),"")</f>
        <v>DA</v>
      </c>
      <c r="AI818" s="10" t="s">
        <v>2663</v>
      </c>
      <c r="AJ818" s="10"/>
      <c r="AK818" s="296">
        <f>IFERROR(VLOOKUP(Table3[[#This Row],[Št. projektne naloge]],'[1]PLAN KONTROLE KONČANIH STROJEV'!$C$8:$M$2000,9,FALSE),"")</f>
        <v>45733</v>
      </c>
      <c r="AL81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18" s="30" t="s">
        <v>357</v>
      </c>
      <c r="AN818" s="7"/>
    </row>
    <row r="819" spans="1:40" ht="18" hidden="1" x14ac:dyDescent="0.35">
      <c r="A819" s="117" t="s">
        <v>1870</v>
      </c>
      <c r="B819" s="8" t="s">
        <v>1770</v>
      </c>
      <c r="C819" s="57" t="s">
        <v>1837</v>
      </c>
      <c r="D819" s="419" t="s">
        <v>1840</v>
      </c>
      <c r="E819" s="306">
        <v>1</v>
      </c>
      <c r="F819" s="303"/>
      <c r="G819" s="10" t="s">
        <v>2004</v>
      </c>
      <c r="H819" s="112" t="s">
        <v>1379</v>
      </c>
      <c r="I819" s="250">
        <v>51</v>
      </c>
      <c r="J819" s="354"/>
      <c r="K819" s="158"/>
      <c r="L819" s="79">
        <v>0</v>
      </c>
      <c r="M819" s="79">
        <v>0</v>
      </c>
      <c r="N819" s="50">
        <v>472076</v>
      </c>
      <c r="O819" s="25">
        <v>16127</v>
      </c>
      <c r="P819" s="105"/>
      <c r="Q819" s="102"/>
      <c r="R819" s="114">
        <v>11</v>
      </c>
      <c r="S819" s="272" t="s">
        <v>2375</v>
      </c>
      <c r="T819" s="224"/>
      <c r="U819" s="29"/>
      <c r="V819" s="29" t="str">
        <f>IFERROR(VLOOKUP(Table3[[#This Row],[Št. projektne naloge]],'[2]list 1'!$A$2:$I$2000,6,FALSE),"")</f>
        <v/>
      </c>
      <c r="W819" s="119" t="str">
        <f>IFERROR(VLOOKUP(Table3[[#This Row],[Št. projektne naloge]],'[2]list 1'!$A$2:$I$2000,9,FALSE),"")</f>
        <v/>
      </c>
      <c r="X819" s="296" t="str">
        <f>IFERROR(VLOOKUP(Table3[[#This Row],[Št. projektne naloge]],'[2]list 1'!$A$2:$I$2000,8,FALSE),"")</f>
        <v/>
      </c>
      <c r="Y819" s="101">
        <f>SUM(Table3[[#This Row],[cca 
25%]:[cca 100%]])</f>
        <v>1</v>
      </c>
      <c r="Z819" s="351">
        <f>Table3[[#This Row],[Montažne ure]]*(1-Table3[[#This Row],[faktor %]])</f>
        <v>0</v>
      </c>
      <c r="AA819" s="84">
        <v>0.25</v>
      </c>
      <c r="AB819" s="84">
        <v>0.25</v>
      </c>
      <c r="AC819" s="84">
        <v>0.25</v>
      </c>
      <c r="AD819" s="84">
        <v>0.25</v>
      </c>
      <c r="AE819" s="3"/>
      <c r="AF819" s="3" t="s">
        <v>738</v>
      </c>
      <c r="AG819" s="296">
        <f>IFERROR(VLOOKUP(Table3[[#This Row],[Št. projektne naloge]],'[1]PLAN KONTROLE KONČANIH STROJEV'!$C$8:$M$2000,5,FALSE),"")</f>
        <v>45713</v>
      </c>
      <c r="AH819" s="296" t="str">
        <f>IFERROR(VLOOKUP(Table3[[#This Row],[Št. projektne naloge]],'[1]PLAN KONTROLE KONČANIH STROJEV'!$C$8:$M$2000,4,FALSE),"")</f>
        <v>DA</v>
      </c>
      <c r="AI819" s="10" t="s">
        <v>2663</v>
      </c>
      <c r="AJ819" s="10"/>
      <c r="AK819" s="296">
        <f>IFERROR(VLOOKUP(Table3[[#This Row],[Št. projektne naloge]],'[1]PLAN KONTROLE KONČANIH STROJEV'!$C$8:$M$2000,9,FALSE),"")</f>
        <v>45715</v>
      </c>
      <c r="AL81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19" s="30" t="s">
        <v>357</v>
      </c>
      <c r="AN819" s="7"/>
    </row>
    <row r="820" spans="1:40" ht="18" hidden="1" x14ac:dyDescent="0.35">
      <c r="A820" s="117" t="s">
        <v>1870</v>
      </c>
      <c r="B820" s="8" t="s">
        <v>1770</v>
      </c>
      <c r="C820" s="57" t="s">
        <v>1841</v>
      </c>
      <c r="D820" s="420" t="s">
        <v>1842</v>
      </c>
      <c r="E820" s="306">
        <v>1</v>
      </c>
      <c r="F820" s="24" t="s">
        <v>357</v>
      </c>
      <c r="G820" s="91" t="s">
        <v>27</v>
      </c>
      <c r="H820" s="112" t="s">
        <v>1379</v>
      </c>
      <c r="I820" s="250">
        <v>51</v>
      </c>
      <c r="J820" s="341"/>
      <c r="K820" s="341"/>
      <c r="L820" s="79">
        <v>0</v>
      </c>
      <c r="M820" s="79">
        <v>0</v>
      </c>
      <c r="N820" s="25">
        <v>472077</v>
      </c>
      <c r="O820" s="25">
        <v>16128</v>
      </c>
      <c r="P820" s="105"/>
      <c r="Q820" s="102"/>
      <c r="R820" s="114">
        <v>10</v>
      </c>
      <c r="S820" s="272" t="s">
        <v>2375</v>
      </c>
      <c r="T820" s="224"/>
      <c r="U820" s="29"/>
      <c r="V820" s="29" t="str">
        <f>IFERROR(VLOOKUP(Table3[[#This Row],[Št. projektne naloge]],'[2]list 1'!$A$2:$I$2000,6,FALSE),"")</f>
        <v/>
      </c>
      <c r="W820" s="119" t="str">
        <f>IFERROR(VLOOKUP(Table3[[#This Row],[Št. projektne naloge]],'[2]list 1'!$A$2:$I$2000,9,FALSE),"")</f>
        <v/>
      </c>
      <c r="X820" s="296" t="str">
        <f>IFERROR(VLOOKUP(Table3[[#This Row],[Št. projektne naloge]],'[2]list 1'!$A$2:$I$2000,8,FALSE),"")</f>
        <v/>
      </c>
      <c r="Y820" s="101">
        <f>SUM(Table3[[#This Row],[cca 
25%]:[cca 100%]])</f>
        <v>1</v>
      </c>
      <c r="Z820" s="351">
        <f>Table3[[#This Row],[Montažne ure]]*(1-Table3[[#This Row],[faktor %]])</f>
        <v>0</v>
      </c>
      <c r="AA820" s="84">
        <v>0.25</v>
      </c>
      <c r="AB820" s="84">
        <v>0.25</v>
      </c>
      <c r="AC820" s="84">
        <v>0.25</v>
      </c>
      <c r="AD820" s="84">
        <v>0.25</v>
      </c>
      <c r="AE820" s="3"/>
      <c r="AF820" s="3" t="s">
        <v>2551</v>
      </c>
      <c r="AG820" s="296">
        <f>IFERROR(VLOOKUP(Table3[[#This Row],[Št. projektne naloge]],'[1]PLAN KONTROLE KONČANIH STROJEV'!$C$8:$M$2000,5,FALSE),"")</f>
        <v>0</v>
      </c>
      <c r="AH820" s="296" t="str">
        <f>IFERROR(VLOOKUP(Table3[[#This Row],[Št. projektne naloge]],'[1]PLAN KONTROLE KONČANIH STROJEV'!$C$8:$M$2000,4,FALSE),"")</f>
        <v>DA</v>
      </c>
      <c r="AI820" s="10" t="s">
        <v>2663</v>
      </c>
      <c r="AJ820" s="10"/>
      <c r="AK820" s="296">
        <f>IFERROR(VLOOKUP(Table3[[#This Row],[Št. projektne naloge]],'[1]PLAN KONTROLE KONČANIH STROJEV'!$C$8:$M$2000,9,FALSE),"")</f>
        <v>45806</v>
      </c>
      <c r="AL82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20" s="30" t="s">
        <v>357</v>
      </c>
      <c r="AN820" s="7"/>
    </row>
    <row r="821" spans="1:40" ht="18" hidden="1" x14ac:dyDescent="0.35">
      <c r="A821" s="117" t="s">
        <v>1870</v>
      </c>
      <c r="B821" s="8" t="s">
        <v>1770</v>
      </c>
      <c r="C821" s="57" t="s">
        <v>1843</v>
      </c>
      <c r="D821" s="420" t="s">
        <v>1844</v>
      </c>
      <c r="E821" s="306">
        <v>1</v>
      </c>
      <c r="F821" s="24"/>
      <c r="G821" s="91" t="s">
        <v>27</v>
      </c>
      <c r="H821" s="112" t="s">
        <v>1379</v>
      </c>
      <c r="I821" s="250">
        <v>51</v>
      </c>
      <c r="J821" s="341"/>
      <c r="K821" s="341"/>
      <c r="L821" s="79">
        <v>0</v>
      </c>
      <c r="M821" s="79">
        <v>0</v>
      </c>
      <c r="N821" s="25">
        <v>472078</v>
      </c>
      <c r="O821" s="25">
        <v>16129</v>
      </c>
      <c r="P821" s="105"/>
      <c r="Q821" s="102"/>
      <c r="R821" s="114">
        <v>10</v>
      </c>
      <c r="S821" s="272" t="s">
        <v>2375</v>
      </c>
      <c r="T821" s="224"/>
      <c r="U821" s="29"/>
      <c r="V821" s="29" t="str">
        <f>IFERROR(VLOOKUP(Table3[[#This Row],[Št. projektne naloge]],'[2]list 1'!$A$2:$I$2000,6,FALSE),"")</f>
        <v/>
      </c>
      <c r="W821" s="119" t="str">
        <f>IFERROR(VLOOKUP(Table3[[#This Row],[Št. projektne naloge]],'[2]list 1'!$A$2:$I$2000,9,FALSE),"")</f>
        <v/>
      </c>
      <c r="X821" s="296" t="str">
        <f>IFERROR(VLOOKUP(Table3[[#This Row],[Št. projektne naloge]],'[2]list 1'!$A$2:$I$2000,8,FALSE),"")</f>
        <v/>
      </c>
      <c r="Y821" s="101">
        <f>SUM(Table3[[#This Row],[cca 
25%]:[cca 100%]])</f>
        <v>1</v>
      </c>
      <c r="Z821" s="351">
        <f>Table3[[#This Row],[Montažne ure]]*(1-Table3[[#This Row],[faktor %]])</f>
        <v>0</v>
      </c>
      <c r="AA821" s="84">
        <v>0.25</v>
      </c>
      <c r="AB821" s="84">
        <v>0.25</v>
      </c>
      <c r="AC821" s="84">
        <v>0.25</v>
      </c>
      <c r="AD821" s="84">
        <v>0.25</v>
      </c>
      <c r="AE821" s="3"/>
      <c r="AF821" s="3"/>
      <c r="AG821" s="296">
        <f>IFERROR(VLOOKUP(Table3[[#This Row],[Št. projektne naloge]],'[1]PLAN KONTROLE KONČANIH STROJEV'!$C$8:$M$2000,5,FALSE),"")</f>
        <v>0</v>
      </c>
      <c r="AH821" s="296" t="str">
        <f>IFERROR(VLOOKUP(Table3[[#This Row],[Št. projektne naloge]],'[1]PLAN KONTROLE KONČANIH STROJEV'!$C$8:$M$2000,4,FALSE),"")</f>
        <v>DA</v>
      </c>
      <c r="AI821" s="10" t="s">
        <v>2663</v>
      </c>
      <c r="AJ821" s="10"/>
      <c r="AK821" s="296">
        <f>IFERROR(VLOOKUP(Table3[[#This Row],[Št. projektne naloge]],'[1]PLAN KONTROLE KONČANIH STROJEV'!$C$8:$M$2000,9,FALSE),"")</f>
        <v>45722</v>
      </c>
      <c r="AL82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21" s="30" t="s">
        <v>357</v>
      </c>
      <c r="AN821" s="7"/>
    </row>
    <row r="822" spans="1:40" ht="18" hidden="1" x14ac:dyDescent="0.35">
      <c r="A822" s="117" t="s">
        <v>1870</v>
      </c>
      <c r="B822" s="8" t="s">
        <v>1770</v>
      </c>
      <c r="C822" s="57" t="s">
        <v>1845</v>
      </c>
      <c r="D822" s="420" t="s">
        <v>1846</v>
      </c>
      <c r="E822" s="306">
        <v>1</v>
      </c>
      <c r="F822" s="24"/>
      <c r="G822" s="91" t="s">
        <v>27</v>
      </c>
      <c r="H822" s="112" t="s">
        <v>1379</v>
      </c>
      <c r="I822" s="250">
        <v>51</v>
      </c>
      <c r="J822" s="341"/>
      <c r="K822" s="341"/>
      <c r="L822" s="79">
        <v>0</v>
      </c>
      <c r="M822" s="79">
        <v>0</v>
      </c>
      <c r="N822" s="25">
        <v>472080</v>
      </c>
      <c r="O822" s="25">
        <v>16130</v>
      </c>
      <c r="P822" s="105"/>
      <c r="Q822" s="102"/>
      <c r="R822" s="114">
        <v>6</v>
      </c>
      <c r="S822" s="272" t="s">
        <v>2375</v>
      </c>
      <c r="T822" s="224"/>
      <c r="U822" s="29"/>
      <c r="V822" s="29" t="str">
        <f>IFERROR(VLOOKUP(Table3[[#This Row],[Št. projektne naloge]],'[2]list 1'!$A$2:$I$2000,6,FALSE),"")</f>
        <v/>
      </c>
      <c r="W822" s="119" t="str">
        <f>IFERROR(VLOOKUP(Table3[[#This Row],[Št. projektne naloge]],'[2]list 1'!$A$2:$I$2000,9,FALSE),"")</f>
        <v/>
      </c>
      <c r="X822" s="296" t="str">
        <f>IFERROR(VLOOKUP(Table3[[#This Row],[Št. projektne naloge]],'[2]list 1'!$A$2:$I$2000,8,FALSE),"")</f>
        <v/>
      </c>
      <c r="Y822" s="101">
        <f>SUM(Table3[[#This Row],[cca 
25%]:[cca 100%]])</f>
        <v>1</v>
      </c>
      <c r="Z822" s="351">
        <f>Table3[[#This Row],[Montažne ure]]*(1-Table3[[#This Row],[faktor %]])</f>
        <v>0</v>
      </c>
      <c r="AA822" s="84">
        <v>0.25</v>
      </c>
      <c r="AB822" s="84">
        <v>0.25</v>
      </c>
      <c r="AC822" s="84">
        <v>0.25</v>
      </c>
      <c r="AD822" s="84">
        <v>0.25</v>
      </c>
      <c r="AE822" s="3"/>
      <c r="AF822" s="3" t="s">
        <v>753</v>
      </c>
      <c r="AG822" s="296">
        <f>IFERROR(VLOOKUP(Table3[[#This Row],[Št. projektne naloge]],'[1]PLAN KONTROLE KONČANIH STROJEV'!$C$8:$M$2000,5,FALSE),"")</f>
        <v>45713</v>
      </c>
      <c r="AH822" s="296" t="str">
        <f>IFERROR(VLOOKUP(Table3[[#This Row],[Št. projektne naloge]],'[1]PLAN KONTROLE KONČANIH STROJEV'!$C$8:$M$2000,4,FALSE),"")</f>
        <v>DA</v>
      </c>
      <c r="AI822" s="10" t="s">
        <v>2663</v>
      </c>
      <c r="AJ822" s="10"/>
      <c r="AK822" s="296">
        <f>IFERROR(VLOOKUP(Table3[[#This Row],[Št. projektne naloge]],'[1]PLAN KONTROLE KONČANIH STROJEV'!$C$8:$M$2000,9,FALSE),"")</f>
        <v>45715</v>
      </c>
      <c r="AL82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22" s="30" t="s">
        <v>357</v>
      </c>
      <c r="AN822" s="7"/>
    </row>
    <row r="823" spans="1:40" ht="18" hidden="1" x14ac:dyDescent="0.35">
      <c r="A823" s="117" t="s">
        <v>1870</v>
      </c>
      <c r="B823" s="8" t="s">
        <v>1770</v>
      </c>
      <c r="C823" s="57" t="s">
        <v>1793</v>
      </c>
      <c r="D823" s="419" t="s">
        <v>1847</v>
      </c>
      <c r="E823" s="306">
        <v>1</v>
      </c>
      <c r="F823" s="24" t="s">
        <v>357</v>
      </c>
      <c r="G823" s="10" t="s">
        <v>2004</v>
      </c>
      <c r="H823" s="29" t="s">
        <v>1097</v>
      </c>
      <c r="I823" s="250">
        <v>47</v>
      </c>
      <c r="J823" s="158"/>
      <c r="K823" s="158"/>
      <c r="L823" s="79">
        <v>0</v>
      </c>
      <c r="M823" s="79">
        <v>0</v>
      </c>
      <c r="N823" s="50">
        <v>472814</v>
      </c>
      <c r="O823" s="25">
        <v>16131</v>
      </c>
      <c r="P823" s="105">
        <v>1</v>
      </c>
      <c r="Q823" s="102"/>
      <c r="R823" s="114">
        <v>6</v>
      </c>
      <c r="S823" s="272" t="s">
        <v>2375</v>
      </c>
      <c r="T823" s="224"/>
      <c r="U823" s="29" t="s">
        <v>1257</v>
      </c>
      <c r="V823" s="29" t="str">
        <f>IFERROR(VLOOKUP(Table3[[#This Row],[Št. projektne naloge]],'[2]list 1'!$A$2:$I$2000,6,FALSE),"")</f>
        <v/>
      </c>
      <c r="W823" s="119" t="str">
        <f>IFERROR(VLOOKUP(Table3[[#This Row],[Št. projektne naloge]],'[2]list 1'!$A$2:$I$2000,9,FALSE),"")</f>
        <v/>
      </c>
      <c r="X823" s="296" t="str">
        <f>IFERROR(VLOOKUP(Table3[[#This Row],[Št. projektne naloge]],'[2]list 1'!$A$2:$I$2000,8,FALSE),"")</f>
        <v/>
      </c>
      <c r="Y823" s="101">
        <f>SUM(Table3[[#This Row],[cca 
25%]:[cca 100%]])</f>
        <v>1</v>
      </c>
      <c r="Z823" s="351">
        <f>Table3[[#This Row],[Montažne ure]]*(1-Table3[[#This Row],[faktor %]])</f>
        <v>0</v>
      </c>
      <c r="AA823" s="84">
        <v>0.25</v>
      </c>
      <c r="AB823" s="84">
        <v>0.25</v>
      </c>
      <c r="AC823" s="84">
        <v>0.25</v>
      </c>
      <c r="AD823" s="84">
        <v>0.25</v>
      </c>
      <c r="AE823" s="474" t="s">
        <v>1249</v>
      </c>
      <c r="AF823" s="3"/>
      <c r="AG823" s="296">
        <f>IFERROR(VLOOKUP(Table3[[#This Row],[Št. projektne naloge]],'[1]PLAN KONTROLE KONČANIH STROJEV'!$C$8:$M$2000,5,FALSE),"")</f>
        <v>0</v>
      </c>
      <c r="AH823" s="296" t="str">
        <f>IFERROR(VLOOKUP(Table3[[#This Row],[Št. projektne naloge]],'[1]PLAN KONTROLE KONČANIH STROJEV'!$C$8:$M$2000,4,FALSE),"")</f>
        <v>DA</v>
      </c>
      <c r="AI823" s="10" t="s">
        <v>2663</v>
      </c>
      <c r="AJ823" s="10"/>
      <c r="AK823" s="296">
        <f>IFERROR(VLOOKUP(Table3[[#This Row],[Št. projektne naloge]],'[1]PLAN KONTROLE KONČANIH STROJEV'!$C$8:$M$2000,9,FALSE),"")</f>
        <v>45828</v>
      </c>
      <c r="AL82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23" s="30" t="s">
        <v>357</v>
      </c>
      <c r="AN823" s="7"/>
    </row>
    <row r="824" spans="1:40" ht="18" hidden="1" x14ac:dyDescent="0.35">
      <c r="A824" s="117" t="s">
        <v>1870</v>
      </c>
      <c r="B824" s="8" t="s">
        <v>1770</v>
      </c>
      <c r="C824" s="57" t="s">
        <v>1848</v>
      </c>
      <c r="D824" s="419" t="s">
        <v>1849</v>
      </c>
      <c r="E824" s="306">
        <v>1</v>
      </c>
      <c r="F824" s="24" t="s">
        <v>357</v>
      </c>
      <c r="G824" s="10" t="s">
        <v>2004</v>
      </c>
      <c r="H824" s="29" t="s">
        <v>1262</v>
      </c>
      <c r="I824" s="250">
        <v>49</v>
      </c>
      <c r="J824" s="158"/>
      <c r="K824" s="158"/>
      <c r="L824" s="79">
        <v>0</v>
      </c>
      <c r="M824" s="79">
        <v>0</v>
      </c>
      <c r="N824" s="50">
        <v>472081</v>
      </c>
      <c r="O824" s="25">
        <v>16132</v>
      </c>
      <c r="P824" s="105"/>
      <c r="Q824" s="102"/>
      <c r="R824" s="114">
        <v>4</v>
      </c>
      <c r="S824" s="61" t="s">
        <v>29</v>
      </c>
      <c r="T824" s="224"/>
      <c r="U824" s="29"/>
      <c r="V824" s="29" t="str">
        <f>IFERROR(VLOOKUP(Table3[[#This Row],[Št. projektne naloge]],'[2]list 1'!$A$2:$I$2000,6,FALSE),"")</f>
        <v/>
      </c>
      <c r="W824" s="119" t="str">
        <f>IFERROR(VLOOKUP(Table3[[#This Row],[Št. projektne naloge]],'[2]list 1'!$A$2:$I$2000,9,FALSE),"")</f>
        <v/>
      </c>
      <c r="X824" s="296" t="str">
        <f>IFERROR(VLOOKUP(Table3[[#This Row],[Št. projektne naloge]],'[2]list 1'!$A$2:$I$2000,8,FALSE),"")</f>
        <v/>
      </c>
      <c r="Y824" s="101">
        <f>SUM(Table3[[#This Row],[cca 
25%]:[cca 100%]])</f>
        <v>1</v>
      </c>
      <c r="Z824" s="351">
        <f>Table3[[#This Row],[Montažne ure]]*(1-Table3[[#This Row],[faktor %]])</f>
        <v>0</v>
      </c>
      <c r="AA824" s="84">
        <v>0.25</v>
      </c>
      <c r="AB824" s="84">
        <v>0.25</v>
      </c>
      <c r="AC824" s="84">
        <v>0.25</v>
      </c>
      <c r="AD824" s="84">
        <v>0.25</v>
      </c>
      <c r="AE824" s="3"/>
      <c r="AF824" s="3"/>
      <c r="AG824" s="296">
        <f>IFERROR(VLOOKUP(Table3[[#This Row],[Št. projektne naloge]],'[1]PLAN KONTROLE KONČANIH STROJEV'!$C$8:$M$2000,5,FALSE),"")</f>
        <v>45820</v>
      </c>
      <c r="AH824" s="296" t="str">
        <f>IFERROR(VLOOKUP(Table3[[#This Row],[Št. projektne naloge]],'[1]PLAN KONTROLE KONČANIH STROJEV'!$C$8:$M$2000,4,FALSE),"")</f>
        <v>DA</v>
      </c>
      <c r="AI824" s="10" t="s">
        <v>2663</v>
      </c>
      <c r="AJ824" s="10"/>
      <c r="AK824" s="296">
        <f>IFERROR(VLOOKUP(Table3[[#This Row],[Št. projektne naloge]],'[1]PLAN KONTROLE KONČANIH STROJEV'!$C$8:$M$2000,9,FALSE),"")</f>
        <v>45820</v>
      </c>
      <c r="AL82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24" s="30" t="s">
        <v>357</v>
      </c>
      <c r="AN824" s="7"/>
    </row>
    <row r="825" spans="1:40" ht="18" hidden="1" x14ac:dyDescent="0.35">
      <c r="A825" s="117" t="s">
        <v>1870</v>
      </c>
      <c r="B825" s="8" t="s">
        <v>1770</v>
      </c>
      <c r="C825" s="57" t="s">
        <v>1850</v>
      </c>
      <c r="D825" s="419" t="s">
        <v>1851</v>
      </c>
      <c r="E825" s="306">
        <v>1</v>
      </c>
      <c r="F825" s="24" t="s">
        <v>357</v>
      </c>
      <c r="G825" s="10" t="s">
        <v>2004</v>
      </c>
      <c r="H825" s="29" t="s">
        <v>1262</v>
      </c>
      <c r="I825" s="250">
        <v>49</v>
      </c>
      <c r="J825" s="158"/>
      <c r="K825" s="158"/>
      <c r="L825" s="79">
        <v>0</v>
      </c>
      <c r="M825" s="79">
        <v>0</v>
      </c>
      <c r="N825" s="50">
        <v>472082</v>
      </c>
      <c r="O825" s="280">
        <v>16177</v>
      </c>
      <c r="P825" s="105"/>
      <c r="Q825" s="102"/>
      <c r="R825" s="114">
        <v>32</v>
      </c>
      <c r="S825" s="61" t="s">
        <v>29</v>
      </c>
      <c r="T825" s="224"/>
      <c r="U825" s="29"/>
      <c r="V825" s="29" t="str">
        <f>IFERROR(VLOOKUP(Table3[[#This Row],[Št. projektne naloge]],'[2]list 1'!$A$2:$I$2000,6,FALSE),"")</f>
        <v/>
      </c>
      <c r="W825" s="119" t="str">
        <f>IFERROR(VLOOKUP(Table3[[#This Row],[Št. projektne naloge]],'[2]list 1'!$A$2:$I$2000,9,FALSE),"")</f>
        <v/>
      </c>
      <c r="X825" s="296" t="str">
        <f>IFERROR(VLOOKUP(Table3[[#This Row],[Št. projektne naloge]],'[2]list 1'!$A$2:$I$2000,8,FALSE),"")</f>
        <v/>
      </c>
      <c r="Y825" s="101">
        <f>SUM(Table3[[#This Row],[cca 
25%]:[cca 100%]])</f>
        <v>1</v>
      </c>
      <c r="Z825" s="351">
        <f>Table3[[#This Row],[Montažne ure]]*(1-Table3[[#This Row],[faktor %]])</f>
        <v>0</v>
      </c>
      <c r="AA825" s="84">
        <v>0.25</v>
      </c>
      <c r="AB825" s="84">
        <v>0.25</v>
      </c>
      <c r="AC825" s="84">
        <v>0.25</v>
      </c>
      <c r="AD825" s="84">
        <v>0.25</v>
      </c>
      <c r="AE825" s="3"/>
      <c r="AF825" s="3" t="s">
        <v>737</v>
      </c>
      <c r="AG825" s="296">
        <f>IFERROR(VLOOKUP(Table3[[#This Row],[Št. projektne naloge]],'[1]PLAN KONTROLE KONČANIH STROJEV'!$C$8:$M$2000,5,FALSE),"")</f>
        <v>0</v>
      </c>
      <c r="AH825" s="296" t="str">
        <f>IFERROR(VLOOKUP(Table3[[#This Row],[Št. projektne naloge]],'[1]PLAN KONTROLE KONČANIH STROJEV'!$C$8:$M$2000,4,FALSE),"")</f>
        <v>DA</v>
      </c>
      <c r="AI825" s="10" t="s">
        <v>2663</v>
      </c>
      <c r="AJ825" s="10"/>
      <c r="AK825" s="296">
        <f>IFERROR(VLOOKUP(Table3[[#This Row],[Št. projektne naloge]],'[1]PLAN KONTROLE KONČANIH STROJEV'!$C$8:$M$2000,9,FALSE),"")</f>
        <v>45827</v>
      </c>
      <c r="AL82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25" s="30" t="s">
        <v>357</v>
      </c>
      <c r="AN825" s="7"/>
    </row>
    <row r="826" spans="1:40" ht="18" hidden="1" x14ac:dyDescent="0.35">
      <c r="A826" s="117" t="s">
        <v>1870</v>
      </c>
      <c r="B826" s="8" t="s">
        <v>1770</v>
      </c>
      <c r="C826" s="57" t="s">
        <v>1848</v>
      </c>
      <c r="D826" s="419" t="s">
        <v>1852</v>
      </c>
      <c r="E826" s="306">
        <v>1</v>
      </c>
      <c r="F826" s="303"/>
      <c r="G826" s="10" t="s">
        <v>2004</v>
      </c>
      <c r="H826" s="112" t="s">
        <v>1379</v>
      </c>
      <c r="I826" s="250">
        <v>51</v>
      </c>
      <c r="J826" s="158"/>
      <c r="K826" s="158"/>
      <c r="L826" s="79">
        <v>0</v>
      </c>
      <c r="M826" s="79">
        <v>0</v>
      </c>
      <c r="N826" s="50">
        <v>472805</v>
      </c>
      <c r="O826" s="25">
        <v>16133</v>
      </c>
      <c r="P826" s="105"/>
      <c r="Q826" s="102"/>
      <c r="R826" s="114">
        <v>10</v>
      </c>
      <c r="S826" s="272" t="s">
        <v>2375</v>
      </c>
      <c r="T826" s="224"/>
      <c r="U826" s="29"/>
      <c r="V826" s="29" t="str">
        <f>IFERROR(VLOOKUP(Table3[[#This Row],[Št. projektne naloge]],'[2]list 1'!$A$2:$I$2000,6,FALSE),"")</f>
        <v/>
      </c>
      <c r="W826" s="119" t="str">
        <f>IFERROR(VLOOKUP(Table3[[#This Row],[Št. projektne naloge]],'[2]list 1'!$A$2:$I$2000,9,FALSE),"")</f>
        <v/>
      </c>
      <c r="X826" s="296" t="str">
        <f>IFERROR(VLOOKUP(Table3[[#This Row],[Št. projektne naloge]],'[2]list 1'!$A$2:$I$2000,8,FALSE),"")</f>
        <v/>
      </c>
      <c r="Y826" s="101">
        <f>SUM(Table3[[#This Row],[cca 
25%]:[cca 100%]])</f>
        <v>1</v>
      </c>
      <c r="Z826" s="351">
        <f>Table3[[#This Row],[Montažne ure]]*(1-Table3[[#This Row],[faktor %]])</f>
        <v>0</v>
      </c>
      <c r="AA826" s="84">
        <v>0.25</v>
      </c>
      <c r="AB826" s="84">
        <v>0.25</v>
      </c>
      <c r="AC826" s="84">
        <v>0.25</v>
      </c>
      <c r="AD826" s="84">
        <v>0.25</v>
      </c>
      <c r="AE826" s="3"/>
      <c r="AF826" s="3" t="s">
        <v>742</v>
      </c>
      <c r="AG826" s="296">
        <f>IFERROR(VLOOKUP(Table3[[#This Row],[Št. projektne naloge]],'[1]PLAN KONTROLE KONČANIH STROJEV'!$C$8:$M$2000,5,FALSE),"")</f>
        <v>45712</v>
      </c>
      <c r="AH826" s="296" t="str">
        <f>IFERROR(VLOOKUP(Table3[[#This Row],[Št. projektne naloge]],'[1]PLAN KONTROLE KONČANIH STROJEV'!$C$8:$M$2000,4,FALSE),"")</f>
        <v>DA</v>
      </c>
      <c r="AI826" s="10" t="s">
        <v>2663</v>
      </c>
      <c r="AJ826" s="10"/>
      <c r="AK826" s="296">
        <f>IFERROR(VLOOKUP(Table3[[#This Row],[Št. projektne naloge]],'[1]PLAN KONTROLE KONČANIH STROJEV'!$C$8:$M$2000,9,FALSE),"")</f>
        <v>45715</v>
      </c>
      <c r="AL82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26" s="30" t="s">
        <v>357</v>
      </c>
      <c r="AN826" s="7"/>
    </row>
    <row r="827" spans="1:40" ht="18" hidden="1" x14ac:dyDescent="0.35">
      <c r="A827" s="117" t="s">
        <v>1870</v>
      </c>
      <c r="B827" s="8" t="s">
        <v>1770</v>
      </c>
      <c r="C827" s="57" t="s">
        <v>1853</v>
      </c>
      <c r="D827" s="420" t="s">
        <v>1854</v>
      </c>
      <c r="E827" s="306">
        <v>1</v>
      </c>
      <c r="F827" s="80"/>
      <c r="G827" s="94" t="s">
        <v>697</v>
      </c>
      <c r="H827" s="28" t="s">
        <v>1367</v>
      </c>
      <c r="I827" s="361">
        <v>50</v>
      </c>
      <c r="J827" s="354"/>
      <c r="K827" s="158"/>
      <c r="L827" s="79">
        <v>0</v>
      </c>
      <c r="M827" s="79">
        <v>0</v>
      </c>
      <c r="N827" s="50">
        <v>472083</v>
      </c>
      <c r="O827" s="50">
        <v>16134</v>
      </c>
      <c r="P827" s="105"/>
      <c r="Q827" s="102"/>
      <c r="R827" s="114">
        <v>190</v>
      </c>
      <c r="S827" s="58" t="s">
        <v>1486</v>
      </c>
      <c r="T827" s="224"/>
      <c r="U827" s="29" t="s">
        <v>1089</v>
      </c>
      <c r="V827" s="29" t="str">
        <f>IFERROR(VLOOKUP(Table3[[#This Row],[Št. projektne naloge]],'[2]list 1'!$A$2:$I$2000,6,FALSE),"")</f>
        <v/>
      </c>
      <c r="W827" s="119" t="str">
        <f>IFERROR(VLOOKUP(Table3[[#This Row],[Št. projektne naloge]],'[2]list 1'!$A$2:$I$2000,9,FALSE),"")</f>
        <v/>
      </c>
      <c r="X827" s="296" t="str">
        <f>IFERROR(VLOOKUP(Table3[[#This Row],[Št. projektne naloge]],'[2]list 1'!$A$2:$I$2000,8,FALSE),"")</f>
        <v/>
      </c>
      <c r="Y827" s="101">
        <f>SUM(Table3[[#This Row],[cca 
25%]:[cca 100%]])</f>
        <v>1</v>
      </c>
      <c r="Z827" s="351">
        <f>Table3[[#This Row],[Montažne ure]]*(1-Table3[[#This Row],[faktor %]])</f>
        <v>0</v>
      </c>
      <c r="AA827" s="84">
        <v>0.25</v>
      </c>
      <c r="AB827" s="84">
        <v>0.25</v>
      </c>
      <c r="AC827" s="84">
        <v>0.25</v>
      </c>
      <c r="AD827" s="84">
        <v>0.25</v>
      </c>
      <c r="AE827" s="515" t="s">
        <v>1484</v>
      </c>
      <c r="AF827" s="515"/>
      <c r="AG827" s="296">
        <f>IFERROR(VLOOKUP(Table3[[#This Row],[Št. projektne naloge]],'[1]PLAN KONTROLE KONČANIH STROJEV'!$C$8:$M$2000,5,FALSE),"")</f>
        <v>0</v>
      </c>
      <c r="AH827" s="296" t="str">
        <f>IFERROR(VLOOKUP(Table3[[#This Row],[Št. projektne naloge]],'[1]PLAN KONTROLE KONČANIH STROJEV'!$C$8:$M$2000,4,FALSE),"")</f>
        <v>DA</v>
      </c>
      <c r="AI827" s="10" t="s">
        <v>2663</v>
      </c>
      <c r="AJ827" s="10"/>
      <c r="AK827" s="296">
        <f>IFERROR(VLOOKUP(Table3[[#This Row],[Št. projektne naloge]],'[1]PLAN KONTROLE KONČANIH STROJEV'!$C$8:$M$2000,9,FALSE),"")</f>
        <v>45706</v>
      </c>
      <c r="AL82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27" s="30" t="s">
        <v>357</v>
      </c>
      <c r="AN827" s="7"/>
    </row>
    <row r="828" spans="1:40" ht="18" hidden="1" x14ac:dyDescent="0.35">
      <c r="A828" s="117" t="s">
        <v>1870</v>
      </c>
      <c r="B828" s="8" t="s">
        <v>1770</v>
      </c>
      <c r="C828" s="57" t="s">
        <v>1855</v>
      </c>
      <c r="D828" s="419" t="s">
        <v>1856</v>
      </c>
      <c r="E828" s="306">
        <v>1</v>
      </c>
      <c r="F828" s="80"/>
      <c r="G828" s="94" t="s">
        <v>578</v>
      </c>
      <c r="H828" s="29" t="s">
        <v>1263</v>
      </c>
      <c r="I828" s="250">
        <v>51</v>
      </c>
      <c r="J828" s="354"/>
      <c r="K828" s="354"/>
      <c r="L828" s="79">
        <v>0</v>
      </c>
      <c r="M828" s="79">
        <v>0</v>
      </c>
      <c r="N828" s="50">
        <v>472084</v>
      </c>
      <c r="O828" s="50">
        <v>16135</v>
      </c>
      <c r="P828" s="105"/>
      <c r="Q828" s="102"/>
      <c r="R828" s="114">
        <v>4</v>
      </c>
      <c r="S828" s="58" t="s">
        <v>1486</v>
      </c>
      <c r="T828" s="224"/>
      <c r="U828" s="29"/>
      <c r="V828" s="29" t="str">
        <f>IFERROR(VLOOKUP(Table3[[#This Row],[Št. projektne naloge]],'[2]list 1'!$A$2:$I$2000,6,FALSE),"")</f>
        <v/>
      </c>
      <c r="W828" s="119" t="str">
        <f>IFERROR(VLOOKUP(Table3[[#This Row],[Št. projektne naloge]],'[2]list 1'!$A$2:$I$2000,9,FALSE),"")</f>
        <v/>
      </c>
      <c r="X828" s="296" t="str">
        <f>IFERROR(VLOOKUP(Table3[[#This Row],[Št. projektne naloge]],'[2]list 1'!$A$2:$I$2000,8,FALSE),"")</f>
        <v/>
      </c>
      <c r="Y828" s="101">
        <f>SUM(Table3[[#This Row],[cca 
25%]:[cca 100%]])</f>
        <v>1</v>
      </c>
      <c r="Z828" s="351">
        <f>Table3[[#This Row],[Montažne ure]]*(1-Table3[[#This Row],[faktor %]])</f>
        <v>0</v>
      </c>
      <c r="AA828" s="84">
        <v>0.25</v>
      </c>
      <c r="AB828" s="84">
        <v>0.25</v>
      </c>
      <c r="AC828" s="84">
        <v>0.25</v>
      </c>
      <c r="AD828" s="84">
        <v>0.25</v>
      </c>
      <c r="AE828" s="515" t="s">
        <v>2785</v>
      </c>
      <c r="AF828" s="3" t="s">
        <v>2552</v>
      </c>
      <c r="AG828" s="296">
        <f>IFERROR(VLOOKUP(Table3[[#This Row],[Št. projektne naloge]],'[1]PLAN KONTROLE KONČANIH STROJEV'!$C$8:$M$2000,5,FALSE),"")</f>
        <v>45706</v>
      </c>
      <c r="AH828" s="296" t="str">
        <f>IFERROR(VLOOKUP(Table3[[#This Row],[Št. projektne naloge]],'[1]PLAN KONTROLE KONČANIH STROJEV'!$C$8:$M$2000,4,FALSE),"")</f>
        <v>DA</v>
      </c>
      <c r="AI828" s="10" t="s">
        <v>2663</v>
      </c>
      <c r="AJ828" s="10"/>
      <c r="AK828" s="296">
        <f>IFERROR(VLOOKUP(Table3[[#This Row],[Št. projektne naloge]],'[1]PLAN KONTROLE KONČANIH STROJEV'!$C$8:$M$2000,9,FALSE),"")</f>
        <v>45721</v>
      </c>
      <c r="AL82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28" s="30" t="s">
        <v>357</v>
      </c>
      <c r="AN828" s="7"/>
    </row>
    <row r="829" spans="1:40" ht="18" hidden="1" x14ac:dyDescent="0.35">
      <c r="A829" s="117" t="s">
        <v>1870</v>
      </c>
      <c r="B829" s="8" t="s">
        <v>1770</v>
      </c>
      <c r="C829" s="57" t="s">
        <v>1848</v>
      </c>
      <c r="D829" s="419" t="s">
        <v>1857</v>
      </c>
      <c r="E829" s="306">
        <v>1</v>
      </c>
      <c r="F829" s="303"/>
      <c r="G829" s="10" t="s">
        <v>2004</v>
      </c>
      <c r="H829" s="29" t="s">
        <v>1262</v>
      </c>
      <c r="I829" s="250">
        <v>49</v>
      </c>
      <c r="J829" s="354"/>
      <c r="K829" s="158"/>
      <c r="L829" s="79">
        <v>0</v>
      </c>
      <c r="M829" s="79">
        <v>0</v>
      </c>
      <c r="N829" s="50">
        <v>472081</v>
      </c>
      <c r="O829" s="25">
        <v>16136</v>
      </c>
      <c r="P829" s="105"/>
      <c r="Q829" s="102"/>
      <c r="R829" s="114">
        <v>1</v>
      </c>
      <c r="S829" s="61" t="s">
        <v>29</v>
      </c>
      <c r="T829" s="224"/>
      <c r="U829" s="29"/>
      <c r="V829" s="29" t="str">
        <f>IFERROR(VLOOKUP(Table3[[#This Row],[Št. projektne naloge]],'[2]list 1'!$A$2:$I$2000,6,FALSE),"")</f>
        <v/>
      </c>
      <c r="W829" s="119" t="str">
        <f>IFERROR(VLOOKUP(Table3[[#This Row],[Št. projektne naloge]],'[2]list 1'!$A$2:$I$2000,9,FALSE),"")</f>
        <v/>
      </c>
      <c r="X829" s="296" t="str">
        <f>IFERROR(VLOOKUP(Table3[[#This Row],[Št. projektne naloge]],'[2]list 1'!$A$2:$I$2000,8,FALSE),"")</f>
        <v/>
      </c>
      <c r="Y829" s="101">
        <f>SUM(Table3[[#This Row],[cca 
25%]:[cca 100%]])</f>
        <v>1</v>
      </c>
      <c r="Z829" s="351">
        <f>Table3[[#This Row],[Montažne ure]]*(1-Table3[[#This Row],[faktor %]])</f>
        <v>0</v>
      </c>
      <c r="AA829" s="84">
        <v>0.25</v>
      </c>
      <c r="AB829" s="84">
        <v>0.25</v>
      </c>
      <c r="AC829" s="84">
        <v>0.25</v>
      </c>
      <c r="AD829" s="84">
        <v>0.25</v>
      </c>
      <c r="AE829" s="3"/>
      <c r="AF829" s="3"/>
      <c r="AG829" s="296">
        <f>IFERROR(VLOOKUP(Table3[[#This Row],[Št. projektne naloge]],'[1]PLAN KONTROLE KONČANIH STROJEV'!$C$8:$M$2000,5,FALSE),"")</f>
        <v>0</v>
      </c>
      <c r="AH829" s="296" t="str">
        <f>IFERROR(VLOOKUP(Table3[[#This Row],[Št. projektne naloge]],'[1]PLAN KONTROLE KONČANIH STROJEV'!$C$8:$M$2000,4,FALSE),"")</f>
        <v>DA</v>
      </c>
      <c r="AI829" s="10" t="s">
        <v>2663</v>
      </c>
      <c r="AJ829" s="10"/>
      <c r="AK829" s="296">
        <f>IFERROR(VLOOKUP(Table3[[#This Row],[Št. projektne naloge]],'[1]PLAN KONTROLE KONČANIH STROJEV'!$C$8:$M$2000,9,FALSE),"")</f>
        <v>45706</v>
      </c>
      <c r="AL82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29" s="30" t="s">
        <v>357</v>
      </c>
      <c r="AN829" s="7"/>
    </row>
    <row r="830" spans="1:40" ht="18" hidden="1" x14ac:dyDescent="0.35">
      <c r="A830" s="117" t="s">
        <v>1870</v>
      </c>
      <c r="B830" s="8" t="s">
        <v>1770</v>
      </c>
      <c r="C830" s="57" t="s">
        <v>1850</v>
      </c>
      <c r="D830" s="419" t="s">
        <v>1858</v>
      </c>
      <c r="E830" s="306">
        <v>1</v>
      </c>
      <c r="F830" s="24" t="s">
        <v>357</v>
      </c>
      <c r="G830" s="10" t="s">
        <v>2004</v>
      </c>
      <c r="H830" s="29" t="s">
        <v>1262</v>
      </c>
      <c r="I830" s="250">
        <v>49</v>
      </c>
      <c r="J830" s="384"/>
      <c r="K830" s="158"/>
      <c r="L830" s="79">
        <v>0</v>
      </c>
      <c r="M830" s="79">
        <v>0</v>
      </c>
      <c r="N830" s="50">
        <v>472082</v>
      </c>
      <c r="O830" s="280">
        <v>16178</v>
      </c>
      <c r="P830" s="105"/>
      <c r="Q830" s="102"/>
      <c r="R830" s="114">
        <v>32</v>
      </c>
      <c r="S830" s="59" t="s">
        <v>28</v>
      </c>
      <c r="T830" s="224"/>
      <c r="U830" s="29"/>
      <c r="V830" s="29" t="str">
        <f>IFERROR(VLOOKUP(Table3[[#This Row],[Št. projektne naloge]],'[2]list 1'!$A$2:$I$2000,6,FALSE),"")</f>
        <v/>
      </c>
      <c r="W830" s="119" t="str">
        <f>IFERROR(VLOOKUP(Table3[[#This Row],[Št. projektne naloge]],'[2]list 1'!$A$2:$I$2000,9,FALSE),"")</f>
        <v/>
      </c>
      <c r="X830" s="296" t="str">
        <f>IFERROR(VLOOKUP(Table3[[#This Row],[Št. projektne naloge]],'[2]list 1'!$A$2:$I$2000,8,FALSE),"")</f>
        <v/>
      </c>
      <c r="Y830" s="101">
        <f>SUM(Table3[[#This Row],[cca 
25%]:[cca 100%]])</f>
        <v>1</v>
      </c>
      <c r="Z830" s="351">
        <f>Table3[[#This Row],[Montažne ure]]*(1-Table3[[#This Row],[faktor %]])</f>
        <v>0</v>
      </c>
      <c r="AA830" s="84">
        <v>0.25</v>
      </c>
      <c r="AB830" s="84">
        <v>0.25</v>
      </c>
      <c r="AC830" s="84">
        <v>0.25</v>
      </c>
      <c r="AD830" s="84">
        <v>0.25</v>
      </c>
      <c r="AE830" s="3"/>
      <c r="AF830" s="3" t="s">
        <v>737</v>
      </c>
      <c r="AG830" s="296">
        <f>IFERROR(VLOOKUP(Table3[[#This Row],[Št. projektne naloge]],'[1]PLAN KONTROLE KONČANIH STROJEV'!$C$8:$M$2000,5,FALSE),"")</f>
        <v>0</v>
      </c>
      <c r="AH830" s="296" t="str">
        <f>IFERROR(VLOOKUP(Table3[[#This Row],[Št. projektne naloge]],'[1]PLAN KONTROLE KONČANIH STROJEV'!$C$8:$M$2000,4,FALSE),"")</f>
        <v>DA</v>
      </c>
      <c r="AI830" s="10" t="s">
        <v>2663</v>
      </c>
      <c r="AJ830" s="10"/>
      <c r="AK830" s="296">
        <f>IFERROR(VLOOKUP(Table3[[#This Row],[Št. projektne naloge]],'[1]PLAN KONTROLE KONČANIH STROJEV'!$C$8:$M$2000,9,FALSE),"")</f>
        <v>45827</v>
      </c>
      <c r="AL83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30" s="30" t="s">
        <v>357</v>
      </c>
      <c r="AN830" s="7"/>
    </row>
    <row r="831" spans="1:40" ht="18" hidden="1" x14ac:dyDescent="0.35">
      <c r="A831" s="117" t="s">
        <v>1870</v>
      </c>
      <c r="B831" s="8" t="s">
        <v>1770</v>
      </c>
      <c r="C831" s="57" t="s">
        <v>1859</v>
      </c>
      <c r="D831" s="419" t="s">
        <v>1860</v>
      </c>
      <c r="E831" s="306">
        <v>1</v>
      </c>
      <c r="F831" s="303"/>
      <c r="G831" s="10" t="s">
        <v>2004</v>
      </c>
      <c r="H831" s="112" t="s">
        <v>1379</v>
      </c>
      <c r="I831" s="250">
        <v>51</v>
      </c>
      <c r="J831" s="354"/>
      <c r="K831" s="158"/>
      <c r="L831" s="79">
        <v>0</v>
      </c>
      <c r="M831" s="79">
        <v>0</v>
      </c>
      <c r="N831" s="50">
        <v>472085</v>
      </c>
      <c r="O831" s="25">
        <v>16137</v>
      </c>
      <c r="P831" s="105"/>
      <c r="Q831" s="102"/>
      <c r="R831" s="114">
        <v>11</v>
      </c>
      <c r="S831" s="272" t="s">
        <v>2375</v>
      </c>
      <c r="T831" s="224"/>
      <c r="U831" s="29"/>
      <c r="V831" s="29" t="str">
        <f>IFERROR(VLOOKUP(Table3[[#This Row],[Št. projektne naloge]],'[2]list 1'!$A$2:$I$2000,6,FALSE),"")</f>
        <v/>
      </c>
      <c r="W831" s="119" t="str">
        <f>IFERROR(VLOOKUP(Table3[[#This Row],[Št. projektne naloge]],'[2]list 1'!$A$2:$I$2000,9,FALSE),"")</f>
        <v/>
      </c>
      <c r="X831" s="296" t="str">
        <f>IFERROR(VLOOKUP(Table3[[#This Row],[Št. projektne naloge]],'[2]list 1'!$A$2:$I$2000,8,FALSE),"")</f>
        <v/>
      </c>
      <c r="Y831" s="101">
        <f>SUM(Table3[[#This Row],[cca 
25%]:[cca 100%]])</f>
        <v>1</v>
      </c>
      <c r="Z831" s="351">
        <f>Table3[[#This Row],[Montažne ure]]*(1-Table3[[#This Row],[faktor %]])</f>
        <v>0</v>
      </c>
      <c r="AA831" s="84">
        <v>0.25</v>
      </c>
      <c r="AB831" s="84">
        <v>0.25</v>
      </c>
      <c r="AC831" s="84">
        <v>0.25</v>
      </c>
      <c r="AD831" s="84">
        <v>0.25</v>
      </c>
      <c r="AE831" s="3"/>
      <c r="AF831" s="3" t="s">
        <v>738</v>
      </c>
      <c r="AG831" s="296">
        <f>IFERROR(VLOOKUP(Table3[[#This Row],[Št. projektne naloge]],'[1]PLAN KONTROLE KONČANIH STROJEV'!$C$8:$M$2000,5,FALSE),"")</f>
        <v>45712</v>
      </c>
      <c r="AH831" s="296" t="str">
        <f>IFERROR(VLOOKUP(Table3[[#This Row],[Št. projektne naloge]],'[1]PLAN KONTROLE KONČANIH STROJEV'!$C$8:$M$2000,4,FALSE),"")</f>
        <v>DA</v>
      </c>
      <c r="AI831" s="10" t="s">
        <v>2663</v>
      </c>
      <c r="AJ831" s="10"/>
      <c r="AK831" s="296">
        <f>IFERROR(VLOOKUP(Table3[[#This Row],[Št. projektne naloge]],'[1]PLAN KONTROLE KONČANIH STROJEV'!$C$8:$M$2000,9,FALSE),"")</f>
        <v>45715</v>
      </c>
      <c r="AL83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31" s="30" t="s">
        <v>357</v>
      </c>
      <c r="AN831" s="7"/>
    </row>
    <row r="832" spans="1:40" ht="18" hidden="1" x14ac:dyDescent="0.35">
      <c r="A832" s="117" t="s">
        <v>1870</v>
      </c>
      <c r="B832" s="8" t="s">
        <v>1770</v>
      </c>
      <c r="C832" s="57" t="s">
        <v>1793</v>
      </c>
      <c r="D832" s="419" t="s">
        <v>1861</v>
      </c>
      <c r="E832" s="306">
        <v>1</v>
      </c>
      <c r="F832" s="24" t="s">
        <v>357</v>
      </c>
      <c r="G832" s="10" t="s">
        <v>2004</v>
      </c>
      <c r="H832" s="29" t="s">
        <v>1097</v>
      </c>
      <c r="I832" s="250">
        <v>47</v>
      </c>
      <c r="J832" s="354"/>
      <c r="K832" s="158"/>
      <c r="L832" s="79">
        <v>0</v>
      </c>
      <c r="M832" s="79">
        <v>0</v>
      </c>
      <c r="N832" s="50">
        <v>472057</v>
      </c>
      <c r="O832" s="25">
        <v>16138</v>
      </c>
      <c r="P832" s="105">
        <v>1</v>
      </c>
      <c r="Q832" s="102"/>
      <c r="R832" s="114">
        <v>9</v>
      </c>
      <c r="S832" s="272" t="s">
        <v>2375</v>
      </c>
      <c r="T832" s="224"/>
      <c r="U832" s="29" t="s">
        <v>1257</v>
      </c>
      <c r="V832" s="29" t="str">
        <f>IFERROR(VLOOKUP(Table3[[#This Row],[Št. projektne naloge]],'[2]list 1'!$A$2:$I$2000,6,FALSE),"")</f>
        <v/>
      </c>
      <c r="W832" s="119" t="str">
        <f>IFERROR(VLOOKUP(Table3[[#This Row],[Št. projektne naloge]],'[2]list 1'!$A$2:$I$2000,9,FALSE),"")</f>
        <v/>
      </c>
      <c r="X832" s="296" t="str">
        <f>IFERROR(VLOOKUP(Table3[[#This Row],[Št. projektne naloge]],'[2]list 1'!$A$2:$I$2000,8,FALSE),"")</f>
        <v/>
      </c>
      <c r="Y832" s="101">
        <f>SUM(Table3[[#This Row],[cca 
25%]:[cca 100%]])</f>
        <v>1</v>
      </c>
      <c r="Z832" s="351">
        <f>Table3[[#This Row],[Montažne ure]]*(1-Table3[[#This Row],[faktor %]])</f>
        <v>0</v>
      </c>
      <c r="AA832" s="84">
        <v>0.25</v>
      </c>
      <c r="AB832" s="84">
        <v>0.25</v>
      </c>
      <c r="AC832" s="84">
        <v>0.25</v>
      </c>
      <c r="AD832" s="84">
        <v>0.25</v>
      </c>
      <c r="AE832" s="474" t="s">
        <v>1249</v>
      </c>
      <c r="AF832" s="3" t="s">
        <v>2546</v>
      </c>
      <c r="AG832" s="296">
        <f>IFERROR(VLOOKUP(Table3[[#This Row],[Št. projektne naloge]],'[1]PLAN KONTROLE KONČANIH STROJEV'!$C$8:$M$2000,5,FALSE),"")</f>
        <v>0</v>
      </c>
      <c r="AH832" s="296" t="str">
        <f>IFERROR(VLOOKUP(Table3[[#This Row],[Št. projektne naloge]],'[1]PLAN KONTROLE KONČANIH STROJEV'!$C$8:$M$2000,4,FALSE),"")</f>
        <v>DA</v>
      </c>
      <c r="AI832" s="10" t="s">
        <v>2663</v>
      </c>
      <c r="AJ832" s="10"/>
      <c r="AK832" s="296">
        <f>IFERROR(VLOOKUP(Table3[[#This Row],[Št. projektne naloge]],'[1]PLAN KONTROLE KONČANIH STROJEV'!$C$8:$M$2000,9,FALSE),"")</f>
        <v>45828</v>
      </c>
      <c r="AL83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32" s="30" t="s">
        <v>357</v>
      </c>
      <c r="AN832" s="7"/>
    </row>
    <row r="833" spans="1:40" ht="18" hidden="1" x14ac:dyDescent="0.35">
      <c r="A833" s="117" t="s">
        <v>1870</v>
      </c>
      <c r="B833" s="8" t="s">
        <v>1770</v>
      </c>
      <c r="C833" s="57" t="s">
        <v>1862</v>
      </c>
      <c r="D833" s="419" t="s">
        <v>1863</v>
      </c>
      <c r="E833" s="306">
        <v>1</v>
      </c>
      <c r="F833" s="80"/>
      <c r="G833" s="94" t="s">
        <v>578</v>
      </c>
      <c r="H833" s="28" t="s">
        <v>1367</v>
      </c>
      <c r="I833" s="361">
        <v>50</v>
      </c>
      <c r="J833" s="341"/>
      <c r="K833" s="354"/>
      <c r="L833" s="79">
        <v>0</v>
      </c>
      <c r="M833" s="79">
        <v>0</v>
      </c>
      <c r="N833" s="50">
        <v>472086</v>
      </c>
      <c r="O833" s="50">
        <v>16139</v>
      </c>
      <c r="P833" s="105"/>
      <c r="Q833" s="102"/>
      <c r="R833" s="114">
        <v>180</v>
      </c>
      <c r="S833" s="58" t="s">
        <v>1486</v>
      </c>
      <c r="T833" s="224"/>
      <c r="U833" s="29" t="s">
        <v>1089</v>
      </c>
      <c r="V833" s="29" t="str">
        <f>IFERROR(VLOOKUP(Table3[[#This Row],[Št. projektne naloge]],'[2]list 1'!$A$2:$I$2000,6,FALSE),"")</f>
        <v/>
      </c>
      <c r="W833" s="119" t="str">
        <f>IFERROR(VLOOKUP(Table3[[#This Row],[Št. projektne naloge]],'[2]list 1'!$A$2:$I$2000,9,FALSE),"")</f>
        <v/>
      </c>
      <c r="X833" s="296" t="str">
        <f>IFERROR(VLOOKUP(Table3[[#This Row],[Št. projektne naloge]],'[2]list 1'!$A$2:$I$2000,8,FALSE),"")</f>
        <v/>
      </c>
      <c r="Y833" s="101">
        <f>SUM(Table3[[#This Row],[cca 
25%]:[cca 100%]])</f>
        <v>1</v>
      </c>
      <c r="Z833" s="351">
        <f>Table3[[#This Row],[Montažne ure]]*(1-Table3[[#This Row],[faktor %]])</f>
        <v>0</v>
      </c>
      <c r="AA833" s="84">
        <v>0.25</v>
      </c>
      <c r="AB833" s="84">
        <v>0.25</v>
      </c>
      <c r="AC833" s="84">
        <v>0.25</v>
      </c>
      <c r="AD833" s="84">
        <v>0.25</v>
      </c>
      <c r="AE833" s="515" t="s">
        <v>1484</v>
      </c>
      <c r="AF833" s="3"/>
      <c r="AG833" s="296">
        <f>IFERROR(VLOOKUP(Table3[[#This Row],[Št. projektne naloge]],'[1]PLAN KONTROLE KONČANIH STROJEV'!$C$8:$M$2000,5,FALSE),"")</f>
        <v>0</v>
      </c>
      <c r="AH833" s="296" t="str">
        <f>IFERROR(VLOOKUP(Table3[[#This Row],[Št. projektne naloge]],'[1]PLAN KONTROLE KONČANIH STROJEV'!$C$8:$M$2000,4,FALSE),"")</f>
        <v>DA</v>
      </c>
      <c r="AI833" s="10" t="s">
        <v>2663</v>
      </c>
      <c r="AJ833" s="10"/>
      <c r="AK833" s="296">
        <f>IFERROR(VLOOKUP(Table3[[#This Row],[Št. projektne naloge]],'[1]PLAN KONTROLE KONČANIH STROJEV'!$C$8:$M$2000,9,FALSE),"")</f>
        <v>45706</v>
      </c>
      <c r="AL83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33" s="30" t="s">
        <v>357</v>
      </c>
      <c r="AN833" s="7"/>
    </row>
    <row r="834" spans="1:40" ht="18" hidden="1" x14ac:dyDescent="0.35">
      <c r="A834" s="117" t="s">
        <v>1870</v>
      </c>
      <c r="B834" s="8" t="s">
        <v>1770</v>
      </c>
      <c r="C834" s="57" t="s">
        <v>1864</v>
      </c>
      <c r="D834" s="420" t="s">
        <v>1865</v>
      </c>
      <c r="E834" s="306">
        <v>1</v>
      </c>
      <c r="F834" s="24"/>
      <c r="G834" s="91" t="s">
        <v>559</v>
      </c>
      <c r="H834" s="29" t="s">
        <v>1263</v>
      </c>
      <c r="I834" s="250">
        <v>51</v>
      </c>
      <c r="J834" s="7"/>
      <c r="K834" s="341"/>
      <c r="L834" s="79">
        <v>0</v>
      </c>
      <c r="M834" s="79">
        <v>0</v>
      </c>
      <c r="N834" s="25">
        <v>472087</v>
      </c>
      <c r="O834" s="25">
        <v>16140</v>
      </c>
      <c r="P834" s="105"/>
      <c r="Q834" s="102"/>
      <c r="R834" s="114">
        <v>26</v>
      </c>
      <c r="S834" s="58" t="s">
        <v>1486</v>
      </c>
      <c r="T834" s="224"/>
      <c r="U834" s="29"/>
      <c r="V834" s="29" t="str">
        <f>IFERROR(VLOOKUP(Table3[[#This Row],[Št. projektne naloge]],'[2]list 1'!$A$2:$I$2000,6,FALSE),"")</f>
        <v/>
      </c>
      <c r="W834" s="119" t="str">
        <f>IFERROR(VLOOKUP(Table3[[#This Row],[Št. projektne naloge]],'[2]list 1'!$A$2:$I$2000,9,FALSE),"")</f>
        <v/>
      </c>
      <c r="X834" s="296" t="str">
        <f>IFERROR(VLOOKUP(Table3[[#This Row],[Št. projektne naloge]],'[2]list 1'!$A$2:$I$2000,8,FALSE),"")</f>
        <v/>
      </c>
      <c r="Y834" s="101">
        <f>SUM(Table3[[#This Row],[cca 
25%]:[cca 100%]])</f>
        <v>1</v>
      </c>
      <c r="Z834" s="351">
        <f>Table3[[#This Row],[Montažne ure]]*(1-Table3[[#This Row],[faktor %]])</f>
        <v>0</v>
      </c>
      <c r="AA834" s="84">
        <v>0.25</v>
      </c>
      <c r="AB834" s="84">
        <v>0.25</v>
      </c>
      <c r="AC834" s="84">
        <v>0.25</v>
      </c>
      <c r="AD834" s="84">
        <v>0.25</v>
      </c>
      <c r="AE834" s="3"/>
      <c r="AF834" s="3" t="s">
        <v>2548</v>
      </c>
      <c r="AG834" s="296">
        <f>IFERROR(VLOOKUP(Table3[[#This Row],[Št. projektne naloge]],'[1]PLAN KONTROLE KONČANIH STROJEV'!$C$8:$M$2000,5,FALSE),"")</f>
        <v>45713</v>
      </c>
      <c r="AH834" s="296" t="str">
        <f>IFERROR(VLOOKUP(Table3[[#This Row],[Št. projektne naloge]],'[1]PLAN KONTROLE KONČANIH STROJEV'!$C$8:$M$2000,4,FALSE),"")</f>
        <v>DA</v>
      </c>
      <c r="AI834" s="10" t="s">
        <v>2663</v>
      </c>
      <c r="AJ834" s="10"/>
      <c r="AK834" s="296">
        <f>IFERROR(VLOOKUP(Table3[[#This Row],[Št. projektne naloge]],'[1]PLAN KONTROLE KONČANIH STROJEV'!$C$8:$M$2000,9,FALSE),"")</f>
        <v>45707</v>
      </c>
      <c r="AL83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34" s="30" t="s">
        <v>357</v>
      </c>
      <c r="AN834" s="7"/>
    </row>
    <row r="835" spans="1:40" ht="18" hidden="1" x14ac:dyDescent="0.35">
      <c r="A835" s="117" t="s">
        <v>1870</v>
      </c>
      <c r="B835" s="8" t="s">
        <v>1770</v>
      </c>
      <c r="C835" s="57" t="s">
        <v>1866</v>
      </c>
      <c r="D835" s="419" t="s">
        <v>1867</v>
      </c>
      <c r="E835" s="306">
        <v>1</v>
      </c>
      <c r="F835" s="24" t="s">
        <v>357</v>
      </c>
      <c r="G835" s="10" t="s">
        <v>2004</v>
      </c>
      <c r="H835" s="112" t="s">
        <v>1379</v>
      </c>
      <c r="I835" s="250">
        <v>51</v>
      </c>
      <c r="J835" s="7"/>
      <c r="K835" s="158"/>
      <c r="L835" s="79">
        <v>0</v>
      </c>
      <c r="M835" s="79">
        <v>0</v>
      </c>
      <c r="N835" s="50">
        <v>472088</v>
      </c>
      <c r="O835" s="25">
        <v>16141</v>
      </c>
      <c r="P835" s="105"/>
      <c r="Q835" s="102"/>
      <c r="R835" s="114">
        <v>8</v>
      </c>
      <c r="S835" s="61" t="s">
        <v>29</v>
      </c>
      <c r="T835" s="224"/>
      <c r="U835" s="29"/>
      <c r="V835" s="29" t="str">
        <f>IFERROR(VLOOKUP(Table3[[#This Row],[Št. projektne naloge]],'[2]list 1'!$A$2:$I$2000,6,FALSE),"")</f>
        <v/>
      </c>
      <c r="W835" s="119" t="str">
        <f>IFERROR(VLOOKUP(Table3[[#This Row],[Št. projektne naloge]],'[2]list 1'!$A$2:$I$2000,9,FALSE),"")</f>
        <v/>
      </c>
      <c r="X835" s="296" t="str">
        <f>IFERROR(VLOOKUP(Table3[[#This Row],[Št. projektne naloge]],'[2]list 1'!$A$2:$I$2000,8,FALSE),"")</f>
        <v/>
      </c>
      <c r="Y835" s="101">
        <f>SUM(Table3[[#This Row],[cca 
25%]:[cca 100%]])</f>
        <v>1</v>
      </c>
      <c r="Z835" s="351">
        <f>Table3[[#This Row],[Montažne ure]]*(1-Table3[[#This Row],[faktor %]])</f>
        <v>0</v>
      </c>
      <c r="AA835" s="84">
        <v>0.25</v>
      </c>
      <c r="AB835" s="84">
        <v>0.25</v>
      </c>
      <c r="AC835" s="84">
        <v>0.25</v>
      </c>
      <c r="AD835" s="84">
        <v>0.25</v>
      </c>
      <c r="AE835" s="3"/>
      <c r="AF835" s="3" t="s">
        <v>2553</v>
      </c>
      <c r="AG835" s="296">
        <f>IFERROR(VLOOKUP(Table3[[#This Row],[Št. projektne naloge]],'[1]PLAN KONTROLE KONČANIH STROJEV'!$C$8:$M$2000,5,FALSE),"")</f>
        <v>0</v>
      </c>
      <c r="AH835" s="296" t="str">
        <f>IFERROR(VLOOKUP(Table3[[#This Row],[Št. projektne naloge]],'[1]PLAN KONTROLE KONČANIH STROJEV'!$C$8:$M$2000,4,FALSE),"")</f>
        <v>DA</v>
      </c>
      <c r="AI835" s="10" t="s">
        <v>2663</v>
      </c>
      <c r="AJ835" s="10"/>
      <c r="AK835" s="296">
        <f>IFERROR(VLOOKUP(Table3[[#This Row],[Št. projektne naloge]],'[1]PLAN KONTROLE KONČANIH STROJEV'!$C$8:$M$2000,9,FALSE),"")</f>
        <v>45811</v>
      </c>
      <c r="AL83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35" s="30" t="s">
        <v>357</v>
      </c>
      <c r="AN835" s="7"/>
    </row>
    <row r="836" spans="1:40" ht="18" hidden="1" x14ac:dyDescent="0.35">
      <c r="A836" s="117" t="s">
        <v>1870</v>
      </c>
      <c r="B836" s="8" t="s">
        <v>1770</v>
      </c>
      <c r="C836" s="57" t="s">
        <v>1868</v>
      </c>
      <c r="D836" s="420" t="s">
        <v>1869</v>
      </c>
      <c r="E836" s="306">
        <v>1</v>
      </c>
      <c r="F836" s="24" t="s">
        <v>357</v>
      </c>
      <c r="G836" s="10"/>
      <c r="H836" s="29"/>
      <c r="I836" s="280">
        <v>40</v>
      </c>
      <c r="J836" s="158"/>
      <c r="K836" s="158"/>
      <c r="L836" s="79">
        <v>0</v>
      </c>
      <c r="M836" s="79">
        <v>0</v>
      </c>
      <c r="N836" s="97">
        <v>472089</v>
      </c>
      <c r="O836" s="97">
        <v>16142</v>
      </c>
      <c r="P836" s="105"/>
      <c r="Q836" s="102"/>
      <c r="R836" s="114"/>
      <c r="S836" s="272"/>
      <c r="T836" s="224"/>
      <c r="U836" s="29"/>
      <c r="V836" s="29" t="str">
        <f>IFERROR(VLOOKUP(Table3[[#This Row],[Št. projektne naloge]],'[2]list 1'!$A$2:$I$2000,6,FALSE),"")</f>
        <v/>
      </c>
      <c r="W836" s="119" t="str">
        <f>IFERROR(VLOOKUP(Table3[[#This Row],[Št. projektne naloge]],'[2]list 1'!$A$2:$I$2000,9,FALSE),"")</f>
        <v/>
      </c>
      <c r="X836" s="296" t="str">
        <f>IFERROR(VLOOKUP(Table3[[#This Row],[Št. projektne naloge]],'[2]list 1'!$A$2:$I$2000,8,FALSE),"")</f>
        <v/>
      </c>
      <c r="Y836" s="101">
        <f>SUM(Table3[[#This Row],[cca 
25%]:[cca 100%]])</f>
        <v>0</v>
      </c>
      <c r="Z836" s="351">
        <f>Table3[[#This Row],[Montažne ure]]*(1-Table3[[#This Row],[faktor %]])</f>
        <v>0</v>
      </c>
      <c r="AA836" s="366"/>
      <c r="AB836" s="85"/>
      <c r="AC836" s="85"/>
      <c r="AD836" s="85"/>
      <c r="AE836" s="3"/>
      <c r="AF836" s="3"/>
      <c r="AG836" s="296" t="str">
        <f>IFERROR(VLOOKUP(Table3[[#This Row],[Št. projektne naloge]],'[1]PLAN KONTROLE KONČANIH STROJEV'!$C$8:$M$2000,5,FALSE),"")</f>
        <v/>
      </c>
      <c r="AH836" s="296" t="str">
        <f>IFERROR(VLOOKUP(Table3[[#This Row],[Št. projektne naloge]],'[1]PLAN KONTROLE KONČANIH STROJEV'!$C$8:$M$2000,4,FALSE),"")</f>
        <v/>
      </c>
      <c r="AI836" s="10"/>
      <c r="AJ836" s="10"/>
      <c r="AK836" s="296" t="str">
        <f>IFERROR(VLOOKUP(Table3[[#This Row],[Št. projektne naloge]],'[1]PLAN KONTROLE KONČANIH STROJEV'!$C$8:$M$2000,9,FALSE),"")</f>
        <v/>
      </c>
      <c r="AL83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36" s="30"/>
      <c r="AN836" s="7"/>
    </row>
    <row r="837" spans="1:40" ht="18" hidden="1" x14ac:dyDescent="0.35">
      <c r="A837" s="117"/>
      <c r="B837" s="8"/>
      <c r="C837" s="57"/>
      <c r="D837" s="50"/>
      <c r="E837" s="50" t="str">
        <f>RIGHT(D837,5)</f>
        <v/>
      </c>
      <c r="F837" s="303"/>
      <c r="G837" s="10"/>
      <c r="H837" s="29"/>
      <c r="I837" s="280"/>
      <c r="J837" s="103"/>
      <c r="K837" s="103"/>
      <c r="L837" s="105"/>
      <c r="M837" s="105"/>
      <c r="N837" s="201"/>
      <c r="O837" s="201"/>
      <c r="P837" s="105"/>
      <c r="Q837" s="102"/>
      <c r="R837" s="114"/>
      <c r="S837" s="272"/>
      <c r="T837" s="224"/>
      <c r="U837" s="29"/>
      <c r="V837" s="29" t="s">
        <v>2128</v>
      </c>
      <c r="W837" s="10" t="s">
        <v>2128</v>
      </c>
      <c r="X837" s="296" t="s">
        <v>2128</v>
      </c>
      <c r="Y837" s="101">
        <f>SUM(Table3[[#This Row],[cca 
25%]:[cca 100%]])</f>
        <v>0</v>
      </c>
      <c r="Z837" s="351">
        <f>Table3[[#This Row],[Montažne ure]]*(1-Table3[[#This Row],[faktor %]])</f>
        <v>0</v>
      </c>
      <c r="AA837" s="366"/>
      <c r="AB837" s="85"/>
      <c r="AC837" s="85"/>
      <c r="AD837" s="85"/>
      <c r="AE837" s="3"/>
      <c r="AF837" s="3"/>
      <c r="AG837" s="296" t="str">
        <f>IFERROR(VLOOKUP(Table3[[#This Row],[Št. projektne naloge]],'[1]PLAN KONTROLE KONČANIH STROJEV'!$C$8:$M$2000,5,FALSE),"")</f>
        <v/>
      </c>
      <c r="AH837" s="296" t="str">
        <f>IFERROR(VLOOKUP(Table3[[#This Row],[Št. projektne naloge]],'[1]PLAN KONTROLE KONČANIH STROJEV'!$C$8:$M$2000,4,FALSE),"")</f>
        <v/>
      </c>
      <c r="AI837" s="10"/>
      <c r="AJ837" s="10"/>
      <c r="AK837" s="296" t="str">
        <f>IFERROR(VLOOKUP(Table3[[#This Row],[Št. projektne naloge]],'[1]PLAN KONTROLE KONČANIH STROJEV'!$C$8:$M$2000,9,FALSE),"")</f>
        <v/>
      </c>
      <c r="AL83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37" s="10" t="s">
        <v>2665</v>
      </c>
      <c r="AN837" s="7"/>
    </row>
    <row r="838" spans="1:40" ht="18" hidden="1" x14ac:dyDescent="0.35">
      <c r="A838" s="117" t="s">
        <v>1882</v>
      </c>
      <c r="B838" s="8" t="s">
        <v>1871</v>
      </c>
      <c r="C838" s="57" t="s">
        <v>1872</v>
      </c>
      <c r="D838" s="419" t="s">
        <v>1873</v>
      </c>
      <c r="E838" s="50"/>
      <c r="F838" s="303" t="s">
        <v>125</v>
      </c>
      <c r="G838" s="10" t="s">
        <v>2005</v>
      </c>
      <c r="H838" s="29"/>
      <c r="I838" s="280">
        <v>22</v>
      </c>
      <c r="J838" s="158"/>
      <c r="K838" s="158"/>
      <c r="L838" s="214">
        <v>0</v>
      </c>
      <c r="M838" s="214">
        <v>0</v>
      </c>
      <c r="N838" s="50">
        <v>367950</v>
      </c>
      <c r="O838" s="10">
        <v>16150</v>
      </c>
      <c r="P838" s="105"/>
      <c r="Q838" s="102"/>
      <c r="R838" s="114">
        <v>0</v>
      </c>
      <c r="S838" s="272"/>
      <c r="T838" s="224" t="s">
        <v>558</v>
      </c>
      <c r="U838" s="29"/>
      <c r="V838" s="29" t="str">
        <f>IFERROR(VLOOKUP(Table3[[#This Row],[Št. projektne naloge]],'[2]list 1'!$A$2:$I$2000,6,FALSE),"")</f>
        <v/>
      </c>
      <c r="W838" s="119" t="str">
        <f>IFERROR(VLOOKUP(Table3[[#This Row],[Št. projektne naloge]],'[2]list 1'!$A$2:$I$2000,9,FALSE),"")</f>
        <v/>
      </c>
      <c r="X838" s="296" t="str">
        <f>IFERROR(VLOOKUP(Table3[[#This Row],[Št. projektne naloge]],'[2]list 1'!$A$2:$I$2000,8,FALSE),"")</f>
        <v/>
      </c>
      <c r="Y838" s="101">
        <f>SUM(Table3[[#This Row],[cca 
25%]:[cca 100%]])</f>
        <v>0</v>
      </c>
      <c r="Z838" s="351">
        <f>Table3[[#This Row],[Montažne ure]]*(1-Table3[[#This Row],[faktor %]])</f>
        <v>0</v>
      </c>
      <c r="AA838" s="366"/>
      <c r="AB838" s="85"/>
      <c r="AC838" s="85"/>
      <c r="AD838" s="85"/>
      <c r="AE838" s="3"/>
      <c r="AF838" s="3"/>
      <c r="AG838" s="296">
        <f>IFERROR(VLOOKUP(Table3[[#This Row],[Št. projektne naloge]],'[1]PLAN KONTROLE KONČANIH STROJEV'!$C$8:$M$2000,5,FALSE),"")</f>
        <v>0</v>
      </c>
      <c r="AH838" s="296" t="str">
        <f>IFERROR(VLOOKUP(Table3[[#This Row],[Št. projektne naloge]],'[1]PLAN KONTROLE KONČANIH STROJEV'!$C$8:$M$2000,4,FALSE),"")</f>
        <v>DA</v>
      </c>
      <c r="AI838" s="10"/>
      <c r="AJ838" s="10"/>
      <c r="AK838" s="296">
        <f>IFERROR(VLOOKUP(Table3[[#This Row],[Št. projektne naloge]],'[1]PLAN KONTROLE KONČANIH STROJEV'!$C$8:$M$2000,9,FALSE),"")</f>
        <v>0</v>
      </c>
      <c r="AL83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38" s="30" t="s">
        <v>357</v>
      </c>
      <c r="AN838" s="7"/>
    </row>
    <row r="839" spans="1:40" ht="18" hidden="1" x14ac:dyDescent="0.35">
      <c r="A839" s="117" t="s">
        <v>1882</v>
      </c>
      <c r="B839" s="8" t="s">
        <v>1871</v>
      </c>
      <c r="C839" s="57" t="s">
        <v>1874</v>
      </c>
      <c r="D839" s="419" t="s">
        <v>1875</v>
      </c>
      <c r="E839" s="50"/>
      <c r="F839" s="303"/>
      <c r="G839" s="10" t="s">
        <v>2005</v>
      </c>
      <c r="H839" s="29" t="s">
        <v>696</v>
      </c>
      <c r="I839" s="250">
        <v>22</v>
      </c>
      <c r="J839" s="158"/>
      <c r="K839" s="158"/>
      <c r="L839" s="214">
        <v>0</v>
      </c>
      <c r="M839" s="214">
        <v>0</v>
      </c>
      <c r="N839" s="50">
        <v>367951</v>
      </c>
      <c r="O839" s="10">
        <v>16151</v>
      </c>
      <c r="P839" s="105">
        <v>1</v>
      </c>
      <c r="Q839" s="102"/>
      <c r="R839" s="114">
        <v>14</v>
      </c>
      <c r="S839" s="62" t="s">
        <v>19</v>
      </c>
      <c r="T839" s="224" t="s">
        <v>558</v>
      </c>
      <c r="U839" s="29"/>
      <c r="V839" s="29" t="str">
        <f>IFERROR(VLOOKUP(Table3[[#This Row],[Št. projektne naloge]],'[2]list 1'!$A$2:$I$2000,6,FALSE),"")</f>
        <v/>
      </c>
      <c r="W839" s="119" t="str">
        <f>IFERROR(VLOOKUP(Table3[[#This Row],[Št. projektne naloge]],'[2]list 1'!$A$2:$I$2000,9,FALSE),"")</f>
        <v/>
      </c>
      <c r="X839" s="296" t="str">
        <f>IFERROR(VLOOKUP(Table3[[#This Row],[Št. projektne naloge]],'[2]list 1'!$A$2:$I$2000,8,FALSE),"")</f>
        <v/>
      </c>
      <c r="Y839" s="101">
        <f>SUM(Table3[[#This Row],[cca 
25%]:[cca 100%]])</f>
        <v>1</v>
      </c>
      <c r="Z839" s="351">
        <f>Table3[[#This Row],[Montažne ure]]*(1-Table3[[#This Row],[faktor %]])</f>
        <v>0</v>
      </c>
      <c r="AA839" s="84">
        <v>0.25</v>
      </c>
      <c r="AB839" s="84">
        <v>0.25</v>
      </c>
      <c r="AC839" s="84">
        <v>0.25</v>
      </c>
      <c r="AD839" s="84">
        <v>0.25</v>
      </c>
      <c r="AE839" s="3"/>
      <c r="AF839" s="3"/>
      <c r="AG839" s="296">
        <f>IFERROR(VLOOKUP(Table3[[#This Row],[Št. projektne naloge]],'[1]PLAN KONTROLE KONČANIH STROJEV'!$C$8:$M$2000,5,FALSE),"")</f>
        <v>0</v>
      </c>
      <c r="AH839" s="296" t="str">
        <f>IFERROR(VLOOKUP(Table3[[#This Row],[Št. projektne naloge]],'[1]PLAN KONTROLE KONČANIH STROJEV'!$C$8:$M$2000,4,FALSE),"")</f>
        <v>DA</v>
      </c>
      <c r="AI839" s="10"/>
      <c r="AJ839" s="10"/>
      <c r="AK839" s="296">
        <f>IFERROR(VLOOKUP(Table3[[#This Row],[Št. projektne naloge]],'[1]PLAN KONTROLE KONČANIH STROJEV'!$C$8:$M$2000,9,FALSE),"")</f>
        <v>0</v>
      </c>
      <c r="AL83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39" s="30" t="s">
        <v>357</v>
      </c>
      <c r="AN839" s="7"/>
    </row>
    <row r="840" spans="1:40" ht="18" hidden="1" x14ac:dyDescent="0.35">
      <c r="A840" s="117" t="s">
        <v>1882</v>
      </c>
      <c r="B840" s="86" t="s">
        <v>1871</v>
      </c>
      <c r="C840" s="57" t="s">
        <v>1876</v>
      </c>
      <c r="D840" s="419" t="s">
        <v>1877</v>
      </c>
      <c r="E840" s="50"/>
      <c r="F840" s="80"/>
      <c r="G840" s="94" t="s">
        <v>2127</v>
      </c>
      <c r="H840" s="29" t="s">
        <v>696</v>
      </c>
      <c r="I840" s="250">
        <v>22</v>
      </c>
      <c r="J840" s="354"/>
      <c r="K840" s="158"/>
      <c r="L840" s="214">
        <v>0</v>
      </c>
      <c r="M840" s="214">
        <v>0</v>
      </c>
      <c r="N840" s="50">
        <v>367952</v>
      </c>
      <c r="O840" s="94">
        <v>16152</v>
      </c>
      <c r="P840" s="105"/>
      <c r="Q840" s="102"/>
      <c r="R840" s="114">
        <v>92</v>
      </c>
      <c r="S840" s="62" t="s">
        <v>19</v>
      </c>
      <c r="T840" s="224" t="s">
        <v>558</v>
      </c>
      <c r="U840" s="29"/>
      <c r="V840" s="29" t="str">
        <f>IFERROR(VLOOKUP(Table3[[#This Row],[Št. projektne naloge]],'[2]list 1'!$A$2:$I$2000,6,FALSE),"")</f>
        <v/>
      </c>
      <c r="W840" s="119" t="str">
        <f>IFERROR(VLOOKUP(Table3[[#This Row],[Št. projektne naloge]],'[2]list 1'!$A$2:$I$2000,9,FALSE),"")</f>
        <v/>
      </c>
      <c r="X840" s="296" t="str">
        <f>IFERROR(VLOOKUP(Table3[[#This Row],[Št. projektne naloge]],'[2]list 1'!$A$2:$I$2000,8,FALSE),"")</f>
        <v/>
      </c>
      <c r="Y840" s="101">
        <f>SUM(Table3[[#This Row],[cca 
25%]:[cca 100%]])</f>
        <v>1</v>
      </c>
      <c r="Z840" s="351">
        <f>Table3[[#This Row],[Montažne ure]]*(1-Table3[[#This Row],[faktor %]])</f>
        <v>0</v>
      </c>
      <c r="AA840" s="84">
        <v>0.25</v>
      </c>
      <c r="AB840" s="84">
        <v>0.25</v>
      </c>
      <c r="AC840" s="84">
        <v>0.25</v>
      </c>
      <c r="AD840" s="84">
        <v>0.25</v>
      </c>
      <c r="AE840" s="3"/>
      <c r="AF840" s="3"/>
      <c r="AG840" s="296">
        <f>IFERROR(VLOOKUP(Table3[[#This Row],[Št. projektne naloge]],'[1]PLAN KONTROLE KONČANIH STROJEV'!$C$8:$M$2000,5,FALSE),"")</f>
        <v>0</v>
      </c>
      <c r="AH840" s="296" t="str">
        <f>IFERROR(VLOOKUP(Table3[[#This Row],[Št. projektne naloge]],'[1]PLAN KONTROLE KONČANIH STROJEV'!$C$8:$M$2000,4,FALSE),"")</f>
        <v>DA</v>
      </c>
      <c r="AI840" s="10"/>
      <c r="AJ840" s="10"/>
      <c r="AK840" s="296">
        <f>IFERROR(VLOOKUP(Table3[[#This Row],[Št. projektne naloge]],'[1]PLAN KONTROLE KONČANIH STROJEV'!$C$8:$M$2000,9,FALSE),"")</f>
        <v>0</v>
      </c>
      <c r="AL84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40" s="30" t="s">
        <v>357</v>
      </c>
      <c r="AN840" s="7"/>
    </row>
    <row r="841" spans="1:40" ht="18" hidden="1" x14ac:dyDescent="0.35">
      <c r="A841" s="117" t="s">
        <v>1882</v>
      </c>
      <c r="B841" s="8" t="s">
        <v>1871</v>
      </c>
      <c r="C841" s="57" t="s">
        <v>1878</v>
      </c>
      <c r="D841" s="419" t="s">
        <v>1879</v>
      </c>
      <c r="E841" s="50"/>
      <c r="F841" s="303"/>
      <c r="G841" s="10" t="s">
        <v>2005</v>
      </c>
      <c r="H841" s="29"/>
      <c r="I841" s="280">
        <v>22</v>
      </c>
      <c r="J841" s="158"/>
      <c r="K841" s="158"/>
      <c r="L841" s="214">
        <v>0</v>
      </c>
      <c r="M841" s="214">
        <v>0</v>
      </c>
      <c r="N841" s="50">
        <v>472809</v>
      </c>
      <c r="O841" s="201"/>
      <c r="P841" s="105">
        <v>1</v>
      </c>
      <c r="Q841" s="102"/>
      <c r="R841" s="114">
        <v>0</v>
      </c>
      <c r="S841" s="247"/>
      <c r="T841" s="224" t="s">
        <v>558</v>
      </c>
      <c r="U841" s="29"/>
      <c r="V841" s="29" t="str">
        <f>IFERROR(VLOOKUP(Table3[[#This Row],[Št. projektne naloge]],'[2]list 1'!$A$2:$I$2000,6,FALSE),"")</f>
        <v/>
      </c>
      <c r="W841" s="119" t="str">
        <f>IFERROR(VLOOKUP(Table3[[#This Row],[Št. projektne naloge]],'[2]list 1'!$A$2:$I$2000,9,FALSE),"")</f>
        <v/>
      </c>
      <c r="X841" s="296" t="str">
        <f>IFERROR(VLOOKUP(Table3[[#This Row],[Št. projektne naloge]],'[2]list 1'!$A$2:$I$2000,8,FALSE),"")</f>
        <v/>
      </c>
      <c r="Y841" s="101">
        <f>SUM(Table3[[#This Row],[cca 
25%]:[cca 100%]])</f>
        <v>0</v>
      </c>
      <c r="Z841" s="351">
        <f>Table3[[#This Row],[Montažne ure]]*(1-Table3[[#This Row],[faktor %]])</f>
        <v>0</v>
      </c>
      <c r="AA841" s="366"/>
      <c r="AB841" s="85"/>
      <c r="AC841" s="85"/>
      <c r="AD841" s="85"/>
      <c r="AE841" s="3"/>
      <c r="AF841" s="3"/>
      <c r="AG841" s="296">
        <f>IFERROR(VLOOKUP(Table3[[#This Row],[Št. projektne naloge]],'[1]PLAN KONTROLE KONČANIH STROJEV'!$C$8:$M$2000,5,FALSE),"")</f>
        <v>0</v>
      </c>
      <c r="AH841" s="296" t="str">
        <f>IFERROR(VLOOKUP(Table3[[#This Row],[Št. projektne naloge]],'[1]PLAN KONTROLE KONČANIH STROJEV'!$C$8:$M$2000,4,FALSE),"")</f>
        <v>DA</v>
      </c>
      <c r="AI841" s="10"/>
      <c r="AJ841" s="10"/>
      <c r="AK841" s="296">
        <f>IFERROR(VLOOKUP(Table3[[#This Row],[Št. projektne naloge]],'[1]PLAN KONTROLE KONČANIH STROJEV'!$C$8:$M$2000,9,FALSE),"")</f>
        <v>0</v>
      </c>
      <c r="AL84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41" s="30" t="s">
        <v>357</v>
      </c>
      <c r="AN841" s="7"/>
    </row>
    <row r="842" spans="1:40" ht="18" hidden="1" x14ac:dyDescent="0.35">
      <c r="A842" s="117" t="s">
        <v>1882</v>
      </c>
      <c r="B842" s="8" t="s">
        <v>1871</v>
      </c>
      <c r="C842" s="57" t="s">
        <v>1880</v>
      </c>
      <c r="D842" s="419" t="s">
        <v>1881</v>
      </c>
      <c r="E842" s="50"/>
      <c r="F842" s="303"/>
      <c r="G842" s="10" t="s">
        <v>2005</v>
      </c>
      <c r="H842" s="29" t="s">
        <v>696</v>
      </c>
      <c r="I842" s="250">
        <v>22</v>
      </c>
      <c r="J842" s="158"/>
      <c r="K842" s="158"/>
      <c r="L842" s="214">
        <v>0</v>
      </c>
      <c r="M842" s="214">
        <v>0</v>
      </c>
      <c r="N842" s="50">
        <v>367989</v>
      </c>
      <c r="O842" s="201"/>
      <c r="P842" s="105">
        <v>12</v>
      </c>
      <c r="Q842" s="102"/>
      <c r="R842" s="114">
        <v>0</v>
      </c>
      <c r="S842" s="62" t="s">
        <v>19</v>
      </c>
      <c r="T842" s="224" t="s">
        <v>558</v>
      </c>
      <c r="U842" s="29"/>
      <c r="V842" s="29" t="str">
        <f>IFERROR(VLOOKUP(Table3[[#This Row],[Št. projektne naloge]],'[2]list 1'!$A$2:$I$2000,6,FALSE),"")</f>
        <v/>
      </c>
      <c r="W842" s="119" t="str">
        <f>IFERROR(VLOOKUP(Table3[[#This Row],[Št. projektne naloge]],'[2]list 1'!$A$2:$I$2000,9,FALSE),"")</f>
        <v/>
      </c>
      <c r="X842" s="296" t="str">
        <f>IFERROR(VLOOKUP(Table3[[#This Row],[Št. projektne naloge]],'[2]list 1'!$A$2:$I$2000,8,FALSE),"")</f>
        <v/>
      </c>
      <c r="Y842" s="101">
        <f>SUM(Table3[[#This Row],[cca 
25%]:[cca 100%]])</f>
        <v>1</v>
      </c>
      <c r="Z842" s="351">
        <f>Table3[[#This Row],[Montažne ure]]*(1-Table3[[#This Row],[faktor %]])</f>
        <v>0</v>
      </c>
      <c r="AA842" s="84">
        <v>0.25</v>
      </c>
      <c r="AB842" s="84">
        <v>0.25</v>
      </c>
      <c r="AC842" s="84">
        <v>0.25</v>
      </c>
      <c r="AD842" s="84">
        <v>0.25</v>
      </c>
      <c r="AE842" s="3"/>
      <c r="AF842" s="3"/>
      <c r="AG842" s="296">
        <f>IFERROR(VLOOKUP(Table3[[#This Row],[Št. projektne naloge]],'[1]PLAN KONTROLE KONČANIH STROJEV'!$C$8:$M$2000,5,FALSE),"")</f>
        <v>0</v>
      </c>
      <c r="AH842" s="296">
        <f>IFERROR(VLOOKUP(Table3[[#This Row],[Št. projektne naloge]],'[1]PLAN KONTROLE KONČANIH STROJEV'!$C$8:$M$2000,4,FALSE),"")</f>
        <v>0</v>
      </c>
      <c r="AI842" s="10"/>
      <c r="AJ842" s="10"/>
      <c r="AK842" s="296">
        <f>IFERROR(VLOOKUP(Table3[[#This Row],[Št. projektne naloge]],'[1]PLAN KONTROLE KONČANIH STROJEV'!$C$8:$M$2000,9,FALSE),"")</f>
        <v>0</v>
      </c>
      <c r="AL84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42" s="30" t="s">
        <v>357</v>
      </c>
      <c r="AN842" s="7"/>
    </row>
    <row r="843" spans="1:40" ht="18" hidden="1" x14ac:dyDescent="0.35">
      <c r="A843" s="117"/>
      <c r="B843" s="8"/>
      <c r="C843" s="57"/>
      <c r="D843" s="50"/>
      <c r="E843" s="50" t="str">
        <f>RIGHT(D843,5)</f>
        <v/>
      </c>
      <c r="F843" s="303"/>
      <c r="G843" s="10"/>
      <c r="H843" s="29"/>
      <c r="I843" s="280"/>
      <c r="J843" s="103"/>
      <c r="K843" s="103"/>
      <c r="L843" s="105"/>
      <c r="M843" s="105"/>
      <c r="N843" s="201"/>
      <c r="O843" s="201"/>
      <c r="P843" s="105"/>
      <c r="Q843" s="102"/>
      <c r="R843" s="114"/>
      <c r="S843" s="272"/>
      <c r="T843" s="224"/>
      <c r="U843" s="29"/>
      <c r="V843" s="29" t="s">
        <v>2128</v>
      </c>
      <c r="W843" s="10" t="s">
        <v>2128</v>
      </c>
      <c r="X843" s="296" t="s">
        <v>2128</v>
      </c>
      <c r="Y843" s="101">
        <f>SUM(Table3[[#This Row],[cca 
25%]:[cca 100%]])</f>
        <v>0</v>
      </c>
      <c r="Z843" s="351">
        <f>Table3[[#This Row],[Montažne ure]]*(1-Table3[[#This Row],[faktor %]])</f>
        <v>0</v>
      </c>
      <c r="AA843" s="366"/>
      <c r="AB843" s="85"/>
      <c r="AC843" s="85"/>
      <c r="AD843" s="85"/>
      <c r="AE843" s="3"/>
      <c r="AF843" s="3"/>
      <c r="AG843" s="296" t="str">
        <f>IFERROR(VLOOKUP(Table3[[#This Row],[Št. projektne naloge]],'[1]PLAN KONTROLE KONČANIH STROJEV'!$C$8:$M$2000,5,FALSE),"")</f>
        <v/>
      </c>
      <c r="AH843" s="296" t="str">
        <f>IFERROR(VLOOKUP(Table3[[#This Row],[Št. projektne naloge]],'[1]PLAN KONTROLE KONČANIH STROJEV'!$C$8:$M$2000,4,FALSE),"")</f>
        <v/>
      </c>
      <c r="AI843" s="10"/>
      <c r="AJ843" s="10"/>
      <c r="AK843" s="296" t="str">
        <f>IFERROR(VLOOKUP(Table3[[#This Row],[Št. projektne naloge]],'[1]PLAN KONTROLE KONČANIH STROJEV'!$C$8:$M$2000,9,FALSE),"")</f>
        <v/>
      </c>
      <c r="AL84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43" s="10" t="s">
        <v>2665</v>
      </c>
      <c r="AN843" s="7"/>
    </row>
    <row r="844" spans="1:40" ht="18" hidden="1" x14ac:dyDescent="0.35">
      <c r="A844" s="117" t="s">
        <v>1883</v>
      </c>
      <c r="B844" s="8" t="s">
        <v>1884</v>
      </c>
      <c r="C844" s="94" t="s">
        <v>1885</v>
      </c>
      <c r="D844" s="50">
        <v>1</v>
      </c>
      <c r="E844" s="50" t="str">
        <f>RIGHT(D844,5)</f>
        <v>1</v>
      </c>
      <c r="F844" s="303"/>
      <c r="G844" s="10"/>
      <c r="H844" s="29" t="s">
        <v>2002</v>
      </c>
      <c r="I844" s="250">
        <v>20</v>
      </c>
      <c r="J844" s="158"/>
      <c r="K844" s="158"/>
      <c r="L844" s="214">
        <v>0</v>
      </c>
      <c r="M844" s="105">
        <v>3</v>
      </c>
      <c r="N844" s="261">
        <v>395880065</v>
      </c>
      <c r="O844" s="201">
        <v>15970</v>
      </c>
      <c r="P844" s="105">
        <v>1</v>
      </c>
      <c r="Q844" s="102"/>
      <c r="R844" s="114">
        <v>160</v>
      </c>
      <c r="S844" s="59" t="s">
        <v>28</v>
      </c>
      <c r="T844" s="224"/>
      <c r="U844" s="29"/>
      <c r="V844" s="29" t="s">
        <v>2128</v>
      </c>
      <c r="W844" s="10" t="s">
        <v>2128</v>
      </c>
      <c r="X844" s="296" t="s">
        <v>2128</v>
      </c>
      <c r="Y844" s="101">
        <f>SUM(Table3[[#This Row],[cca 
25%]:[cca 100%]])</f>
        <v>1</v>
      </c>
      <c r="Z844" s="351">
        <f>Table3[[#This Row],[Montažne ure]]*(1-Table3[[#This Row],[faktor %]])</f>
        <v>0</v>
      </c>
      <c r="AA844" s="84">
        <v>0.25</v>
      </c>
      <c r="AB844" s="84">
        <v>0.25</v>
      </c>
      <c r="AC844" s="84">
        <v>0.25</v>
      </c>
      <c r="AD844" s="84">
        <v>0.25</v>
      </c>
      <c r="AE844" s="3" t="s">
        <v>559</v>
      </c>
      <c r="AF844" s="3"/>
      <c r="AG844" s="296">
        <f>IFERROR(VLOOKUP(Table3[[#This Row],[Št. projektne naloge]],'[1]PLAN KONTROLE KONČANIH STROJEV'!$C$8:$M$2000,5,FALSE),"")</f>
        <v>45545</v>
      </c>
      <c r="AH844" s="296" t="str">
        <f>IFERROR(VLOOKUP(Table3[[#This Row],[Št. projektne naloge]],'[1]PLAN KONTROLE KONČANIH STROJEV'!$C$8:$M$2000,4,FALSE),"")</f>
        <v>DA</v>
      </c>
      <c r="AI844" s="355" t="s">
        <v>25</v>
      </c>
      <c r="AJ844" s="10"/>
      <c r="AK844" s="296">
        <f>IFERROR(VLOOKUP(Table3[[#This Row],[Št. projektne naloge]],'[1]PLAN KONTROLE KONČANIH STROJEV'!$C$8:$M$2000,9,FALSE),"")</f>
        <v>45544</v>
      </c>
      <c r="AL84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44" s="30" t="s">
        <v>357</v>
      </c>
      <c r="AN844" s="7"/>
    </row>
    <row r="845" spans="1:40" ht="18" hidden="1" x14ac:dyDescent="0.35">
      <c r="A845" s="117"/>
      <c r="B845" s="8"/>
      <c r="C845" s="57"/>
      <c r="D845" s="50"/>
      <c r="E845" s="50" t="str">
        <f>RIGHT(D845,5)</f>
        <v/>
      </c>
      <c r="F845" s="303"/>
      <c r="G845" s="10"/>
      <c r="H845" s="29"/>
      <c r="I845" s="280"/>
      <c r="J845" s="103"/>
      <c r="K845" s="103"/>
      <c r="L845" s="105"/>
      <c r="M845" s="105"/>
      <c r="N845" s="261"/>
      <c r="O845" s="201"/>
      <c r="P845" s="142"/>
      <c r="Q845" s="10"/>
      <c r="R845" s="114"/>
      <c r="S845" s="272"/>
      <c r="T845" s="224"/>
      <c r="U845" s="29"/>
      <c r="V845" s="29" t="s">
        <v>2128</v>
      </c>
      <c r="W845" s="10" t="s">
        <v>2128</v>
      </c>
      <c r="X845" s="296" t="s">
        <v>2128</v>
      </c>
      <c r="Y845" s="101">
        <f>SUM(Table3[[#This Row],[cca 
25%]:[cca 100%]])</f>
        <v>0</v>
      </c>
      <c r="Z845" s="351">
        <f>Table3[[#This Row],[Montažne ure]]*(1-Table3[[#This Row],[faktor %]])</f>
        <v>0</v>
      </c>
      <c r="AA845" s="366"/>
      <c r="AB845" s="85"/>
      <c r="AC845" s="85"/>
      <c r="AD845" s="85"/>
      <c r="AE845" s="3"/>
      <c r="AF845" s="3"/>
      <c r="AG845" s="296" t="str">
        <f>IFERROR(VLOOKUP(Table3[[#This Row],[Št. projektne naloge]],'[1]PLAN KONTROLE KONČANIH STROJEV'!$C$8:$M$2000,5,FALSE),"")</f>
        <v/>
      </c>
      <c r="AH845" s="296" t="str">
        <f>IFERROR(VLOOKUP(Table3[[#This Row],[Št. projektne naloge]],'[1]PLAN KONTROLE KONČANIH STROJEV'!$C$8:$M$2000,4,FALSE),"")</f>
        <v/>
      </c>
      <c r="AI845" s="10"/>
      <c r="AJ845" s="10"/>
      <c r="AK845" s="296" t="str">
        <f>IFERROR(VLOOKUP(Table3[[#This Row],[Št. projektne naloge]],'[1]PLAN KONTROLE KONČANIH STROJEV'!$C$8:$M$2000,9,FALSE),"")</f>
        <v/>
      </c>
      <c r="AL84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45" s="10" t="s">
        <v>2665</v>
      </c>
      <c r="AN845" s="7"/>
    </row>
    <row r="846" spans="1:40" ht="18" hidden="1" x14ac:dyDescent="0.35">
      <c r="A846" s="117"/>
      <c r="B846" s="8"/>
      <c r="C846" s="57"/>
      <c r="D846" s="50"/>
      <c r="E846" s="50" t="str">
        <f>RIGHT(D846,5)</f>
        <v/>
      </c>
      <c r="F846" s="303"/>
      <c r="G846" s="10"/>
      <c r="H846" s="29"/>
      <c r="I846" s="280"/>
      <c r="J846" s="103"/>
      <c r="K846" s="103"/>
      <c r="L846" s="105"/>
      <c r="M846" s="105"/>
      <c r="N846" s="201"/>
      <c r="O846" s="201"/>
      <c r="P846" s="105"/>
      <c r="Q846" s="102"/>
      <c r="R846" s="114"/>
      <c r="S846" s="272"/>
      <c r="T846" s="224"/>
      <c r="U846" s="29"/>
      <c r="V846" s="29" t="s">
        <v>2128</v>
      </c>
      <c r="W846" s="10" t="s">
        <v>2128</v>
      </c>
      <c r="X846" s="296" t="s">
        <v>2128</v>
      </c>
      <c r="Y846" s="101">
        <f>SUM(Table3[[#This Row],[cca 
25%]:[cca 100%]])</f>
        <v>0</v>
      </c>
      <c r="Z846" s="351">
        <f>Table3[[#This Row],[Montažne ure]]*(1-Table3[[#This Row],[faktor %]])</f>
        <v>0</v>
      </c>
      <c r="AA846" s="366"/>
      <c r="AB846" s="85"/>
      <c r="AC846" s="85"/>
      <c r="AD846" s="85"/>
      <c r="AE846" s="3"/>
      <c r="AF846" s="3"/>
      <c r="AG846" s="296" t="str">
        <f>IFERROR(VLOOKUP(Table3[[#This Row],[Št. projektne naloge]],'[1]PLAN KONTROLE KONČANIH STROJEV'!$C$8:$M$2000,5,FALSE),"")</f>
        <v/>
      </c>
      <c r="AH846" s="296" t="str">
        <f>IFERROR(VLOOKUP(Table3[[#This Row],[Št. projektne naloge]],'[1]PLAN KONTROLE KONČANIH STROJEV'!$C$8:$M$2000,4,FALSE),"")</f>
        <v/>
      </c>
      <c r="AI846" s="10"/>
      <c r="AJ846" s="10"/>
      <c r="AK846" s="296" t="str">
        <f>IFERROR(VLOOKUP(Table3[[#This Row],[Št. projektne naloge]],'[1]PLAN KONTROLE KONČANIH STROJEV'!$C$8:$M$2000,9,FALSE),"")</f>
        <v/>
      </c>
      <c r="AL84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46" s="10" t="s">
        <v>2665</v>
      </c>
      <c r="AN846" s="7"/>
    </row>
    <row r="847" spans="1:40" ht="18" hidden="1" x14ac:dyDescent="0.35">
      <c r="A847" s="117"/>
      <c r="B847" s="8"/>
      <c r="C847" s="57"/>
      <c r="D847" s="50"/>
      <c r="E847" s="50" t="str">
        <f>RIGHT(D847,5)</f>
        <v/>
      </c>
      <c r="F847" s="303"/>
      <c r="G847" s="10"/>
      <c r="H847" s="29"/>
      <c r="I847" s="280"/>
      <c r="J847" s="103"/>
      <c r="K847" s="103"/>
      <c r="L847" s="105"/>
      <c r="M847" s="105"/>
      <c r="N847" s="201"/>
      <c r="O847" s="201"/>
      <c r="P847" s="105"/>
      <c r="Q847" s="102"/>
      <c r="R847" s="114"/>
      <c r="S847" s="272"/>
      <c r="T847" s="224"/>
      <c r="U847" s="29"/>
      <c r="V847" s="29" t="s">
        <v>2128</v>
      </c>
      <c r="W847" s="10" t="s">
        <v>2128</v>
      </c>
      <c r="X847" s="296" t="s">
        <v>2128</v>
      </c>
      <c r="Y847" s="101">
        <f>SUM(Table3[[#This Row],[cca 
25%]:[cca 100%]])</f>
        <v>0</v>
      </c>
      <c r="Z847" s="351">
        <f>Table3[[#This Row],[Montažne ure]]*(1-Table3[[#This Row],[faktor %]])</f>
        <v>0</v>
      </c>
      <c r="AA847" s="366"/>
      <c r="AB847" s="85"/>
      <c r="AC847" s="85"/>
      <c r="AD847" s="85"/>
      <c r="AE847" s="3"/>
      <c r="AF847" s="3"/>
      <c r="AG847" s="296" t="str">
        <f>IFERROR(VLOOKUP(Table3[[#This Row],[Št. projektne naloge]],'[1]PLAN KONTROLE KONČANIH STROJEV'!$C$8:$M$2000,5,FALSE),"")</f>
        <v/>
      </c>
      <c r="AH847" s="296" t="str">
        <f>IFERROR(VLOOKUP(Table3[[#This Row],[Št. projektne naloge]],'[1]PLAN KONTROLE KONČANIH STROJEV'!$C$8:$M$2000,4,FALSE),"")</f>
        <v/>
      </c>
      <c r="AI847" s="10"/>
      <c r="AJ847" s="10"/>
      <c r="AK847" s="296" t="str">
        <f>IFERROR(VLOOKUP(Table3[[#This Row],[Št. projektne naloge]],'[1]PLAN KONTROLE KONČANIH STROJEV'!$C$8:$M$2000,9,FALSE),"")</f>
        <v/>
      </c>
      <c r="AL84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47" s="10" t="s">
        <v>2665</v>
      </c>
      <c r="AN847" s="7"/>
    </row>
    <row r="848" spans="1:40" ht="18" hidden="1" x14ac:dyDescent="0.35">
      <c r="A848" s="117" t="s">
        <v>1929</v>
      </c>
      <c r="B848" s="8" t="s">
        <v>1890</v>
      </c>
      <c r="C848" s="57" t="s">
        <v>1891</v>
      </c>
      <c r="D848" s="419" t="s">
        <v>1892</v>
      </c>
      <c r="E848" s="50"/>
      <c r="F848" s="80"/>
      <c r="G848" s="94" t="s">
        <v>358</v>
      </c>
      <c r="H848" s="28" t="s">
        <v>578</v>
      </c>
      <c r="I848" s="361">
        <v>23</v>
      </c>
      <c r="J848" s="354"/>
      <c r="K848" s="354"/>
      <c r="L848" s="214">
        <v>0</v>
      </c>
      <c r="M848" s="214">
        <v>0</v>
      </c>
      <c r="N848" s="50">
        <v>472815</v>
      </c>
      <c r="O848" s="94">
        <v>16153</v>
      </c>
      <c r="P848" s="105"/>
      <c r="Q848" s="102"/>
      <c r="R848" s="114">
        <v>14</v>
      </c>
      <c r="S848" s="62" t="s">
        <v>19</v>
      </c>
      <c r="T848" s="224" t="s">
        <v>558</v>
      </c>
      <c r="U848" s="29"/>
      <c r="V848" s="29" t="str">
        <f>IFERROR(VLOOKUP(Table3[[#This Row],[Št. projektne naloge]],'[2]list 1'!$A$2:$I$2000,6,FALSE),"")</f>
        <v/>
      </c>
      <c r="W848" s="119" t="str">
        <f>IFERROR(VLOOKUP(Table3[[#This Row],[Št. projektne naloge]],'[2]list 1'!$A$2:$I$2000,9,FALSE),"")</f>
        <v/>
      </c>
      <c r="X848" s="296" t="str">
        <f>IFERROR(VLOOKUP(Table3[[#This Row],[Št. projektne naloge]],'[2]list 1'!$A$2:$I$2000,8,FALSE),"")</f>
        <v/>
      </c>
      <c r="Y848" s="101">
        <f>SUM(Table3[[#This Row],[cca 
25%]:[cca 100%]])</f>
        <v>1</v>
      </c>
      <c r="Z848" s="351">
        <f>Table3[[#This Row],[Montažne ure]]*(1-Table3[[#This Row],[faktor %]])</f>
        <v>0</v>
      </c>
      <c r="AA848" s="84">
        <v>0.25</v>
      </c>
      <c r="AB848" s="84">
        <v>0.25</v>
      </c>
      <c r="AC848" s="84">
        <v>0.25</v>
      </c>
      <c r="AD848" s="84">
        <v>0.25</v>
      </c>
      <c r="AE848" s="3" t="s">
        <v>2209</v>
      </c>
      <c r="AF848" s="3"/>
      <c r="AG848" s="296">
        <f>IFERROR(VLOOKUP(Table3[[#This Row],[Št. projektne naloge]],'[1]PLAN KONTROLE KONČANIH STROJEV'!$C$8:$M$2000,5,FALSE),"")</f>
        <v>45476</v>
      </c>
      <c r="AH848" s="296" t="str">
        <f>IFERROR(VLOOKUP(Table3[[#This Row],[Št. projektne naloge]],'[1]PLAN KONTROLE KONČANIH STROJEV'!$C$8:$M$2000,4,FALSE),"")</f>
        <v>DA</v>
      </c>
      <c r="AI848" s="10"/>
      <c r="AJ848" s="10"/>
      <c r="AK848" s="296">
        <f>IFERROR(VLOOKUP(Table3[[#This Row],[Št. projektne naloge]],'[1]PLAN KONTROLE KONČANIH STROJEV'!$C$8:$M$2000,9,FALSE),"")</f>
        <v>45481</v>
      </c>
      <c r="AL84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48" s="30" t="s">
        <v>2665</v>
      </c>
      <c r="AN848" s="7"/>
    </row>
    <row r="849" spans="1:40" ht="18" hidden="1" x14ac:dyDescent="0.35">
      <c r="A849" s="117" t="s">
        <v>1929</v>
      </c>
      <c r="B849" s="8" t="s">
        <v>1890</v>
      </c>
      <c r="C849" s="57" t="s">
        <v>1893</v>
      </c>
      <c r="D849" s="419" t="s">
        <v>1894</v>
      </c>
      <c r="E849" s="50"/>
      <c r="F849" s="80"/>
      <c r="G849" s="384" t="s">
        <v>2141</v>
      </c>
      <c r="H849" s="28" t="s">
        <v>558</v>
      </c>
      <c r="I849" s="361">
        <v>23</v>
      </c>
      <c r="J849" s="158"/>
      <c r="K849" s="354"/>
      <c r="L849" s="214">
        <v>0</v>
      </c>
      <c r="M849" s="214">
        <v>0</v>
      </c>
      <c r="N849" s="50">
        <v>472816</v>
      </c>
      <c r="O849" s="94">
        <v>16154</v>
      </c>
      <c r="P849" s="80"/>
      <c r="Q849" s="282"/>
      <c r="R849" s="28">
        <v>554</v>
      </c>
      <c r="S849" s="58" t="s">
        <v>1486</v>
      </c>
      <c r="T849" s="224" t="s">
        <v>558</v>
      </c>
      <c r="U849" s="424" t="s">
        <v>543</v>
      </c>
      <c r="V849" s="29" t="str">
        <f>IFERROR(VLOOKUP(Table3[[#This Row],[Št. projektne naloge]],'[2]list 1'!$A$2:$I$2000,6,FALSE),"")</f>
        <v/>
      </c>
      <c r="W849" s="119" t="str">
        <f>IFERROR(VLOOKUP(Table3[[#This Row],[Št. projektne naloge]],'[2]list 1'!$A$2:$I$2000,9,FALSE),"")</f>
        <v/>
      </c>
      <c r="X849" s="296" t="str">
        <f>IFERROR(VLOOKUP(Table3[[#This Row],[Št. projektne naloge]],'[2]list 1'!$A$2:$I$2000,8,FALSE),"")</f>
        <v/>
      </c>
      <c r="Y849" s="101">
        <f>SUM(Table3[[#This Row],[cca 
25%]:[cca 100%]])</f>
        <v>1</v>
      </c>
      <c r="Z849" s="351">
        <f>Table3[[#This Row],[Montažne ure]]*(1-Table3[[#This Row],[faktor %]])</f>
        <v>0</v>
      </c>
      <c r="AA849" s="84">
        <v>0.25</v>
      </c>
      <c r="AB849" s="84">
        <v>0.25</v>
      </c>
      <c r="AC849" s="84">
        <v>0.25</v>
      </c>
      <c r="AD849" s="84">
        <v>0.25</v>
      </c>
      <c r="AE849" s="3"/>
      <c r="AF849" s="3"/>
      <c r="AG849" s="296">
        <f>IFERROR(VLOOKUP(Table3[[#This Row],[Št. projektne naloge]],'[1]PLAN KONTROLE KONČANIH STROJEV'!$C$8:$M$2000,5,FALSE),"")</f>
        <v>45477</v>
      </c>
      <c r="AH849" s="296" t="str">
        <f>IFERROR(VLOOKUP(Table3[[#This Row],[Št. projektne naloge]],'[1]PLAN KONTROLE KONČANIH STROJEV'!$C$8:$M$2000,4,FALSE),"")</f>
        <v>DA</v>
      </c>
      <c r="AI849" s="10"/>
      <c r="AJ849" s="10"/>
      <c r="AK849" s="296" t="str">
        <f>IFERROR(VLOOKUP(Table3[[#This Row],[Št. projektne naloge]],'[1]PLAN KONTROLE KONČANIH STROJEV'!$C$8:$M$2000,9,FALSE),"")</f>
        <v>26.07.0224</v>
      </c>
      <c r="AL84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49" s="30" t="s">
        <v>2665</v>
      </c>
      <c r="AN849" s="7"/>
    </row>
    <row r="850" spans="1:40" ht="18" hidden="1" x14ac:dyDescent="0.35">
      <c r="A850" s="117" t="s">
        <v>1929</v>
      </c>
      <c r="B850" s="8" t="s">
        <v>1890</v>
      </c>
      <c r="C850" s="57" t="s">
        <v>1895</v>
      </c>
      <c r="D850" s="419" t="s">
        <v>1896</v>
      </c>
      <c r="E850" s="50"/>
      <c r="F850" s="80"/>
      <c r="G850" s="94" t="s">
        <v>2127</v>
      </c>
      <c r="H850" s="28" t="s">
        <v>578</v>
      </c>
      <c r="I850" s="361">
        <v>23</v>
      </c>
      <c r="J850" s="354"/>
      <c r="K850" s="354"/>
      <c r="L850" s="214">
        <v>0</v>
      </c>
      <c r="M850" s="214">
        <v>0</v>
      </c>
      <c r="N850" s="50">
        <v>472817</v>
      </c>
      <c r="O850" s="94">
        <v>16155</v>
      </c>
      <c r="P850" s="105"/>
      <c r="Q850" s="102"/>
      <c r="R850" s="114">
        <v>13</v>
      </c>
      <c r="S850" s="62" t="s">
        <v>19</v>
      </c>
      <c r="T850" s="224" t="s">
        <v>558</v>
      </c>
      <c r="U850" s="29"/>
      <c r="V850" s="29" t="str">
        <f>IFERROR(VLOOKUP(Table3[[#This Row],[Št. projektne naloge]],'[2]list 1'!$A$2:$I$2000,6,FALSE),"")</f>
        <v/>
      </c>
      <c r="W850" s="119" t="str">
        <f>IFERROR(VLOOKUP(Table3[[#This Row],[Št. projektne naloge]],'[2]list 1'!$A$2:$I$2000,9,FALSE),"")</f>
        <v/>
      </c>
      <c r="X850" s="296" t="str">
        <f>IFERROR(VLOOKUP(Table3[[#This Row],[Št. projektne naloge]],'[2]list 1'!$A$2:$I$2000,8,FALSE),"")</f>
        <v/>
      </c>
      <c r="Y850" s="101">
        <f>SUM(Table3[[#This Row],[cca 
25%]:[cca 100%]])</f>
        <v>1</v>
      </c>
      <c r="Z850" s="351">
        <f>Table3[[#This Row],[Montažne ure]]*(1-Table3[[#This Row],[faktor %]])</f>
        <v>0</v>
      </c>
      <c r="AA850" s="84">
        <v>0.25</v>
      </c>
      <c r="AB850" s="84">
        <v>0.25</v>
      </c>
      <c r="AC850" s="84">
        <v>0.25</v>
      </c>
      <c r="AD850" s="84">
        <v>0.25</v>
      </c>
      <c r="AE850" s="3"/>
      <c r="AF850" s="3"/>
      <c r="AG850" s="296">
        <f>IFERROR(VLOOKUP(Table3[[#This Row],[Št. projektne naloge]],'[1]PLAN KONTROLE KONČANIH STROJEV'!$C$8:$M$2000,5,FALSE),"")</f>
        <v>0</v>
      </c>
      <c r="AH850" s="296" t="str">
        <f>IFERROR(VLOOKUP(Table3[[#This Row],[Št. projektne naloge]],'[1]PLAN KONTROLE KONČANIH STROJEV'!$C$8:$M$2000,4,FALSE),"")</f>
        <v>DA</v>
      </c>
      <c r="AI850" s="10"/>
      <c r="AJ850" s="10"/>
      <c r="AK850" s="296" t="str">
        <f>IFERROR(VLOOKUP(Table3[[#This Row],[Št. projektne naloge]],'[1]PLAN KONTROLE KONČANIH STROJEV'!$C$8:$M$2000,9,FALSE),"")</f>
        <v>05.07.024</v>
      </c>
      <c r="AL85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50" s="30" t="s">
        <v>2665</v>
      </c>
      <c r="AN850" s="7"/>
    </row>
    <row r="851" spans="1:40" ht="18" hidden="1" x14ac:dyDescent="0.35">
      <c r="A851" s="117" t="s">
        <v>1929</v>
      </c>
      <c r="B851" s="8" t="s">
        <v>1890</v>
      </c>
      <c r="C851" s="57" t="s">
        <v>1897</v>
      </c>
      <c r="D851" s="419" t="s">
        <v>1898</v>
      </c>
      <c r="E851" s="50"/>
      <c r="F851" s="80"/>
      <c r="G851" s="94" t="s">
        <v>2127</v>
      </c>
      <c r="H851" s="28" t="s">
        <v>578</v>
      </c>
      <c r="I851" s="361">
        <v>23</v>
      </c>
      <c r="J851" s="354"/>
      <c r="K851" s="354"/>
      <c r="L851" s="214">
        <v>0</v>
      </c>
      <c r="M851" s="214">
        <v>0</v>
      </c>
      <c r="N851" s="50">
        <v>472818</v>
      </c>
      <c r="O851" s="94">
        <v>16156</v>
      </c>
      <c r="P851" s="105"/>
      <c r="Q851" s="102"/>
      <c r="R851" s="114">
        <v>21</v>
      </c>
      <c r="S851" s="62" t="s">
        <v>19</v>
      </c>
      <c r="T851" s="224" t="s">
        <v>558</v>
      </c>
      <c r="U851" s="29"/>
      <c r="V851" s="29" t="str">
        <f>IFERROR(VLOOKUP(Table3[[#This Row],[Št. projektne naloge]],'[2]list 1'!$A$2:$I$2000,6,FALSE),"")</f>
        <v/>
      </c>
      <c r="W851" s="119" t="str">
        <f>IFERROR(VLOOKUP(Table3[[#This Row],[Št. projektne naloge]],'[2]list 1'!$A$2:$I$2000,9,FALSE),"")</f>
        <v/>
      </c>
      <c r="X851" s="296" t="str">
        <f>IFERROR(VLOOKUP(Table3[[#This Row],[Št. projektne naloge]],'[2]list 1'!$A$2:$I$2000,8,FALSE),"")</f>
        <v/>
      </c>
      <c r="Y851" s="101">
        <f>SUM(Table3[[#This Row],[cca 
25%]:[cca 100%]])</f>
        <v>1</v>
      </c>
      <c r="Z851" s="351">
        <f>Table3[[#This Row],[Montažne ure]]*(1-Table3[[#This Row],[faktor %]])</f>
        <v>0</v>
      </c>
      <c r="AA851" s="84">
        <v>0.25</v>
      </c>
      <c r="AB851" s="84">
        <v>0.25</v>
      </c>
      <c r="AC851" s="84">
        <v>0.25</v>
      </c>
      <c r="AD851" s="84">
        <v>0.25</v>
      </c>
      <c r="AE851" s="3" t="s">
        <v>2208</v>
      </c>
      <c r="AF851" s="3"/>
      <c r="AG851" s="296">
        <f>IFERROR(VLOOKUP(Table3[[#This Row],[Št. projektne naloge]],'[1]PLAN KONTROLE KONČANIH STROJEV'!$C$8:$M$2000,5,FALSE),"")</f>
        <v>45476</v>
      </c>
      <c r="AH851" s="296" t="str">
        <f>IFERROR(VLOOKUP(Table3[[#This Row],[Št. projektne naloge]],'[1]PLAN KONTROLE KONČANIH STROJEV'!$C$8:$M$2000,4,FALSE),"")</f>
        <v>DA</v>
      </c>
      <c r="AI851" s="10"/>
      <c r="AJ851" s="10"/>
      <c r="AK851" s="296">
        <f>IFERROR(VLOOKUP(Table3[[#This Row],[Št. projektne naloge]],'[1]PLAN KONTROLE KONČANIH STROJEV'!$C$8:$M$2000,9,FALSE),"")</f>
        <v>45481</v>
      </c>
      <c r="AL85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51" s="30" t="s">
        <v>2665</v>
      </c>
      <c r="AN851" s="7"/>
    </row>
    <row r="852" spans="1:40" ht="18" hidden="1" x14ac:dyDescent="0.35">
      <c r="A852" s="117" t="s">
        <v>1929</v>
      </c>
      <c r="B852" s="8" t="s">
        <v>1890</v>
      </c>
      <c r="C852" s="57" t="s">
        <v>1391</v>
      </c>
      <c r="D852" s="419" t="s">
        <v>1899</v>
      </c>
      <c r="E852" s="50"/>
      <c r="F852" s="80"/>
      <c r="G852" s="94" t="s">
        <v>2006</v>
      </c>
      <c r="H852" s="28" t="s">
        <v>578</v>
      </c>
      <c r="I852" s="361">
        <v>23</v>
      </c>
      <c r="J852" s="354"/>
      <c r="K852" s="354"/>
      <c r="L852" s="214">
        <v>0</v>
      </c>
      <c r="M852" s="214">
        <v>0</v>
      </c>
      <c r="N852" s="50">
        <v>472819</v>
      </c>
      <c r="O852" s="94">
        <v>16157</v>
      </c>
      <c r="P852" s="105"/>
      <c r="Q852" s="102"/>
      <c r="R852" s="114">
        <v>32</v>
      </c>
      <c r="S852" s="62" t="s">
        <v>19</v>
      </c>
      <c r="T852" s="224" t="s">
        <v>558</v>
      </c>
      <c r="U852" s="29"/>
      <c r="V852" s="29" t="str">
        <f>IFERROR(VLOOKUP(Table3[[#This Row],[Št. projektne naloge]],'[2]list 1'!$A$2:$I$2000,6,FALSE),"")</f>
        <v/>
      </c>
      <c r="W852" s="119" t="str">
        <f>IFERROR(VLOOKUP(Table3[[#This Row],[Št. projektne naloge]],'[2]list 1'!$A$2:$I$2000,9,FALSE),"")</f>
        <v/>
      </c>
      <c r="X852" s="296" t="str">
        <f>IFERROR(VLOOKUP(Table3[[#This Row],[Št. projektne naloge]],'[2]list 1'!$A$2:$I$2000,8,FALSE),"")</f>
        <v/>
      </c>
      <c r="Y852" s="101">
        <f>SUM(Table3[[#This Row],[cca 
25%]:[cca 100%]])</f>
        <v>1</v>
      </c>
      <c r="Z852" s="351">
        <f>Table3[[#This Row],[Montažne ure]]*(1-Table3[[#This Row],[faktor %]])</f>
        <v>0</v>
      </c>
      <c r="AA852" s="84">
        <v>0.25</v>
      </c>
      <c r="AB852" s="84">
        <v>0.25</v>
      </c>
      <c r="AC852" s="84">
        <v>0.25</v>
      </c>
      <c r="AD852" s="84">
        <v>0.25</v>
      </c>
      <c r="AE852" s="3"/>
      <c r="AF852" s="3"/>
      <c r="AG852" s="296">
        <f>IFERROR(VLOOKUP(Table3[[#This Row],[Št. projektne naloge]],'[1]PLAN KONTROLE KONČANIH STROJEV'!$C$8:$M$2000,5,FALSE),"")</f>
        <v>45495</v>
      </c>
      <c r="AH852" s="296" t="str">
        <f>IFERROR(VLOOKUP(Table3[[#This Row],[Št. projektne naloge]],'[1]PLAN KONTROLE KONČANIH STROJEV'!$C$8:$M$2000,4,FALSE),"")</f>
        <v>DA</v>
      </c>
      <c r="AI852" s="10"/>
      <c r="AJ852" s="10"/>
      <c r="AK852" s="296">
        <f>IFERROR(VLOOKUP(Table3[[#This Row],[Št. projektne naloge]],'[1]PLAN KONTROLE KONČANIH STROJEV'!$C$8:$M$2000,9,FALSE),"")</f>
        <v>45499</v>
      </c>
      <c r="AL85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52" s="30" t="s">
        <v>2665</v>
      </c>
      <c r="AN852" s="7"/>
    </row>
    <row r="853" spans="1:40" ht="18" hidden="1" x14ac:dyDescent="0.35">
      <c r="A853" s="117" t="s">
        <v>1929</v>
      </c>
      <c r="B853" s="8" t="s">
        <v>1890</v>
      </c>
      <c r="C853" s="57" t="s">
        <v>1900</v>
      </c>
      <c r="D853" s="419" t="s">
        <v>1901</v>
      </c>
      <c r="E853" s="50"/>
      <c r="F853" s="80"/>
      <c r="G853" s="416" t="s">
        <v>2006</v>
      </c>
      <c r="H853" s="28" t="s">
        <v>2136</v>
      </c>
      <c r="I853" s="361">
        <v>23</v>
      </c>
      <c r="J853" s="354"/>
      <c r="K853" s="354"/>
      <c r="L853" s="214">
        <v>0</v>
      </c>
      <c r="M853" s="214">
        <v>0</v>
      </c>
      <c r="N853" s="50">
        <v>472820</v>
      </c>
      <c r="O853" s="94">
        <v>16158</v>
      </c>
      <c r="P853" s="105"/>
      <c r="Q853" s="102"/>
      <c r="R853" s="114">
        <v>36</v>
      </c>
      <c r="S853" s="61" t="s">
        <v>29</v>
      </c>
      <c r="T853" s="224" t="s">
        <v>558</v>
      </c>
      <c r="U853" s="29"/>
      <c r="V853" s="29" t="str">
        <f>IFERROR(VLOOKUP(Table3[[#This Row],[Št. projektne naloge]],'[2]list 1'!$A$2:$I$2000,6,FALSE),"")</f>
        <v/>
      </c>
      <c r="W853" s="119" t="str">
        <f>IFERROR(VLOOKUP(Table3[[#This Row],[Št. projektne naloge]],'[2]list 1'!$A$2:$I$2000,9,FALSE),"")</f>
        <v/>
      </c>
      <c r="X853" s="296" t="str">
        <f>IFERROR(VLOOKUP(Table3[[#This Row],[Št. projektne naloge]],'[2]list 1'!$A$2:$I$2000,8,FALSE),"")</f>
        <v/>
      </c>
      <c r="Y853" s="101">
        <f>SUM(Table3[[#This Row],[cca 
25%]:[cca 100%]])</f>
        <v>1</v>
      </c>
      <c r="Z853" s="351">
        <f>Table3[[#This Row],[Montažne ure]]*(1-Table3[[#This Row],[faktor %]])</f>
        <v>0</v>
      </c>
      <c r="AA853" s="84">
        <v>0.25</v>
      </c>
      <c r="AB853" s="84">
        <v>0.25</v>
      </c>
      <c r="AC853" s="84">
        <v>0.25</v>
      </c>
      <c r="AD853" s="84">
        <v>0.25</v>
      </c>
      <c r="AE853" s="3" t="s">
        <v>2208</v>
      </c>
      <c r="AF853" s="3"/>
      <c r="AG853" s="296">
        <f>IFERROR(VLOOKUP(Table3[[#This Row],[Št. projektne naloge]],'[1]PLAN KONTROLE KONČANIH STROJEV'!$C$8:$M$2000,5,FALSE),"")</f>
        <v>0</v>
      </c>
      <c r="AH853" s="296" t="str">
        <f>IFERROR(VLOOKUP(Table3[[#This Row],[Št. projektne naloge]],'[1]PLAN KONTROLE KONČANIH STROJEV'!$C$8:$M$2000,4,FALSE),"")</f>
        <v>DA</v>
      </c>
      <c r="AI853" s="10"/>
      <c r="AJ853" s="10"/>
      <c r="AK853" s="296">
        <f>IFERROR(VLOOKUP(Table3[[#This Row],[Št. projektne naloge]],'[1]PLAN KONTROLE KONČANIH STROJEV'!$C$8:$M$2000,9,FALSE),"")</f>
        <v>45488</v>
      </c>
      <c r="AL85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53" s="30" t="s">
        <v>2665</v>
      </c>
      <c r="AN853" s="7"/>
    </row>
    <row r="854" spans="1:40" ht="18" hidden="1" x14ac:dyDescent="0.35">
      <c r="A854" s="117" t="s">
        <v>1929</v>
      </c>
      <c r="B854" s="8" t="s">
        <v>1890</v>
      </c>
      <c r="C854" s="57" t="s">
        <v>1902</v>
      </c>
      <c r="D854" s="419" t="s">
        <v>1903</v>
      </c>
      <c r="E854" s="50"/>
      <c r="F854" s="80"/>
      <c r="G854" s="94" t="s">
        <v>2003</v>
      </c>
      <c r="H854" s="28" t="s">
        <v>578</v>
      </c>
      <c r="I854" s="361">
        <v>23</v>
      </c>
      <c r="J854" s="370" t="s">
        <v>790</v>
      </c>
      <c r="K854" s="354"/>
      <c r="L854" s="214">
        <v>0</v>
      </c>
      <c r="M854" s="214">
        <v>0</v>
      </c>
      <c r="N854" s="50">
        <v>472821</v>
      </c>
      <c r="O854" s="94">
        <v>16159</v>
      </c>
      <c r="P854" s="105"/>
      <c r="Q854" s="102"/>
      <c r="R854" s="114">
        <v>313</v>
      </c>
      <c r="S854" s="62" t="s">
        <v>19</v>
      </c>
      <c r="T854" s="224" t="s">
        <v>558</v>
      </c>
      <c r="U854" s="29" t="s">
        <v>559</v>
      </c>
      <c r="V854" s="29" t="str">
        <f>IFERROR(VLOOKUP(Table3[[#This Row],[Št. projektne naloge]],'[2]list 1'!$A$2:$I$2000,6,FALSE),"")</f>
        <v/>
      </c>
      <c r="W854" s="119" t="str">
        <f>IFERROR(VLOOKUP(Table3[[#This Row],[Št. projektne naloge]],'[2]list 1'!$A$2:$I$2000,9,FALSE),"")</f>
        <v/>
      </c>
      <c r="X854" s="296" t="str">
        <f>IFERROR(VLOOKUP(Table3[[#This Row],[Št. projektne naloge]],'[2]list 1'!$A$2:$I$2000,8,FALSE),"")</f>
        <v/>
      </c>
      <c r="Y854" s="101">
        <f>SUM(Table3[[#This Row],[cca 
25%]:[cca 100%]])</f>
        <v>1</v>
      </c>
      <c r="Z854" s="351">
        <f>Table3[[#This Row],[Montažne ure]]*(1-Table3[[#This Row],[faktor %]])</f>
        <v>0</v>
      </c>
      <c r="AA854" s="84">
        <v>0.25</v>
      </c>
      <c r="AB854" s="84">
        <v>0.25</v>
      </c>
      <c r="AC854" s="84">
        <v>0.25</v>
      </c>
      <c r="AD854" s="84">
        <v>0.25</v>
      </c>
      <c r="AE854" s="3"/>
      <c r="AF854" s="3"/>
      <c r="AG854" s="296">
        <f>IFERROR(VLOOKUP(Table3[[#This Row],[Št. projektne naloge]],'[1]PLAN KONTROLE KONČANIH STROJEV'!$C$8:$M$2000,5,FALSE),"")</f>
        <v>0</v>
      </c>
      <c r="AH854" s="296" t="str">
        <f>IFERROR(VLOOKUP(Table3[[#This Row],[Št. projektne naloge]],'[1]PLAN KONTROLE KONČANIH STROJEV'!$C$8:$M$2000,4,FALSE),"")</f>
        <v>DA</v>
      </c>
      <c r="AI854" s="10"/>
      <c r="AJ854" s="10"/>
      <c r="AK854" s="296">
        <f>IFERROR(VLOOKUP(Table3[[#This Row],[Št. projektne naloge]],'[1]PLAN KONTROLE KONČANIH STROJEV'!$C$8:$M$2000,9,FALSE),"")</f>
        <v>45499</v>
      </c>
      <c r="AL85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54" s="30" t="s">
        <v>2665</v>
      </c>
      <c r="AN854" s="7"/>
    </row>
    <row r="855" spans="1:40" ht="18" hidden="1" x14ac:dyDescent="0.35">
      <c r="A855" s="117" t="s">
        <v>1929</v>
      </c>
      <c r="B855" s="8" t="s">
        <v>1890</v>
      </c>
      <c r="C855" s="57"/>
      <c r="D855" s="50"/>
      <c r="E855" s="50" t="str">
        <f>RIGHT(D855,5)</f>
        <v/>
      </c>
      <c r="F855" s="80"/>
      <c r="G855" s="94"/>
      <c r="H855" s="28"/>
      <c r="I855" s="50"/>
      <c r="J855" s="299"/>
      <c r="K855" s="384"/>
      <c r="L855" s="105"/>
      <c r="M855" s="105"/>
      <c r="N855" s="50"/>
      <c r="O855" s="94"/>
      <c r="P855" s="142"/>
      <c r="Q855" s="10"/>
      <c r="R855" s="114"/>
      <c r="S855" s="247"/>
      <c r="T855" s="224"/>
      <c r="U855" s="29"/>
      <c r="V855" s="29"/>
      <c r="W855" s="119"/>
      <c r="X855" s="325"/>
      <c r="Y855" s="101">
        <f>SUM(Table3[[#This Row],[cca 
25%]:[cca 100%]])</f>
        <v>0</v>
      </c>
      <c r="Z855" s="351">
        <f>Table3[[#This Row],[Montažne ure]]*(1-Table3[[#This Row],[faktor %]])</f>
        <v>0</v>
      </c>
      <c r="AA855" s="366"/>
      <c r="AB855" s="85"/>
      <c r="AC855" s="85"/>
      <c r="AD855" s="85"/>
      <c r="AE855" s="3"/>
      <c r="AF855" s="3"/>
      <c r="AG855" s="296"/>
      <c r="AH855" s="296"/>
      <c r="AI855" s="10"/>
      <c r="AJ855" s="10"/>
      <c r="AK855" s="296"/>
      <c r="AL855" s="30"/>
      <c r="AM855" s="30" t="s">
        <v>2665</v>
      </c>
      <c r="AN855" s="7"/>
    </row>
    <row r="856" spans="1:40" ht="18" hidden="1" x14ac:dyDescent="0.35">
      <c r="A856" s="117" t="s">
        <v>1929</v>
      </c>
      <c r="B856" s="8" t="s">
        <v>1890</v>
      </c>
      <c r="C856" s="57" t="s">
        <v>562</v>
      </c>
      <c r="D856" s="50" t="s">
        <v>1904</v>
      </c>
      <c r="E856" s="50"/>
      <c r="F856" s="80"/>
      <c r="G856" s="94" t="s">
        <v>1999</v>
      </c>
      <c r="H856" s="28"/>
      <c r="I856" s="50"/>
      <c r="J856" s="354"/>
      <c r="K856" s="354"/>
      <c r="L856" s="214">
        <v>0</v>
      </c>
      <c r="M856" s="214">
        <v>0</v>
      </c>
      <c r="N856" s="50">
        <v>437220</v>
      </c>
      <c r="O856" s="70"/>
      <c r="P856" s="105"/>
      <c r="Q856" s="102"/>
      <c r="R856" s="114"/>
      <c r="S856" s="272"/>
      <c r="T856" s="224" t="s">
        <v>558</v>
      </c>
      <c r="U856" s="29"/>
      <c r="V856" s="29" t="str">
        <f>IFERROR(VLOOKUP(Table3[[#This Row],[Št. projektne naloge]],'[2]list 1'!$A$2:$I$2000,6,FALSE),"")</f>
        <v/>
      </c>
      <c r="W856" s="119" t="str">
        <f>IFERROR(VLOOKUP(Table3[[#This Row],[Št. projektne naloge]],'[2]list 1'!$A$2:$I$2000,9,FALSE),"")</f>
        <v/>
      </c>
      <c r="X856" s="296" t="str">
        <f>IFERROR(VLOOKUP(Table3[[#This Row],[Št. projektne naloge]],'[2]list 1'!$A$2:$I$2000,8,FALSE),"")</f>
        <v/>
      </c>
      <c r="Y856" s="101">
        <f>SUM(Table3[[#This Row],[cca 
25%]:[cca 100%]])</f>
        <v>0</v>
      </c>
      <c r="Z856" s="351">
        <f>Table3[[#This Row],[Montažne ure]]*(1-Table3[[#This Row],[faktor %]])</f>
        <v>0</v>
      </c>
      <c r="AA856" s="366"/>
      <c r="AB856" s="85"/>
      <c r="AC856" s="85"/>
      <c r="AD856" s="85"/>
      <c r="AE856" s="3"/>
      <c r="AF856" s="3"/>
      <c r="AG856" s="296">
        <f>IFERROR(VLOOKUP(Table3[[#This Row],[Št. projektne naloge]],'[1]PLAN KONTROLE KONČANIH STROJEV'!$C$8:$M$2000,5,FALSE),"")</f>
        <v>0</v>
      </c>
      <c r="AH856" s="296">
        <f>IFERROR(VLOOKUP(Table3[[#This Row],[Št. projektne naloge]],'[1]PLAN KONTROLE KONČANIH STROJEV'!$C$8:$M$2000,4,FALSE),"")</f>
        <v>0</v>
      </c>
      <c r="AI856" s="10"/>
      <c r="AJ856" s="10"/>
      <c r="AK856" s="296">
        <f>IFERROR(VLOOKUP(Table3[[#This Row],[Št. projektne naloge]],'[1]PLAN KONTROLE KONČANIH STROJEV'!$C$8:$M$2000,9,FALSE),"")</f>
        <v>0</v>
      </c>
      <c r="AL85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56" s="30" t="s">
        <v>2665</v>
      </c>
      <c r="AN856" s="7"/>
    </row>
    <row r="857" spans="1:40" ht="18" hidden="1" x14ac:dyDescent="0.35">
      <c r="A857" s="117" t="s">
        <v>1929</v>
      </c>
      <c r="B857" s="8" t="s">
        <v>1890</v>
      </c>
      <c r="C857" s="57" t="s">
        <v>1905</v>
      </c>
      <c r="D857" s="419" t="s">
        <v>1906</v>
      </c>
      <c r="E857" s="50"/>
      <c r="F857" s="80"/>
      <c r="G857" s="94" t="s">
        <v>2002</v>
      </c>
      <c r="H857" s="28" t="s">
        <v>2136</v>
      </c>
      <c r="I857" s="361">
        <v>23</v>
      </c>
      <c r="J857" s="304"/>
      <c r="K857" s="354"/>
      <c r="L857" s="79">
        <v>0</v>
      </c>
      <c r="M857" s="79">
        <v>0</v>
      </c>
      <c r="N857" s="50">
        <v>472822</v>
      </c>
      <c r="O857" s="94">
        <v>16160</v>
      </c>
      <c r="P857" s="105"/>
      <c r="Q857" s="102"/>
      <c r="R857" s="114">
        <v>75</v>
      </c>
      <c r="S857" s="61" t="s">
        <v>29</v>
      </c>
      <c r="T857" s="224" t="s">
        <v>558</v>
      </c>
      <c r="U857" s="29"/>
      <c r="V857" s="29" t="str">
        <f>IFERROR(VLOOKUP(Table3[[#This Row],[Št. projektne naloge]],'[2]list 1'!$A$2:$I$2000,6,FALSE),"")</f>
        <v/>
      </c>
      <c r="W857" s="119" t="str">
        <f>IFERROR(VLOOKUP(Table3[[#This Row],[Št. projektne naloge]],'[2]list 1'!$A$2:$I$2000,9,FALSE),"")</f>
        <v/>
      </c>
      <c r="X857" s="296" t="str">
        <f>IFERROR(VLOOKUP(Table3[[#This Row],[Št. projektne naloge]],'[2]list 1'!$A$2:$I$2000,8,FALSE),"")</f>
        <v/>
      </c>
      <c r="Y857" s="101">
        <f>SUM(Table3[[#This Row],[cca 
25%]:[cca 100%]])</f>
        <v>1</v>
      </c>
      <c r="Z857" s="351">
        <f>Table3[[#This Row],[Montažne ure]]*(1-Table3[[#This Row],[faktor %]])</f>
        <v>0</v>
      </c>
      <c r="AA857" s="84">
        <v>0.25</v>
      </c>
      <c r="AB857" s="84">
        <v>0.25</v>
      </c>
      <c r="AC857" s="84">
        <v>0.25</v>
      </c>
      <c r="AD857" s="84">
        <v>0.25</v>
      </c>
      <c r="AE857" s="514" t="s">
        <v>2379</v>
      </c>
      <c r="AF857" s="3"/>
      <c r="AG857" s="296">
        <f>IFERROR(VLOOKUP(Table3[[#This Row],[Št. projektne naloge]],'[1]PLAN KONTROLE KONČANIH STROJEV'!$C$8:$M$2000,5,FALSE),"")</f>
        <v>0</v>
      </c>
      <c r="AH857" s="296" t="str">
        <f>IFERROR(VLOOKUP(Table3[[#This Row],[Št. projektne naloge]],'[1]PLAN KONTROLE KONČANIH STROJEV'!$C$8:$M$2000,4,FALSE),"")</f>
        <v>DA</v>
      </c>
      <c r="AI857" s="10"/>
      <c r="AJ857" s="10"/>
      <c r="AK857" s="296">
        <f>IFERROR(VLOOKUP(Table3[[#This Row],[Št. projektne naloge]],'[1]PLAN KONTROLE KONČANIH STROJEV'!$C$8:$M$2000,9,FALSE),"")</f>
        <v>45623</v>
      </c>
      <c r="AL85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57" s="30" t="s">
        <v>2665</v>
      </c>
      <c r="AN857" s="7"/>
    </row>
    <row r="858" spans="1:40" ht="18" hidden="1" x14ac:dyDescent="0.35">
      <c r="A858" s="117" t="s">
        <v>1929</v>
      </c>
      <c r="B858" s="8" t="s">
        <v>1890</v>
      </c>
      <c r="C858" s="57" t="s">
        <v>1907</v>
      </c>
      <c r="D858" s="419" t="s">
        <v>1908</v>
      </c>
      <c r="E858" s="50"/>
      <c r="F858" s="80"/>
      <c r="G858" s="94" t="s">
        <v>2007</v>
      </c>
      <c r="H858" s="28" t="s">
        <v>577</v>
      </c>
      <c r="I858" s="361">
        <v>23</v>
      </c>
      <c r="J858" s="354"/>
      <c r="K858" s="354"/>
      <c r="L858" s="214">
        <v>0</v>
      </c>
      <c r="M858" s="214">
        <v>0</v>
      </c>
      <c r="N858" s="50">
        <v>472823</v>
      </c>
      <c r="O858" s="94">
        <v>16161</v>
      </c>
      <c r="P858" s="105"/>
      <c r="Q858" s="102"/>
      <c r="R858" s="114">
        <v>9</v>
      </c>
      <c r="S858" s="62" t="s">
        <v>19</v>
      </c>
      <c r="T858" s="224" t="s">
        <v>558</v>
      </c>
      <c r="U858" s="29"/>
      <c r="V858" s="29" t="str">
        <f>IFERROR(VLOOKUP(Table3[[#This Row],[Št. projektne naloge]],'[2]list 1'!$A$2:$I$2000,6,FALSE),"")</f>
        <v/>
      </c>
      <c r="W858" s="119" t="str">
        <f>IFERROR(VLOOKUP(Table3[[#This Row],[Št. projektne naloge]],'[2]list 1'!$A$2:$I$2000,9,FALSE),"")</f>
        <v/>
      </c>
      <c r="X858" s="296" t="str">
        <f>IFERROR(VLOOKUP(Table3[[#This Row],[Št. projektne naloge]],'[2]list 1'!$A$2:$I$2000,8,FALSE),"")</f>
        <v/>
      </c>
      <c r="Y858" s="101">
        <f>SUM(Table3[[#This Row],[cca 
25%]:[cca 100%]])</f>
        <v>1</v>
      </c>
      <c r="Z858" s="351">
        <f>Table3[[#This Row],[Montažne ure]]*(1-Table3[[#This Row],[faktor %]])</f>
        <v>0</v>
      </c>
      <c r="AA858" s="84">
        <v>0.25</v>
      </c>
      <c r="AB858" s="84">
        <v>0.25</v>
      </c>
      <c r="AC858" s="84">
        <v>0.25</v>
      </c>
      <c r="AD858" s="84">
        <v>0.25</v>
      </c>
      <c r="AE858" s="3" t="s">
        <v>2208</v>
      </c>
      <c r="AF858" s="3"/>
      <c r="AG858" s="296">
        <f>IFERROR(VLOOKUP(Table3[[#This Row],[Št. projektne naloge]],'[1]PLAN KONTROLE KONČANIH STROJEV'!$C$8:$M$2000,5,FALSE),"")</f>
        <v>0</v>
      </c>
      <c r="AH858" s="296" t="str">
        <f>IFERROR(VLOOKUP(Table3[[#This Row],[Št. projektne naloge]],'[1]PLAN KONTROLE KONČANIH STROJEV'!$C$8:$M$2000,4,FALSE),"")</f>
        <v>DA</v>
      </c>
      <c r="AI858" s="10"/>
      <c r="AJ858" s="10"/>
      <c r="AK858" s="296">
        <f>IFERROR(VLOOKUP(Table3[[#This Row],[Št. projektne naloge]],'[1]PLAN KONTROLE KONČANIH STROJEV'!$C$8:$M$2000,9,FALSE),"")</f>
        <v>45481</v>
      </c>
      <c r="AL85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58" s="30" t="s">
        <v>2665</v>
      </c>
      <c r="AN858" s="7"/>
    </row>
    <row r="859" spans="1:40" ht="18" hidden="1" x14ac:dyDescent="0.35">
      <c r="A859" s="117" t="s">
        <v>1929</v>
      </c>
      <c r="B859" s="8" t="s">
        <v>1890</v>
      </c>
      <c r="C859" s="57" t="s">
        <v>1909</v>
      </c>
      <c r="D859" s="419" t="s">
        <v>1910</v>
      </c>
      <c r="E859" s="50"/>
      <c r="F859" s="80"/>
      <c r="G859" s="94" t="s">
        <v>2007</v>
      </c>
      <c r="H859" s="28" t="s">
        <v>577</v>
      </c>
      <c r="I859" s="361">
        <v>23</v>
      </c>
      <c r="J859" s="354"/>
      <c r="K859" s="354"/>
      <c r="L859" s="214">
        <v>0</v>
      </c>
      <c r="M859" s="214">
        <v>0</v>
      </c>
      <c r="N859" s="50">
        <v>472824</v>
      </c>
      <c r="O859" s="94">
        <v>16162</v>
      </c>
      <c r="P859" s="105"/>
      <c r="Q859" s="102"/>
      <c r="R859" s="114">
        <v>36</v>
      </c>
      <c r="S859" s="62" t="s">
        <v>19</v>
      </c>
      <c r="T859" s="224" t="s">
        <v>558</v>
      </c>
      <c r="U859" s="29"/>
      <c r="V859" s="29" t="str">
        <f>IFERROR(VLOOKUP(Table3[[#This Row],[Št. projektne naloge]],'[2]list 1'!$A$2:$I$2000,6,FALSE),"")</f>
        <v/>
      </c>
      <c r="W859" s="119" t="str">
        <f>IFERROR(VLOOKUP(Table3[[#This Row],[Št. projektne naloge]],'[2]list 1'!$A$2:$I$2000,9,FALSE),"")</f>
        <v/>
      </c>
      <c r="X859" s="296" t="str">
        <f>IFERROR(VLOOKUP(Table3[[#This Row],[Št. projektne naloge]],'[2]list 1'!$A$2:$I$2000,8,FALSE),"")</f>
        <v/>
      </c>
      <c r="Y859" s="101">
        <f>SUM(Table3[[#This Row],[cca 
25%]:[cca 100%]])</f>
        <v>1</v>
      </c>
      <c r="Z859" s="351">
        <f>Table3[[#This Row],[Montažne ure]]*(1-Table3[[#This Row],[faktor %]])</f>
        <v>0</v>
      </c>
      <c r="AA859" s="84">
        <v>0.25</v>
      </c>
      <c r="AB859" s="84">
        <v>0.25</v>
      </c>
      <c r="AC859" s="84">
        <v>0.25</v>
      </c>
      <c r="AD859" s="84">
        <v>0.25</v>
      </c>
      <c r="AE859" s="3"/>
      <c r="AF859" s="3"/>
      <c r="AG859" s="296">
        <f>IFERROR(VLOOKUP(Table3[[#This Row],[Št. projektne naloge]],'[1]PLAN KONTROLE KONČANIH STROJEV'!$C$8:$M$2000,5,FALSE),"")</f>
        <v>0</v>
      </c>
      <c r="AH859" s="296" t="str">
        <f>IFERROR(VLOOKUP(Table3[[#This Row],[Št. projektne naloge]],'[1]PLAN KONTROLE KONČANIH STROJEV'!$C$8:$M$2000,4,FALSE),"")</f>
        <v>DA</v>
      </c>
      <c r="AI859" s="10"/>
      <c r="AJ859" s="13"/>
      <c r="AK859" s="296">
        <f>IFERROR(VLOOKUP(Table3[[#This Row],[Št. projektne naloge]],'[1]PLAN KONTROLE KONČANIH STROJEV'!$C$8:$M$2000,9,FALSE),"")</f>
        <v>45483</v>
      </c>
      <c r="AL85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59" s="30" t="s">
        <v>2665</v>
      </c>
      <c r="AN859" s="7"/>
    </row>
    <row r="860" spans="1:40" ht="18" hidden="1" x14ac:dyDescent="0.35">
      <c r="A860" s="117" t="s">
        <v>1929</v>
      </c>
      <c r="B860" s="8" t="s">
        <v>1890</v>
      </c>
      <c r="C860" s="57" t="s">
        <v>1911</v>
      </c>
      <c r="D860" s="419" t="s">
        <v>1912</v>
      </c>
      <c r="E860" s="50"/>
      <c r="F860" s="80"/>
      <c r="G860" s="94" t="s">
        <v>2127</v>
      </c>
      <c r="H860" s="28" t="s">
        <v>577</v>
      </c>
      <c r="I860" s="361">
        <v>23</v>
      </c>
      <c r="J860" s="354"/>
      <c r="K860" s="354"/>
      <c r="L860" s="214">
        <v>0</v>
      </c>
      <c r="M860" s="214">
        <v>0</v>
      </c>
      <c r="N860" s="50">
        <v>472825</v>
      </c>
      <c r="O860" s="94">
        <v>16163</v>
      </c>
      <c r="P860" s="105"/>
      <c r="Q860" s="102"/>
      <c r="R860" s="114">
        <v>24</v>
      </c>
      <c r="S860" s="62" t="s">
        <v>19</v>
      </c>
      <c r="T860" s="224" t="s">
        <v>558</v>
      </c>
      <c r="U860" s="29"/>
      <c r="V860" s="29" t="str">
        <f>IFERROR(VLOOKUP(Table3[[#This Row],[Št. projektne naloge]],'[2]list 1'!$A$2:$I$2000,6,FALSE),"")</f>
        <v/>
      </c>
      <c r="W860" s="119" t="str">
        <f>IFERROR(VLOOKUP(Table3[[#This Row],[Št. projektne naloge]],'[2]list 1'!$A$2:$I$2000,9,FALSE),"")</f>
        <v/>
      </c>
      <c r="X860" s="296" t="str">
        <f>IFERROR(VLOOKUP(Table3[[#This Row],[Št. projektne naloge]],'[2]list 1'!$A$2:$I$2000,8,FALSE),"")</f>
        <v/>
      </c>
      <c r="Y860" s="101">
        <f>SUM(Table3[[#This Row],[cca 
25%]:[cca 100%]])</f>
        <v>1</v>
      </c>
      <c r="Z860" s="351">
        <f>Table3[[#This Row],[Montažne ure]]*(1-Table3[[#This Row],[faktor %]])</f>
        <v>0</v>
      </c>
      <c r="AA860" s="84">
        <v>0.25</v>
      </c>
      <c r="AB860" s="84">
        <v>0.25</v>
      </c>
      <c r="AC860" s="84">
        <v>0.25</v>
      </c>
      <c r="AD860" s="84">
        <v>0.25</v>
      </c>
      <c r="AE860" s="3"/>
      <c r="AF860" s="3"/>
      <c r="AG860" s="296">
        <f>IFERROR(VLOOKUP(Table3[[#This Row],[Št. projektne naloge]],'[1]PLAN KONTROLE KONČANIH STROJEV'!$C$8:$M$2000,5,FALSE),"")</f>
        <v>0</v>
      </c>
      <c r="AH860" s="296" t="str">
        <f>IFERROR(VLOOKUP(Table3[[#This Row],[Št. projektne naloge]],'[1]PLAN KONTROLE KONČANIH STROJEV'!$C$8:$M$2000,4,FALSE),"")</f>
        <v>DA</v>
      </c>
      <c r="AI860" s="10"/>
      <c r="AJ860" s="13"/>
      <c r="AK860" s="296">
        <f>IFERROR(VLOOKUP(Table3[[#This Row],[Št. projektne naloge]],'[1]PLAN KONTROLE KONČANIH STROJEV'!$C$8:$M$2000,9,FALSE),"")</f>
        <v>45483</v>
      </c>
      <c r="AL86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60" s="30" t="s">
        <v>2665</v>
      </c>
      <c r="AN860" s="7"/>
    </row>
    <row r="861" spans="1:40" ht="18" hidden="1" x14ac:dyDescent="0.35">
      <c r="A861" s="117" t="s">
        <v>1929</v>
      </c>
      <c r="B861" s="8" t="s">
        <v>1890</v>
      </c>
      <c r="C861" s="57" t="s">
        <v>1913</v>
      </c>
      <c r="D861" s="419" t="s">
        <v>1914</v>
      </c>
      <c r="E861" s="50"/>
      <c r="F861" s="80"/>
      <c r="G861" s="94" t="s">
        <v>2030</v>
      </c>
      <c r="H861" s="28" t="s">
        <v>578</v>
      </c>
      <c r="I861" s="361">
        <v>23</v>
      </c>
      <c r="J861" s="354"/>
      <c r="K861" s="354"/>
      <c r="L861" s="214">
        <v>0</v>
      </c>
      <c r="M861" s="214">
        <v>0</v>
      </c>
      <c r="N861" s="50">
        <v>472826</v>
      </c>
      <c r="O861" s="94">
        <v>16164</v>
      </c>
      <c r="P861" s="105"/>
      <c r="Q861" s="102"/>
      <c r="R861" s="114">
        <v>28</v>
      </c>
      <c r="S861" s="62" t="s">
        <v>19</v>
      </c>
      <c r="T861" s="224" t="s">
        <v>558</v>
      </c>
      <c r="U861" s="29"/>
      <c r="V861" s="29" t="str">
        <f>IFERROR(VLOOKUP(Table3[[#This Row],[Št. projektne naloge]],'[2]list 1'!$A$2:$I$2000,6,FALSE),"")</f>
        <v/>
      </c>
      <c r="W861" s="119" t="str">
        <f>IFERROR(VLOOKUP(Table3[[#This Row],[Št. projektne naloge]],'[2]list 1'!$A$2:$I$2000,9,FALSE),"")</f>
        <v/>
      </c>
      <c r="X861" s="296" t="str">
        <f>IFERROR(VLOOKUP(Table3[[#This Row],[Št. projektne naloge]],'[2]list 1'!$A$2:$I$2000,8,FALSE),"")</f>
        <v/>
      </c>
      <c r="Y861" s="101">
        <f>SUM(Table3[[#This Row],[cca 
25%]:[cca 100%]])</f>
        <v>1</v>
      </c>
      <c r="Z861" s="351">
        <f>Table3[[#This Row],[Montažne ure]]*(1-Table3[[#This Row],[faktor %]])</f>
        <v>0</v>
      </c>
      <c r="AA861" s="84">
        <v>0.25</v>
      </c>
      <c r="AB861" s="84">
        <v>0.25</v>
      </c>
      <c r="AC861" s="84">
        <v>0.25</v>
      </c>
      <c r="AD861" s="84">
        <v>0.25</v>
      </c>
      <c r="AE861" s="3"/>
      <c r="AF861" s="3"/>
      <c r="AG861" s="296">
        <f>IFERROR(VLOOKUP(Table3[[#This Row],[Št. projektne naloge]],'[1]PLAN KONTROLE KONČANIH STROJEV'!$C$8:$M$2000,5,FALSE),"")</f>
        <v>45498</v>
      </c>
      <c r="AH861" s="296" t="str">
        <f>IFERROR(VLOOKUP(Table3[[#This Row],[Št. projektne naloge]],'[1]PLAN KONTROLE KONČANIH STROJEV'!$C$8:$M$2000,4,FALSE),"")</f>
        <v>DA</v>
      </c>
      <c r="AI861" s="10"/>
      <c r="AJ861" s="10"/>
      <c r="AK861" s="296">
        <f>IFERROR(VLOOKUP(Table3[[#This Row],[Št. projektne naloge]],'[1]PLAN KONTROLE KONČANIH STROJEV'!$C$8:$M$2000,9,FALSE),"")</f>
        <v>45499</v>
      </c>
      <c r="AL86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61" s="30" t="s">
        <v>2665</v>
      </c>
      <c r="AN861" s="7"/>
    </row>
    <row r="862" spans="1:40" ht="18" hidden="1" x14ac:dyDescent="0.35">
      <c r="A862" s="117" t="s">
        <v>1929</v>
      </c>
      <c r="B862" s="8" t="s">
        <v>1890</v>
      </c>
      <c r="C862" s="57" t="s">
        <v>1915</v>
      </c>
      <c r="D862" s="419" t="s">
        <v>1916</v>
      </c>
      <c r="E862" s="50"/>
      <c r="F862" s="80"/>
      <c r="G862" s="94" t="s">
        <v>2127</v>
      </c>
      <c r="H862" s="28" t="s">
        <v>577</v>
      </c>
      <c r="I862" s="361">
        <v>23</v>
      </c>
      <c r="J862" s="354"/>
      <c r="K862" s="354"/>
      <c r="L862" s="214">
        <v>0</v>
      </c>
      <c r="M862" s="214">
        <v>0</v>
      </c>
      <c r="N862" s="50">
        <v>472827</v>
      </c>
      <c r="O862" s="94">
        <v>16165</v>
      </c>
      <c r="P862" s="105"/>
      <c r="Q862" s="102"/>
      <c r="R862" s="114">
        <v>18</v>
      </c>
      <c r="S862" s="62" t="s">
        <v>19</v>
      </c>
      <c r="T862" s="224" t="s">
        <v>558</v>
      </c>
      <c r="U862" s="29"/>
      <c r="V862" s="29" t="str">
        <f>IFERROR(VLOOKUP(Table3[[#This Row],[Št. projektne naloge]],'[2]list 1'!$A$2:$I$2000,6,FALSE),"")</f>
        <v/>
      </c>
      <c r="W862" s="119" t="str">
        <f>IFERROR(VLOOKUP(Table3[[#This Row],[Št. projektne naloge]],'[2]list 1'!$A$2:$I$2000,9,FALSE),"")</f>
        <v/>
      </c>
      <c r="X862" s="296" t="str">
        <f>IFERROR(VLOOKUP(Table3[[#This Row],[Št. projektne naloge]],'[2]list 1'!$A$2:$I$2000,8,FALSE),"")</f>
        <v/>
      </c>
      <c r="Y862" s="101">
        <f>SUM(Table3[[#This Row],[cca 
25%]:[cca 100%]])</f>
        <v>1</v>
      </c>
      <c r="Z862" s="351">
        <f>Table3[[#This Row],[Montažne ure]]*(1-Table3[[#This Row],[faktor %]])</f>
        <v>0</v>
      </c>
      <c r="AA862" s="84">
        <v>0.25</v>
      </c>
      <c r="AB862" s="84">
        <v>0.25</v>
      </c>
      <c r="AC862" s="84">
        <v>0.25</v>
      </c>
      <c r="AD862" s="84">
        <v>0.25</v>
      </c>
      <c r="AE862" s="3"/>
      <c r="AF862" s="3"/>
      <c r="AG862" s="296">
        <f>IFERROR(VLOOKUP(Table3[[#This Row],[Št. projektne naloge]],'[1]PLAN KONTROLE KONČANIH STROJEV'!$C$8:$M$2000,5,FALSE),"")</f>
        <v>45481</v>
      </c>
      <c r="AH862" s="296" t="str">
        <f>IFERROR(VLOOKUP(Table3[[#This Row],[Št. projektne naloge]],'[1]PLAN KONTROLE KONČANIH STROJEV'!$C$8:$M$2000,4,FALSE),"")</f>
        <v>DA</v>
      </c>
      <c r="AI862" s="10"/>
      <c r="AJ862" s="10"/>
      <c r="AK862" s="296">
        <f>IFERROR(VLOOKUP(Table3[[#This Row],[Št. projektne naloge]],'[1]PLAN KONTROLE KONČANIH STROJEV'!$C$8:$M$2000,9,FALSE),"")</f>
        <v>45489</v>
      </c>
      <c r="AL86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62" s="30" t="s">
        <v>2665</v>
      </c>
      <c r="AN862" s="7"/>
    </row>
    <row r="863" spans="1:40" ht="18" hidden="1" x14ac:dyDescent="0.35">
      <c r="A863" s="117" t="s">
        <v>1929</v>
      </c>
      <c r="B863" s="8" t="s">
        <v>1890</v>
      </c>
      <c r="C863" s="57" t="s">
        <v>1424</v>
      </c>
      <c r="D863" s="419" t="s">
        <v>1917</v>
      </c>
      <c r="E863" s="50"/>
      <c r="F863" s="80"/>
      <c r="G863" s="94" t="s">
        <v>395</v>
      </c>
      <c r="H863" s="28" t="s">
        <v>577</v>
      </c>
      <c r="I863" s="361">
        <v>23</v>
      </c>
      <c r="J863" s="354"/>
      <c r="K863" s="354"/>
      <c r="L863" s="214">
        <v>0</v>
      </c>
      <c r="M863" s="214">
        <v>0</v>
      </c>
      <c r="N863" s="50">
        <v>466563</v>
      </c>
      <c r="O863" s="94">
        <v>16166</v>
      </c>
      <c r="P863" s="105"/>
      <c r="Q863" s="102"/>
      <c r="R863" s="114">
        <v>13</v>
      </c>
      <c r="S863" s="62" t="s">
        <v>19</v>
      </c>
      <c r="T863" s="224" t="s">
        <v>558</v>
      </c>
      <c r="U863" s="29"/>
      <c r="V863" s="29" t="str">
        <f>IFERROR(VLOOKUP(Table3[[#This Row],[Št. projektne naloge]],'[2]list 1'!$A$2:$I$2000,6,FALSE),"")</f>
        <v/>
      </c>
      <c r="W863" s="119" t="str">
        <f>IFERROR(VLOOKUP(Table3[[#This Row],[Št. projektne naloge]],'[2]list 1'!$A$2:$I$2000,9,FALSE),"")</f>
        <v/>
      </c>
      <c r="X863" s="296" t="str">
        <f>IFERROR(VLOOKUP(Table3[[#This Row],[Št. projektne naloge]],'[2]list 1'!$A$2:$I$2000,8,FALSE),"")</f>
        <v/>
      </c>
      <c r="Y863" s="101">
        <f>SUM(Table3[[#This Row],[cca 
25%]:[cca 100%]])</f>
        <v>1</v>
      </c>
      <c r="Z863" s="351">
        <f>Table3[[#This Row],[Montažne ure]]*(1-Table3[[#This Row],[faktor %]])</f>
        <v>0</v>
      </c>
      <c r="AA863" s="84">
        <v>0.25</v>
      </c>
      <c r="AB863" s="84">
        <v>0.25</v>
      </c>
      <c r="AC863" s="84">
        <v>0.25</v>
      </c>
      <c r="AD863" s="84">
        <v>0.25</v>
      </c>
      <c r="AE863" s="3" t="s">
        <v>2208</v>
      </c>
      <c r="AF863" s="3"/>
      <c r="AG863" s="296">
        <f>IFERROR(VLOOKUP(Table3[[#This Row],[Št. projektne naloge]],'[1]PLAN KONTROLE KONČANIH STROJEV'!$C$8:$M$2000,5,FALSE),"")</f>
        <v>0</v>
      </c>
      <c r="AH863" s="296" t="str">
        <f>IFERROR(VLOOKUP(Table3[[#This Row],[Št. projektne naloge]],'[1]PLAN KONTROLE KONČANIH STROJEV'!$C$8:$M$2000,4,FALSE),"")</f>
        <v>DA</v>
      </c>
      <c r="AI863" s="10"/>
      <c r="AJ863" s="10"/>
      <c r="AK863" s="296">
        <f>IFERROR(VLOOKUP(Table3[[#This Row],[Št. projektne naloge]],'[1]PLAN KONTROLE KONČANIH STROJEV'!$C$8:$M$2000,9,FALSE),"")</f>
        <v>45477</v>
      </c>
      <c r="AL86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63" s="30" t="s">
        <v>2665</v>
      </c>
      <c r="AN863" s="7"/>
    </row>
    <row r="864" spans="1:40" ht="18" hidden="1" x14ac:dyDescent="0.35">
      <c r="A864" s="117" t="s">
        <v>1929</v>
      </c>
      <c r="B864" s="8" t="s">
        <v>1890</v>
      </c>
      <c r="C864" s="57" t="s">
        <v>1918</v>
      </c>
      <c r="D864" s="419" t="s">
        <v>1919</v>
      </c>
      <c r="E864" s="50"/>
      <c r="F864" s="80"/>
      <c r="G864" s="94" t="s">
        <v>395</v>
      </c>
      <c r="H864" s="28" t="s">
        <v>577</v>
      </c>
      <c r="I864" s="361">
        <v>23</v>
      </c>
      <c r="J864" s="354"/>
      <c r="K864" s="354"/>
      <c r="L864" s="214">
        <v>0</v>
      </c>
      <c r="M864" s="214">
        <v>0</v>
      </c>
      <c r="N864" s="414">
        <v>472829</v>
      </c>
      <c r="O864" s="94">
        <v>16167</v>
      </c>
      <c r="P864" s="105"/>
      <c r="Q864" s="102"/>
      <c r="R864" s="114">
        <v>21</v>
      </c>
      <c r="S864" s="62" t="s">
        <v>19</v>
      </c>
      <c r="T864" s="224" t="s">
        <v>558</v>
      </c>
      <c r="U864" s="29"/>
      <c r="V864" s="29" t="str">
        <f>IFERROR(VLOOKUP(Table3[[#This Row],[Št. projektne naloge]],'[2]list 1'!$A$2:$I$2000,6,FALSE),"")</f>
        <v/>
      </c>
      <c r="W864" s="119" t="str">
        <f>IFERROR(VLOOKUP(Table3[[#This Row],[Št. projektne naloge]],'[2]list 1'!$A$2:$I$2000,9,FALSE),"")</f>
        <v/>
      </c>
      <c r="X864" s="296" t="str">
        <f>IFERROR(VLOOKUP(Table3[[#This Row],[Št. projektne naloge]],'[2]list 1'!$A$2:$I$2000,8,FALSE),"")</f>
        <v/>
      </c>
      <c r="Y864" s="101">
        <f>SUM(Table3[[#This Row],[cca 
25%]:[cca 100%]])</f>
        <v>1</v>
      </c>
      <c r="Z864" s="351">
        <f>Table3[[#This Row],[Montažne ure]]*(1-Table3[[#This Row],[faktor %]])</f>
        <v>0</v>
      </c>
      <c r="AA864" s="84">
        <v>0.25</v>
      </c>
      <c r="AB864" s="84">
        <v>0.25</v>
      </c>
      <c r="AC864" s="84">
        <v>0.25</v>
      </c>
      <c r="AD864" s="84">
        <v>0.25</v>
      </c>
      <c r="AE864" s="3"/>
      <c r="AF864" s="3"/>
      <c r="AG864" s="296">
        <f>IFERROR(VLOOKUP(Table3[[#This Row],[Št. projektne naloge]],'[1]PLAN KONTROLE KONČANIH STROJEV'!$C$8:$M$2000,5,FALSE),"")</f>
        <v>0</v>
      </c>
      <c r="AH864" s="296" t="str">
        <f>IFERROR(VLOOKUP(Table3[[#This Row],[Št. projektne naloge]],'[1]PLAN KONTROLE KONČANIH STROJEV'!$C$8:$M$2000,4,FALSE),"")</f>
        <v>DA</v>
      </c>
      <c r="AI864" s="10"/>
      <c r="AJ864" s="10"/>
      <c r="AK864" s="296">
        <f>IFERROR(VLOOKUP(Table3[[#This Row],[Št. projektne naloge]],'[1]PLAN KONTROLE KONČANIH STROJEV'!$C$8:$M$2000,9,FALSE),"")</f>
        <v>45477</v>
      </c>
      <c r="AL86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64" s="30" t="s">
        <v>2665</v>
      </c>
      <c r="AN864" s="7"/>
    </row>
    <row r="865" spans="1:40" ht="18" hidden="1" x14ac:dyDescent="0.35">
      <c r="A865" s="117" t="s">
        <v>1929</v>
      </c>
      <c r="B865" s="8" t="s">
        <v>1890</v>
      </c>
      <c r="C865" s="57" t="s">
        <v>1918</v>
      </c>
      <c r="D865" s="419" t="s">
        <v>1920</v>
      </c>
      <c r="E865" s="50"/>
      <c r="F865" s="80"/>
      <c r="G865" s="94" t="s">
        <v>395</v>
      </c>
      <c r="H865" s="28" t="s">
        <v>577</v>
      </c>
      <c r="I865" s="361">
        <v>23</v>
      </c>
      <c r="J865" s="354"/>
      <c r="K865" s="354"/>
      <c r="L865" s="214">
        <v>0</v>
      </c>
      <c r="M865" s="214">
        <v>0</v>
      </c>
      <c r="N865" s="414">
        <v>472829</v>
      </c>
      <c r="O865" s="94">
        <v>16168</v>
      </c>
      <c r="P865" s="105"/>
      <c r="Q865" s="102"/>
      <c r="R865" s="114">
        <v>21</v>
      </c>
      <c r="S865" s="62" t="s">
        <v>19</v>
      </c>
      <c r="T865" s="224" t="s">
        <v>558</v>
      </c>
      <c r="U865" s="29"/>
      <c r="V865" s="29" t="str">
        <f>IFERROR(VLOOKUP(Table3[[#This Row],[Št. projektne naloge]],'[2]list 1'!$A$2:$I$2000,6,FALSE),"")</f>
        <v/>
      </c>
      <c r="W865" s="119" t="str">
        <f>IFERROR(VLOOKUP(Table3[[#This Row],[Št. projektne naloge]],'[2]list 1'!$A$2:$I$2000,9,FALSE),"")</f>
        <v/>
      </c>
      <c r="X865" s="296" t="str">
        <f>IFERROR(VLOOKUP(Table3[[#This Row],[Št. projektne naloge]],'[2]list 1'!$A$2:$I$2000,8,FALSE),"")</f>
        <v/>
      </c>
      <c r="Y865" s="101">
        <f>SUM(Table3[[#This Row],[cca 
25%]:[cca 100%]])</f>
        <v>1</v>
      </c>
      <c r="Z865" s="351">
        <f>Table3[[#This Row],[Montažne ure]]*(1-Table3[[#This Row],[faktor %]])</f>
        <v>0</v>
      </c>
      <c r="AA865" s="84">
        <v>0.25</v>
      </c>
      <c r="AB865" s="84">
        <v>0.25</v>
      </c>
      <c r="AC865" s="84">
        <v>0.25</v>
      </c>
      <c r="AD865" s="84">
        <v>0.25</v>
      </c>
      <c r="AE865" s="3"/>
      <c r="AF865" s="3"/>
      <c r="AG865" s="296">
        <f>IFERROR(VLOOKUP(Table3[[#This Row],[Št. projektne naloge]],'[1]PLAN KONTROLE KONČANIH STROJEV'!$C$8:$M$2000,5,FALSE),"")</f>
        <v>0</v>
      </c>
      <c r="AH865" s="296" t="str">
        <f>IFERROR(VLOOKUP(Table3[[#This Row],[Št. projektne naloge]],'[1]PLAN KONTROLE KONČANIH STROJEV'!$C$8:$M$2000,4,FALSE),"")</f>
        <v>DA</v>
      </c>
      <c r="AI865" s="10"/>
      <c r="AJ865" s="10"/>
      <c r="AK865" s="296">
        <f>IFERROR(VLOOKUP(Table3[[#This Row],[Št. projektne naloge]],'[1]PLAN KONTROLE KONČANIH STROJEV'!$C$8:$M$2000,9,FALSE),"")</f>
        <v>45478</v>
      </c>
      <c r="AL86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65" s="30" t="s">
        <v>2665</v>
      </c>
      <c r="AN865" s="7"/>
    </row>
    <row r="866" spans="1:40" ht="18" hidden="1" x14ac:dyDescent="0.35">
      <c r="A866" s="117" t="s">
        <v>1929</v>
      </c>
      <c r="B866" s="8" t="s">
        <v>1890</v>
      </c>
      <c r="C866" s="57" t="s">
        <v>1921</v>
      </c>
      <c r="D866" s="419" t="s">
        <v>1922</v>
      </c>
      <c r="E866" s="50"/>
      <c r="F866" s="80"/>
      <c r="G866" s="94" t="s">
        <v>395</v>
      </c>
      <c r="H866" s="28" t="s">
        <v>577</v>
      </c>
      <c r="I866" s="361">
        <v>23</v>
      </c>
      <c r="J866" s="354"/>
      <c r="K866" s="354"/>
      <c r="L866" s="214">
        <v>0</v>
      </c>
      <c r="M866" s="214">
        <v>0</v>
      </c>
      <c r="N866" s="50">
        <v>472831</v>
      </c>
      <c r="O866" s="94">
        <v>16169</v>
      </c>
      <c r="P866" s="105"/>
      <c r="Q866" s="102"/>
      <c r="R866" s="114">
        <v>15</v>
      </c>
      <c r="S866" s="62" t="s">
        <v>19</v>
      </c>
      <c r="T866" s="224" t="s">
        <v>558</v>
      </c>
      <c r="U866" s="29"/>
      <c r="V866" s="29" t="str">
        <f>IFERROR(VLOOKUP(Table3[[#This Row],[Št. projektne naloge]],'[2]list 1'!$A$2:$I$2000,6,FALSE),"")</f>
        <v/>
      </c>
      <c r="W866" s="119" t="str">
        <f>IFERROR(VLOOKUP(Table3[[#This Row],[Št. projektne naloge]],'[2]list 1'!$A$2:$I$2000,9,FALSE),"")</f>
        <v/>
      </c>
      <c r="X866" s="296" t="str">
        <f>IFERROR(VLOOKUP(Table3[[#This Row],[Št. projektne naloge]],'[2]list 1'!$A$2:$I$2000,8,FALSE),"")</f>
        <v/>
      </c>
      <c r="Y866" s="101">
        <f>SUM(Table3[[#This Row],[cca 
25%]:[cca 100%]])</f>
        <v>1</v>
      </c>
      <c r="Z866" s="351">
        <f>Table3[[#This Row],[Montažne ure]]*(1-Table3[[#This Row],[faktor %]])</f>
        <v>0</v>
      </c>
      <c r="AA866" s="84">
        <v>0.25</v>
      </c>
      <c r="AB866" s="84">
        <v>0.25</v>
      </c>
      <c r="AC866" s="84">
        <v>0.25</v>
      </c>
      <c r="AD866" s="84">
        <v>0.25</v>
      </c>
      <c r="AE866" s="3"/>
      <c r="AF866" s="3"/>
      <c r="AG866" s="296">
        <f>IFERROR(VLOOKUP(Table3[[#This Row],[Št. projektne naloge]],'[1]PLAN KONTROLE KONČANIH STROJEV'!$C$8:$M$2000,5,FALSE),"")</f>
        <v>45476</v>
      </c>
      <c r="AH866" s="296" t="str">
        <f>IFERROR(VLOOKUP(Table3[[#This Row],[Št. projektne naloge]],'[1]PLAN KONTROLE KONČANIH STROJEV'!$C$8:$M$2000,4,FALSE),"")</f>
        <v>DA</v>
      </c>
      <c r="AI866" s="10"/>
      <c r="AJ866" s="10"/>
      <c r="AK866" s="296">
        <f>IFERROR(VLOOKUP(Table3[[#This Row],[Št. projektne naloge]],'[1]PLAN KONTROLE KONČANIH STROJEV'!$C$8:$M$2000,9,FALSE),"")</f>
        <v>45481</v>
      </c>
      <c r="AL86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66" s="30" t="s">
        <v>2665</v>
      </c>
      <c r="AN866" s="7"/>
    </row>
    <row r="867" spans="1:40" ht="18" hidden="1" x14ac:dyDescent="0.35">
      <c r="A867" s="117" t="s">
        <v>1929</v>
      </c>
      <c r="B867" s="8" t="s">
        <v>1890</v>
      </c>
      <c r="C867" s="57" t="s">
        <v>1923</v>
      </c>
      <c r="D867" s="419" t="s">
        <v>1924</v>
      </c>
      <c r="E867" s="50"/>
      <c r="F867" s="80"/>
      <c r="G867" s="94" t="s">
        <v>2003</v>
      </c>
      <c r="H867" s="28" t="s">
        <v>2140</v>
      </c>
      <c r="I867" s="361">
        <v>23</v>
      </c>
      <c r="J867" s="354"/>
      <c r="K867" s="354"/>
      <c r="L867" s="214">
        <v>0</v>
      </c>
      <c r="M867" s="214">
        <v>0</v>
      </c>
      <c r="N867" s="50">
        <v>472832</v>
      </c>
      <c r="O867" s="94">
        <v>16170</v>
      </c>
      <c r="P867" s="105"/>
      <c r="Q867" s="102"/>
      <c r="R867" s="114">
        <v>47</v>
      </c>
      <c r="S867" s="62" t="s">
        <v>19</v>
      </c>
      <c r="T867" s="224" t="s">
        <v>558</v>
      </c>
      <c r="U867" s="29"/>
      <c r="V867" s="29" t="str">
        <f>IFERROR(VLOOKUP(Table3[[#This Row],[Št. projektne naloge]],'[2]list 1'!$A$2:$I$2000,6,FALSE),"")</f>
        <v/>
      </c>
      <c r="W867" s="119" t="str">
        <f>IFERROR(VLOOKUP(Table3[[#This Row],[Št. projektne naloge]],'[2]list 1'!$A$2:$I$2000,9,FALSE),"")</f>
        <v/>
      </c>
      <c r="X867" s="296" t="str">
        <f>IFERROR(VLOOKUP(Table3[[#This Row],[Št. projektne naloge]],'[2]list 1'!$A$2:$I$2000,8,FALSE),"")</f>
        <v/>
      </c>
      <c r="Y867" s="101">
        <f>SUM(Table3[[#This Row],[cca 
25%]:[cca 100%]])</f>
        <v>1</v>
      </c>
      <c r="Z867" s="351">
        <f>Table3[[#This Row],[Montažne ure]]*(1-Table3[[#This Row],[faktor %]])</f>
        <v>0</v>
      </c>
      <c r="AA867" s="84">
        <v>0.25</v>
      </c>
      <c r="AB867" s="84">
        <v>0.25</v>
      </c>
      <c r="AC867" s="84">
        <v>0.25</v>
      </c>
      <c r="AD867" s="84">
        <v>0.25</v>
      </c>
      <c r="AE867" s="3"/>
      <c r="AF867" s="3"/>
      <c r="AG867" s="296">
        <f>IFERROR(VLOOKUP(Table3[[#This Row],[Št. projektne naloge]],'[1]PLAN KONTROLE KONČANIH STROJEV'!$C$8:$M$2000,5,FALSE),"")</f>
        <v>45476</v>
      </c>
      <c r="AH867" s="296" t="str">
        <f>IFERROR(VLOOKUP(Table3[[#This Row],[Št. projektne naloge]],'[1]PLAN KONTROLE KONČANIH STROJEV'!$C$8:$M$2000,4,FALSE),"")</f>
        <v>DA</v>
      </c>
      <c r="AI867" s="10"/>
      <c r="AJ867" s="13"/>
      <c r="AK867" s="296">
        <f>IFERROR(VLOOKUP(Table3[[#This Row],[Št. projektne naloge]],'[1]PLAN KONTROLE KONČANIH STROJEV'!$C$8:$M$2000,9,FALSE),"")</f>
        <v>45504</v>
      </c>
      <c r="AL86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67" s="30" t="s">
        <v>2665</v>
      </c>
      <c r="AN867" s="7"/>
    </row>
    <row r="868" spans="1:40" ht="18" hidden="1" x14ac:dyDescent="0.35">
      <c r="A868" s="117" t="s">
        <v>1929</v>
      </c>
      <c r="B868" s="8" t="s">
        <v>1890</v>
      </c>
      <c r="C868" s="57" t="s">
        <v>1925</v>
      </c>
      <c r="D868" s="419" t="s">
        <v>1926</v>
      </c>
      <c r="E868" s="50"/>
      <c r="F868" s="80"/>
      <c r="G868" s="94" t="s">
        <v>395</v>
      </c>
      <c r="H868" s="28" t="s">
        <v>2136</v>
      </c>
      <c r="I868" s="361">
        <v>23</v>
      </c>
      <c r="J868" s="354"/>
      <c r="K868" s="354"/>
      <c r="L868" s="214">
        <v>0</v>
      </c>
      <c r="M868" s="214">
        <v>0</v>
      </c>
      <c r="N868" s="50">
        <v>472830</v>
      </c>
      <c r="O868" s="94">
        <v>16171</v>
      </c>
      <c r="P868" s="105"/>
      <c r="Q868" s="102"/>
      <c r="R868" s="114">
        <v>15</v>
      </c>
      <c r="S868" s="62" t="s">
        <v>19</v>
      </c>
      <c r="T868" s="224" t="s">
        <v>558</v>
      </c>
      <c r="U868" s="29"/>
      <c r="V868" s="29" t="str">
        <f>IFERROR(VLOOKUP(Table3[[#This Row],[Št. projektne naloge]],'[2]list 1'!$A$2:$I$2000,6,FALSE),"")</f>
        <v/>
      </c>
      <c r="W868" s="119" t="str">
        <f>IFERROR(VLOOKUP(Table3[[#This Row],[Št. projektne naloge]],'[2]list 1'!$A$2:$I$2000,9,FALSE),"")</f>
        <v/>
      </c>
      <c r="X868" s="368" t="str">
        <f>IFERROR(VLOOKUP(Table3[[#This Row],[Št. projektne naloge]],'[2]list 1'!$A$2:$I$2000,8,FALSE),"")</f>
        <v/>
      </c>
      <c r="Y868" s="101">
        <f>SUM(Table3[[#This Row],[cca 
25%]:[cca 100%]])</f>
        <v>1</v>
      </c>
      <c r="Z868" s="351">
        <f>Table3[[#This Row],[Montažne ure]]*(1-Table3[[#This Row],[faktor %]])</f>
        <v>0</v>
      </c>
      <c r="AA868" s="84">
        <v>0.25</v>
      </c>
      <c r="AB868" s="84">
        <v>0.25</v>
      </c>
      <c r="AC868" s="84">
        <v>0.25</v>
      </c>
      <c r="AD868" s="84">
        <v>0.25</v>
      </c>
      <c r="AE868" s="3"/>
      <c r="AF868" s="3"/>
      <c r="AG868" s="296">
        <f>IFERROR(VLOOKUP(Table3[[#This Row],[Št. projektne naloge]],'[1]PLAN KONTROLE KONČANIH STROJEV'!$C$8:$M$2000,5,FALSE),"")</f>
        <v>0</v>
      </c>
      <c r="AH868" s="296" t="str">
        <f>IFERROR(VLOOKUP(Table3[[#This Row],[Št. projektne naloge]],'[1]PLAN KONTROLE KONČANIH STROJEV'!$C$8:$M$2000,4,FALSE),"")</f>
        <v>DA</v>
      </c>
      <c r="AI868" s="10"/>
      <c r="AJ868" s="10"/>
      <c r="AK868" s="296">
        <f>IFERROR(VLOOKUP(Table3[[#This Row],[Št. projektne naloge]],'[1]PLAN KONTROLE KONČANIH STROJEV'!$C$8:$M$2000,9,FALSE),"")</f>
        <v>45483</v>
      </c>
      <c r="AL86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68" s="30" t="s">
        <v>2665</v>
      </c>
      <c r="AN868" s="7"/>
    </row>
    <row r="869" spans="1:40" ht="18" hidden="1" x14ac:dyDescent="0.35">
      <c r="A869" s="117" t="s">
        <v>1929</v>
      </c>
      <c r="B869" s="8" t="s">
        <v>1890</v>
      </c>
      <c r="C869" s="57" t="s">
        <v>1927</v>
      </c>
      <c r="D869" s="423" t="s">
        <v>1928</v>
      </c>
      <c r="E869" s="50"/>
      <c r="F869" s="303"/>
      <c r="G869" s="108" t="s">
        <v>30</v>
      </c>
      <c r="H869" s="29"/>
      <c r="I869" s="50"/>
      <c r="J869" s="103"/>
      <c r="K869" s="103"/>
      <c r="L869" s="105"/>
      <c r="M869" s="105"/>
      <c r="N869" s="97">
        <v>472833</v>
      </c>
      <c r="O869" s="70">
        <v>16172</v>
      </c>
      <c r="P869" s="105"/>
      <c r="Q869" s="102"/>
      <c r="R869" s="114"/>
      <c r="S869" s="272"/>
      <c r="T869" s="224" t="s">
        <v>558</v>
      </c>
      <c r="U869" s="29"/>
      <c r="V869" s="29" t="str">
        <f>IFERROR(VLOOKUP(Table3[[#This Row],[Št. projektne naloge]],'[2]list 1'!$A$2:$I$2000,6,FALSE),"")</f>
        <v/>
      </c>
      <c r="W869" s="119" t="str">
        <f>IFERROR(VLOOKUP(Table3[[#This Row],[Št. projektne naloge]],'[2]list 1'!$A$2:$I$2000,9,FALSE),"")</f>
        <v/>
      </c>
      <c r="X869" s="296" t="str">
        <f>IFERROR(VLOOKUP(Table3[[#This Row],[Št. projektne naloge]],'[2]list 1'!$A$2:$I$2000,8,FALSE),"")</f>
        <v/>
      </c>
      <c r="Y869" s="101">
        <f>SUM(Table3[[#This Row],[cca 
25%]:[cca 100%]])</f>
        <v>0</v>
      </c>
      <c r="Z869" s="351">
        <f>Table3[[#This Row],[Montažne ure]]*(1-Table3[[#This Row],[faktor %]])</f>
        <v>0</v>
      </c>
      <c r="AA869" s="366"/>
      <c r="AB869" s="85"/>
      <c r="AC869" s="85"/>
      <c r="AD869" s="85"/>
      <c r="AE869" s="3"/>
      <c r="AF869" s="3"/>
      <c r="AG869" s="296" t="str">
        <f>IFERROR(VLOOKUP(Table3[[#This Row],[Št. projektne naloge]],'[1]PLAN KONTROLE KONČANIH STROJEV'!$C$8:$M$2000,5,FALSE),"")</f>
        <v/>
      </c>
      <c r="AH869" s="296" t="str">
        <f>IFERROR(VLOOKUP(Table3[[#This Row],[Št. projektne naloge]],'[1]PLAN KONTROLE KONČANIH STROJEV'!$C$8:$M$2000,4,FALSE),"")</f>
        <v/>
      </c>
      <c r="AI869" s="10"/>
      <c r="AJ869" s="10"/>
      <c r="AK869" s="296" t="str">
        <f>IFERROR(VLOOKUP(Table3[[#This Row],[Št. projektne naloge]],'[1]PLAN KONTROLE KONČANIH STROJEV'!$C$8:$M$2000,9,FALSE),"")</f>
        <v/>
      </c>
      <c r="AL86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69" s="30" t="s">
        <v>2665</v>
      </c>
      <c r="AN869" s="7"/>
    </row>
    <row r="870" spans="1:40" ht="18" hidden="1" x14ac:dyDescent="0.35">
      <c r="A870" s="117" t="s">
        <v>1929</v>
      </c>
      <c r="B870" s="8" t="s">
        <v>1890</v>
      </c>
      <c r="C870" s="57" t="s">
        <v>2179</v>
      </c>
      <c r="D870" s="420" t="s">
        <v>2180</v>
      </c>
      <c r="E870" s="50"/>
      <c r="F870" s="303"/>
      <c r="G870" s="91" t="s">
        <v>2210</v>
      </c>
      <c r="H870" s="29" t="s">
        <v>847</v>
      </c>
      <c r="I870" s="361">
        <v>35</v>
      </c>
      <c r="J870" s="158"/>
      <c r="K870" s="158"/>
      <c r="L870" s="214">
        <v>0</v>
      </c>
      <c r="M870" s="214">
        <v>0</v>
      </c>
      <c r="N870" s="50">
        <v>474039</v>
      </c>
      <c r="O870" s="50">
        <v>16276</v>
      </c>
      <c r="P870" s="105">
        <v>1</v>
      </c>
      <c r="Q870" s="102"/>
      <c r="R870" s="114">
        <v>25</v>
      </c>
      <c r="S870" s="58" t="s">
        <v>1486</v>
      </c>
      <c r="T870" s="224"/>
      <c r="U870" s="29"/>
      <c r="V870" s="29" t="str">
        <f>IFERROR(VLOOKUP(Table3[[#This Row],[Št. projektne naloge]],'[2]list 1'!$A$2:$I$2000,6,FALSE),"")</f>
        <v/>
      </c>
      <c r="W870" s="119" t="str">
        <f>IFERROR(VLOOKUP(Table3[[#This Row],[Št. projektne naloge]],'[2]list 1'!$A$2:$I$2000,9,FALSE),"")</f>
        <v/>
      </c>
      <c r="X870" s="296" t="str">
        <f>IFERROR(VLOOKUP(Table3[[#This Row],[Št. projektne naloge]],'[2]list 1'!$A$2:$I$2000,8,FALSE),"")</f>
        <v/>
      </c>
      <c r="Y870" s="101">
        <f>SUM(Table3[[#This Row],[cca 
25%]:[cca 100%]])</f>
        <v>1</v>
      </c>
      <c r="Z870" s="351">
        <f>Table3[[#This Row],[Montažne ure]]*(1-Table3[[#This Row],[faktor %]])</f>
        <v>0</v>
      </c>
      <c r="AA870" s="84">
        <v>0.25</v>
      </c>
      <c r="AB870" s="84">
        <v>0.25</v>
      </c>
      <c r="AC870" s="84">
        <v>0.25</v>
      </c>
      <c r="AD870" s="84">
        <v>0.25</v>
      </c>
      <c r="AE870" s="476" t="s">
        <v>2301</v>
      </c>
      <c r="AF870" s="3"/>
      <c r="AG870" s="296">
        <f>IFERROR(VLOOKUP(Table3[[#This Row],[Št. projektne naloge]],'[1]PLAN KONTROLE KONČANIH STROJEV'!$C$8:$M$2000,5,FALSE),"")</f>
        <v>45554</v>
      </c>
      <c r="AH870" s="296" t="str">
        <f>IFERROR(VLOOKUP(Table3[[#This Row],[Št. projektne naloge]],'[1]PLAN KONTROLE KONČANIH STROJEV'!$C$8:$M$2000,4,FALSE),"")</f>
        <v>DA</v>
      </c>
      <c r="AI870" s="10"/>
      <c r="AJ870" s="10"/>
      <c r="AK870" s="296">
        <f>IFERROR(VLOOKUP(Table3[[#This Row],[Št. projektne naloge]],'[1]PLAN KONTROLE KONČANIH STROJEV'!$C$8:$M$2000,9,FALSE),"")</f>
        <v>45558</v>
      </c>
      <c r="AL87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70" s="30" t="s">
        <v>2665</v>
      </c>
      <c r="AN870" s="7"/>
    </row>
    <row r="871" spans="1:40" ht="18" hidden="1" x14ac:dyDescent="0.35">
      <c r="A871" s="117" t="s">
        <v>1929</v>
      </c>
      <c r="B871" s="8" t="s">
        <v>1890</v>
      </c>
      <c r="C871" s="57" t="s">
        <v>2181</v>
      </c>
      <c r="D871" s="420" t="s">
        <v>2182</v>
      </c>
      <c r="E871" s="50"/>
      <c r="F871" s="303"/>
      <c r="G871" s="91" t="s">
        <v>2208</v>
      </c>
      <c r="H871" s="29" t="s">
        <v>2232</v>
      </c>
      <c r="I871" s="361">
        <v>35</v>
      </c>
      <c r="J871" s="158"/>
      <c r="K871" s="158"/>
      <c r="L871" s="214">
        <v>0</v>
      </c>
      <c r="M871" s="214">
        <v>0</v>
      </c>
      <c r="N871" s="50">
        <v>474040</v>
      </c>
      <c r="O871" s="50">
        <v>16277</v>
      </c>
      <c r="P871" s="105">
        <v>1</v>
      </c>
      <c r="Q871" s="102"/>
      <c r="R871" s="114">
        <v>50</v>
      </c>
      <c r="S871" s="58" t="s">
        <v>1486</v>
      </c>
      <c r="T871" s="224"/>
      <c r="U871" s="29"/>
      <c r="V871" s="29" t="str">
        <f>IFERROR(VLOOKUP(Table3[[#This Row],[Št. projektne naloge]],'[2]list 1'!$A$2:$I$2000,6,FALSE),"")</f>
        <v/>
      </c>
      <c r="W871" s="119" t="str">
        <f>IFERROR(VLOOKUP(Table3[[#This Row],[Št. projektne naloge]],'[2]list 1'!$A$2:$I$2000,9,FALSE),"")</f>
        <v/>
      </c>
      <c r="X871" s="296" t="str">
        <f>IFERROR(VLOOKUP(Table3[[#This Row],[Št. projektne naloge]],'[2]list 1'!$A$2:$I$2000,8,FALSE),"")</f>
        <v/>
      </c>
      <c r="Y871" s="101">
        <f>SUM(Table3[[#This Row],[cca 
25%]:[cca 100%]])</f>
        <v>1</v>
      </c>
      <c r="Z871" s="351">
        <f>Table3[[#This Row],[Montažne ure]]*(1-Table3[[#This Row],[faktor %]])</f>
        <v>0</v>
      </c>
      <c r="AA871" s="84">
        <v>0.25</v>
      </c>
      <c r="AB871" s="84">
        <v>0.25</v>
      </c>
      <c r="AC871" s="84">
        <v>0.25</v>
      </c>
      <c r="AD871" s="84">
        <v>0.25</v>
      </c>
      <c r="AE871" s="476" t="s">
        <v>2299</v>
      </c>
      <c r="AF871" s="3"/>
      <c r="AG871" s="296">
        <f>IFERROR(VLOOKUP(Table3[[#This Row],[Št. projektne naloge]],'[1]PLAN KONTROLE KONČANIH STROJEV'!$C$8:$M$2000,5,FALSE),"")</f>
        <v>45554</v>
      </c>
      <c r="AH871" s="296" t="str">
        <f>IFERROR(VLOOKUP(Table3[[#This Row],[Št. projektne naloge]],'[1]PLAN KONTROLE KONČANIH STROJEV'!$C$8:$M$2000,4,FALSE),"")</f>
        <v>DA</v>
      </c>
      <c r="AI871" s="10"/>
      <c r="AJ871" s="10"/>
      <c r="AK871" s="296">
        <f>IFERROR(VLOOKUP(Table3[[#This Row],[Št. projektne naloge]],'[1]PLAN KONTROLE KONČANIH STROJEV'!$C$8:$M$2000,9,FALSE),"")</f>
        <v>45562</v>
      </c>
      <c r="AL87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71" s="30" t="s">
        <v>2665</v>
      </c>
      <c r="AN871" s="7"/>
    </row>
    <row r="872" spans="1:40" ht="18" hidden="1" x14ac:dyDescent="0.35">
      <c r="A872" s="117" t="s">
        <v>1929</v>
      </c>
      <c r="B872" s="8" t="s">
        <v>1890</v>
      </c>
      <c r="C872" s="57" t="s">
        <v>2183</v>
      </c>
      <c r="D872" s="420" t="s">
        <v>2184</v>
      </c>
      <c r="E872" s="50"/>
      <c r="F872" s="303"/>
      <c r="G872" s="91" t="s">
        <v>2208</v>
      </c>
      <c r="H872" s="29" t="s">
        <v>2232</v>
      </c>
      <c r="I872" s="361">
        <v>35</v>
      </c>
      <c r="J872" s="158"/>
      <c r="K872" s="158"/>
      <c r="L872" s="214">
        <v>0</v>
      </c>
      <c r="M872" s="214">
        <v>0</v>
      </c>
      <c r="N872" s="50">
        <v>474041</v>
      </c>
      <c r="O872" s="50">
        <v>16278</v>
      </c>
      <c r="P872" s="105">
        <v>1</v>
      </c>
      <c r="Q872" s="102"/>
      <c r="R872" s="114">
        <v>40</v>
      </c>
      <c r="S872" s="58" t="s">
        <v>1486</v>
      </c>
      <c r="T872" s="224"/>
      <c r="U872" s="29"/>
      <c r="V872" s="29" t="str">
        <f>IFERROR(VLOOKUP(Table3[[#This Row],[Št. projektne naloge]],'[2]list 1'!$A$2:$I$2000,6,FALSE),"")</f>
        <v/>
      </c>
      <c r="W872" s="119" t="str">
        <f>IFERROR(VLOOKUP(Table3[[#This Row],[Št. projektne naloge]],'[2]list 1'!$A$2:$I$2000,9,FALSE),"")</f>
        <v/>
      </c>
      <c r="X872" s="296" t="str">
        <f>IFERROR(VLOOKUP(Table3[[#This Row],[Št. projektne naloge]],'[2]list 1'!$A$2:$I$2000,8,FALSE),"")</f>
        <v/>
      </c>
      <c r="Y872" s="101">
        <f>SUM(Table3[[#This Row],[cca 
25%]:[cca 100%]])</f>
        <v>1</v>
      </c>
      <c r="Z872" s="351">
        <f>Table3[[#This Row],[Montažne ure]]*(1-Table3[[#This Row],[faktor %]])</f>
        <v>0</v>
      </c>
      <c r="AA872" s="84">
        <v>0.25</v>
      </c>
      <c r="AB872" s="84">
        <v>0.25</v>
      </c>
      <c r="AC872" s="84">
        <v>0.25</v>
      </c>
      <c r="AD872" s="84">
        <v>0.25</v>
      </c>
      <c r="AE872" s="476" t="s">
        <v>2302</v>
      </c>
      <c r="AF872" s="3"/>
      <c r="AG872" s="296">
        <f>IFERROR(VLOOKUP(Table3[[#This Row],[Št. projektne naloge]],'[1]PLAN KONTROLE KONČANIH STROJEV'!$C$8:$M$2000,5,FALSE),"")</f>
        <v>0</v>
      </c>
      <c r="AH872" s="296" t="str">
        <f>IFERROR(VLOOKUP(Table3[[#This Row],[Št. projektne naloge]],'[1]PLAN KONTROLE KONČANIH STROJEV'!$C$8:$M$2000,4,FALSE),"")</f>
        <v>DA</v>
      </c>
      <c r="AI872" s="10"/>
      <c r="AJ872" s="10"/>
      <c r="AK872" s="296">
        <f>IFERROR(VLOOKUP(Table3[[#This Row],[Št. projektne naloge]],'[1]PLAN KONTROLE KONČANIH STROJEV'!$C$8:$M$2000,9,FALSE),"")</f>
        <v>45562</v>
      </c>
      <c r="AL87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72" s="30" t="s">
        <v>2665</v>
      </c>
      <c r="AN872" s="7"/>
    </row>
    <row r="873" spans="1:40" ht="18" hidden="1" x14ac:dyDescent="0.35">
      <c r="A873" s="117" t="s">
        <v>1929</v>
      </c>
      <c r="B873" s="8" t="s">
        <v>1890</v>
      </c>
      <c r="C873" s="57" t="s">
        <v>2185</v>
      </c>
      <c r="D873" s="419" t="s">
        <v>2186</v>
      </c>
      <c r="E873" s="50"/>
      <c r="F873" s="303"/>
      <c r="G873" s="10" t="s">
        <v>2227</v>
      </c>
      <c r="H873" s="29" t="s">
        <v>2287</v>
      </c>
      <c r="I873" s="79">
        <v>36</v>
      </c>
      <c r="J873" s="158"/>
      <c r="K873" s="158"/>
      <c r="L873" s="214">
        <v>0</v>
      </c>
      <c r="M873" s="214">
        <v>0</v>
      </c>
      <c r="N873" s="50">
        <v>474042</v>
      </c>
      <c r="O873" s="50">
        <v>16279</v>
      </c>
      <c r="P873" s="105">
        <v>1</v>
      </c>
      <c r="Q873" s="102"/>
      <c r="R873" s="114">
        <v>645</v>
      </c>
      <c r="S873" s="58" t="s">
        <v>1486</v>
      </c>
      <c r="T873" s="224"/>
      <c r="U873" s="29" t="s">
        <v>2288</v>
      </c>
      <c r="V873" s="29" t="str">
        <f>IFERROR(VLOOKUP(Table3[[#This Row],[Št. projektne naloge]],'[2]list 1'!$A$2:$I$2000,6,FALSE),"")</f>
        <v/>
      </c>
      <c r="W873" s="119" t="str">
        <f>IFERROR(VLOOKUP(Table3[[#This Row],[Št. projektne naloge]],'[2]list 1'!$A$2:$I$2000,9,FALSE),"")</f>
        <v/>
      </c>
      <c r="X873" s="296" t="str">
        <f>IFERROR(VLOOKUP(Table3[[#This Row],[Št. projektne naloge]],'[2]list 1'!$A$2:$I$2000,8,FALSE),"")</f>
        <v/>
      </c>
      <c r="Y873" s="101">
        <f>SUM(Table3[[#This Row],[cca 
25%]:[cca 100%]])</f>
        <v>1</v>
      </c>
      <c r="Z873" s="351">
        <f>Table3[[#This Row],[Montažne ure]]*(1-Table3[[#This Row],[faktor %]])</f>
        <v>0</v>
      </c>
      <c r="AA873" s="84">
        <v>0.25</v>
      </c>
      <c r="AB873" s="84">
        <v>0.25</v>
      </c>
      <c r="AC873" s="84">
        <v>0.25</v>
      </c>
      <c r="AD873" s="84">
        <v>0.25</v>
      </c>
      <c r="AE873" s="444" t="s">
        <v>2317</v>
      </c>
      <c r="AF873" s="3"/>
      <c r="AG873" s="296">
        <f>IFERROR(VLOOKUP(Table3[[#This Row],[Št. projektne naloge]],'[1]PLAN KONTROLE KONČANIH STROJEV'!$C$8:$M$2000,5,FALSE),"")</f>
        <v>0</v>
      </c>
      <c r="AH873" s="296" t="str">
        <f>IFERROR(VLOOKUP(Table3[[#This Row],[Št. projektne naloge]],'[1]PLAN KONTROLE KONČANIH STROJEV'!$C$8:$M$2000,4,FALSE),"")</f>
        <v>DA</v>
      </c>
      <c r="AI873" s="10"/>
      <c r="AJ873" s="10"/>
      <c r="AK873" s="296">
        <f>IFERROR(VLOOKUP(Table3[[#This Row],[Št. projektne naloge]],'[1]PLAN KONTROLE KONČANIH STROJEV'!$C$8:$M$2000,9,FALSE),"")</f>
        <v>45604</v>
      </c>
      <c r="AL87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73" s="30" t="s">
        <v>2665</v>
      </c>
      <c r="AN873" s="7"/>
    </row>
    <row r="874" spans="1:40" ht="18" hidden="1" x14ac:dyDescent="0.35">
      <c r="A874" s="117" t="s">
        <v>1929</v>
      </c>
      <c r="B874" s="8" t="s">
        <v>1890</v>
      </c>
      <c r="C874" s="57" t="s">
        <v>2187</v>
      </c>
      <c r="D874" s="420" t="s">
        <v>2188</v>
      </c>
      <c r="E874" s="50"/>
      <c r="F874" s="303"/>
      <c r="G874" s="91" t="s">
        <v>2208</v>
      </c>
      <c r="H874" s="29" t="s">
        <v>2232</v>
      </c>
      <c r="I874" s="361">
        <v>35</v>
      </c>
      <c r="J874" s="158"/>
      <c r="K874" s="158"/>
      <c r="L874" s="214">
        <v>0</v>
      </c>
      <c r="M874" s="214">
        <v>0</v>
      </c>
      <c r="N874" s="50">
        <v>474043</v>
      </c>
      <c r="O874" s="50">
        <v>16280</v>
      </c>
      <c r="P874" s="105">
        <v>1</v>
      </c>
      <c r="Q874" s="102"/>
      <c r="R874" s="114">
        <v>26</v>
      </c>
      <c r="S874" s="58" t="s">
        <v>1486</v>
      </c>
      <c r="T874" s="224"/>
      <c r="U874" s="29"/>
      <c r="V874" s="29" t="str">
        <f>IFERROR(VLOOKUP(Table3[[#This Row],[Št. projektne naloge]],'[2]list 1'!$A$2:$I$2000,6,FALSE),"")</f>
        <v/>
      </c>
      <c r="W874" s="119" t="str">
        <f>IFERROR(VLOOKUP(Table3[[#This Row],[Št. projektne naloge]],'[2]list 1'!$A$2:$I$2000,9,FALSE),"")</f>
        <v/>
      </c>
      <c r="X874" s="296" t="str">
        <f>IFERROR(VLOOKUP(Table3[[#This Row],[Št. projektne naloge]],'[2]list 1'!$A$2:$I$2000,8,FALSE),"")</f>
        <v/>
      </c>
      <c r="Y874" s="101">
        <f>SUM(Table3[[#This Row],[cca 
25%]:[cca 100%]])</f>
        <v>1</v>
      </c>
      <c r="Z874" s="351">
        <f>Table3[[#This Row],[Montažne ure]]*(1-Table3[[#This Row],[faktor %]])</f>
        <v>0</v>
      </c>
      <c r="AA874" s="84">
        <v>0.25</v>
      </c>
      <c r="AB874" s="84">
        <v>0.25</v>
      </c>
      <c r="AC874" s="84">
        <v>0.25</v>
      </c>
      <c r="AD874" s="84">
        <v>0.25</v>
      </c>
      <c r="AE874" s="476" t="s">
        <v>2303</v>
      </c>
      <c r="AF874" s="3"/>
      <c r="AG874" s="296">
        <f>IFERROR(VLOOKUP(Table3[[#This Row],[Št. projektne naloge]],'[1]PLAN KONTROLE KONČANIH STROJEV'!$C$8:$M$2000,5,FALSE),"")</f>
        <v>0</v>
      </c>
      <c r="AH874" s="296" t="str">
        <f>IFERROR(VLOOKUP(Table3[[#This Row],[Št. projektne naloge]],'[1]PLAN KONTROLE KONČANIH STROJEV'!$C$8:$M$2000,4,FALSE),"")</f>
        <v>DA</v>
      </c>
      <c r="AI874" s="10"/>
      <c r="AJ874" s="10"/>
      <c r="AK874" s="296">
        <f>IFERROR(VLOOKUP(Table3[[#This Row],[Št. projektne naloge]],'[1]PLAN KONTROLE KONČANIH STROJEV'!$C$8:$M$2000,9,FALSE),"")</f>
        <v>45558</v>
      </c>
      <c r="AL87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74" s="30" t="s">
        <v>2665</v>
      </c>
      <c r="AN874" s="7"/>
    </row>
    <row r="875" spans="1:40" ht="18" hidden="1" x14ac:dyDescent="0.35">
      <c r="A875" s="117" t="s">
        <v>1929</v>
      </c>
      <c r="B875" s="8" t="s">
        <v>1890</v>
      </c>
      <c r="C875" s="57" t="s">
        <v>2189</v>
      </c>
      <c r="D875" s="420" t="s">
        <v>2190</v>
      </c>
      <c r="E875" s="50"/>
      <c r="F875" s="303"/>
      <c r="G875" s="91" t="s">
        <v>2208</v>
      </c>
      <c r="H875" s="29" t="s">
        <v>2232</v>
      </c>
      <c r="I875" s="361">
        <v>35</v>
      </c>
      <c r="J875" s="158"/>
      <c r="K875" s="158"/>
      <c r="L875" s="214">
        <v>0</v>
      </c>
      <c r="M875" s="214">
        <v>0</v>
      </c>
      <c r="N875" s="50">
        <v>474044</v>
      </c>
      <c r="O875" s="50">
        <v>16281</v>
      </c>
      <c r="P875" s="105">
        <v>1</v>
      </c>
      <c r="Q875" s="102"/>
      <c r="R875" s="114">
        <v>26</v>
      </c>
      <c r="S875" s="58" t="s">
        <v>1486</v>
      </c>
      <c r="T875" s="224"/>
      <c r="U875" s="29"/>
      <c r="V875" s="29" t="str">
        <f>IFERROR(VLOOKUP(Table3[[#This Row],[Št. projektne naloge]],'[2]list 1'!$A$2:$I$2000,6,FALSE),"")</f>
        <v/>
      </c>
      <c r="W875" s="119" t="str">
        <f>IFERROR(VLOOKUP(Table3[[#This Row],[Št. projektne naloge]],'[2]list 1'!$A$2:$I$2000,9,FALSE),"")</f>
        <v/>
      </c>
      <c r="X875" s="296" t="str">
        <f>IFERROR(VLOOKUP(Table3[[#This Row],[Št. projektne naloge]],'[2]list 1'!$A$2:$I$2000,8,FALSE),"")</f>
        <v/>
      </c>
      <c r="Y875" s="101">
        <f>SUM(Table3[[#This Row],[cca 
25%]:[cca 100%]])</f>
        <v>1</v>
      </c>
      <c r="Z875" s="351">
        <f>Table3[[#This Row],[Montažne ure]]*(1-Table3[[#This Row],[faktor %]])</f>
        <v>0</v>
      </c>
      <c r="AA875" s="84">
        <v>0.25</v>
      </c>
      <c r="AB875" s="84">
        <v>0.25</v>
      </c>
      <c r="AC875" s="84">
        <v>0.25</v>
      </c>
      <c r="AD875" s="84">
        <v>0.25</v>
      </c>
      <c r="AE875" s="476" t="s">
        <v>2318</v>
      </c>
      <c r="AF875" s="3"/>
      <c r="AG875" s="296">
        <f>IFERROR(VLOOKUP(Table3[[#This Row],[Št. projektne naloge]],'[1]PLAN KONTROLE KONČANIH STROJEV'!$C$8:$M$2000,5,FALSE),"")</f>
        <v>45558</v>
      </c>
      <c r="AH875" s="296" t="str">
        <f>IFERROR(VLOOKUP(Table3[[#This Row],[Št. projektne naloge]],'[1]PLAN KONTROLE KONČANIH STROJEV'!$C$8:$M$2000,4,FALSE),"")</f>
        <v>DA</v>
      </c>
      <c r="AI875" s="10"/>
      <c r="AJ875" s="10"/>
      <c r="AK875" s="296">
        <f>IFERROR(VLOOKUP(Table3[[#This Row],[Št. projektne naloge]],'[1]PLAN KONTROLE KONČANIH STROJEV'!$C$8:$M$2000,9,FALSE),"")</f>
        <v>45558</v>
      </c>
      <c r="AL87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75" s="30" t="s">
        <v>2665</v>
      </c>
      <c r="AN875" s="7"/>
    </row>
    <row r="876" spans="1:40" ht="18" hidden="1" x14ac:dyDescent="0.35">
      <c r="A876" s="117" t="s">
        <v>1929</v>
      </c>
      <c r="B876" s="8" t="s">
        <v>1890</v>
      </c>
      <c r="C876" s="57" t="s">
        <v>1031</v>
      </c>
      <c r="D876" s="419" t="s">
        <v>2191</v>
      </c>
      <c r="E876" s="50"/>
      <c r="F876" s="303"/>
      <c r="G876" s="94" t="s">
        <v>544</v>
      </c>
      <c r="H876" s="28" t="s">
        <v>2222</v>
      </c>
      <c r="I876" s="361">
        <v>35</v>
      </c>
      <c r="J876" s="354"/>
      <c r="K876" s="354"/>
      <c r="L876" s="214">
        <v>0</v>
      </c>
      <c r="M876" s="214">
        <v>0</v>
      </c>
      <c r="N876" s="50">
        <v>463834</v>
      </c>
      <c r="O876" s="50">
        <v>16282</v>
      </c>
      <c r="P876" s="105">
        <v>1</v>
      </c>
      <c r="Q876" s="102"/>
      <c r="R876" s="114">
        <v>64</v>
      </c>
      <c r="S876" s="59" t="s">
        <v>28</v>
      </c>
      <c r="T876" s="224"/>
      <c r="U876" s="29"/>
      <c r="V876" s="29" t="str">
        <f>IFERROR(VLOOKUP(Table3[[#This Row],[Št. projektne naloge]],'[2]list 1'!$A$2:$I$2000,6,FALSE),"")</f>
        <v/>
      </c>
      <c r="W876" s="119" t="str">
        <f>IFERROR(VLOOKUP(Table3[[#This Row],[Št. projektne naloge]],'[2]list 1'!$A$2:$I$2000,9,FALSE),"")</f>
        <v/>
      </c>
      <c r="X876" s="296" t="str">
        <f>IFERROR(VLOOKUP(Table3[[#This Row],[Št. projektne naloge]],'[2]list 1'!$A$2:$I$2000,8,FALSE),"")</f>
        <v/>
      </c>
      <c r="Y876" s="101">
        <f>SUM(Table3[[#This Row],[cca 
25%]:[cca 100%]])</f>
        <v>1</v>
      </c>
      <c r="Z876" s="351">
        <f>Table3[[#This Row],[Montažne ure]]*(1-Table3[[#This Row],[faktor %]])</f>
        <v>0</v>
      </c>
      <c r="AA876" s="84">
        <v>0.25</v>
      </c>
      <c r="AB876" s="84">
        <v>0.25</v>
      </c>
      <c r="AC876" s="84">
        <v>0.25</v>
      </c>
      <c r="AD876" s="84">
        <v>0.25</v>
      </c>
      <c r="AE876" s="476" t="s">
        <v>2300</v>
      </c>
      <c r="AF876" s="3"/>
      <c r="AG876" s="296">
        <f>IFERROR(VLOOKUP(Table3[[#This Row],[Št. projektne naloge]],'[1]PLAN KONTROLE KONČANIH STROJEV'!$C$8:$M$2000,5,FALSE),"")</f>
        <v>45568</v>
      </c>
      <c r="AH876" s="296" t="str">
        <f>IFERROR(VLOOKUP(Table3[[#This Row],[Št. projektne naloge]],'[1]PLAN KONTROLE KONČANIH STROJEV'!$C$8:$M$2000,4,FALSE),"")</f>
        <v>DA</v>
      </c>
      <c r="AI876" s="10"/>
      <c r="AJ876" s="10"/>
      <c r="AK876" s="296">
        <f>IFERROR(VLOOKUP(Table3[[#This Row],[Št. projektne naloge]],'[1]PLAN KONTROLE KONČANIH STROJEV'!$C$8:$M$2000,9,FALSE),"")</f>
        <v>45574</v>
      </c>
      <c r="AL87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76" s="30" t="s">
        <v>2665</v>
      </c>
      <c r="AN876" s="7"/>
    </row>
    <row r="877" spans="1:40" ht="18" hidden="1" x14ac:dyDescent="0.35">
      <c r="A877" s="117" t="s">
        <v>1929</v>
      </c>
      <c r="B877" s="8" t="s">
        <v>1890</v>
      </c>
      <c r="C877" s="57" t="s">
        <v>2192</v>
      </c>
      <c r="D877" s="420" t="s">
        <v>2193</v>
      </c>
      <c r="E877" s="50"/>
      <c r="F877" s="303"/>
      <c r="G877" s="91" t="s">
        <v>2208</v>
      </c>
      <c r="H877" s="29" t="s">
        <v>2232</v>
      </c>
      <c r="I877" s="361">
        <v>35</v>
      </c>
      <c r="J877" s="158"/>
      <c r="K877" s="158"/>
      <c r="L877" s="214">
        <v>0</v>
      </c>
      <c r="M877" s="214">
        <v>0</v>
      </c>
      <c r="N877" s="50">
        <v>474046</v>
      </c>
      <c r="O877" s="50">
        <v>16283</v>
      </c>
      <c r="P877" s="105">
        <v>1</v>
      </c>
      <c r="Q877" s="102"/>
      <c r="R877" s="114">
        <v>6</v>
      </c>
      <c r="S877" s="58" t="s">
        <v>1486</v>
      </c>
      <c r="T877" s="224"/>
      <c r="U877" s="29"/>
      <c r="V877" s="29" t="str">
        <f>IFERROR(VLOOKUP(Table3[[#This Row],[Št. projektne naloge]],'[2]list 1'!$A$2:$I$2000,6,FALSE),"")</f>
        <v/>
      </c>
      <c r="W877" s="119" t="str">
        <f>IFERROR(VLOOKUP(Table3[[#This Row],[Št. projektne naloge]],'[2]list 1'!$A$2:$I$2000,9,FALSE),"")</f>
        <v/>
      </c>
      <c r="X877" s="296" t="str">
        <f>IFERROR(VLOOKUP(Table3[[#This Row],[Št. projektne naloge]],'[2]list 1'!$A$2:$I$2000,8,FALSE),"")</f>
        <v/>
      </c>
      <c r="Y877" s="101">
        <f>SUM(Table3[[#This Row],[cca 
25%]:[cca 100%]])</f>
        <v>1</v>
      </c>
      <c r="Z877" s="351">
        <f>Table3[[#This Row],[Montažne ure]]*(1-Table3[[#This Row],[faktor %]])</f>
        <v>0</v>
      </c>
      <c r="AA877" s="84">
        <v>0.25</v>
      </c>
      <c r="AB877" s="84">
        <v>0.25</v>
      </c>
      <c r="AC877" s="84">
        <v>0.25</v>
      </c>
      <c r="AD877" s="84">
        <v>0.25</v>
      </c>
      <c r="AE877" s="476" t="s">
        <v>2304</v>
      </c>
      <c r="AF877" s="3"/>
      <c r="AG877" s="296">
        <f>IFERROR(VLOOKUP(Table3[[#This Row],[Št. projektne naloge]],'[1]PLAN KONTROLE KONČANIH STROJEV'!$C$8:$M$2000,5,FALSE),"")</f>
        <v>0</v>
      </c>
      <c r="AH877" s="296" t="str">
        <f>IFERROR(VLOOKUP(Table3[[#This Row],[Št. projektne naloge]],'[1]PLAN KONTROLE KONČANIH STROJEV'!$C$8:$M$2000,4,FALSE),"")</f>
        <v>DA</v>
      </c>
      <c r="AI877" s="10"/>
      <c r="AJ877" s="10"/>
      <c r="AK877" s="296">
        <f>IFERROR(VLOOKUP(Table3[[#This Row],[Št. projektne naloge]],'[1]PLAN KONTROLE KONČANIH STROJEV'!$C$8:$M$2000,9,FALSE),"")</f>
        <v>45559</v>
      </c>
      <c r="AL87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77" s="30" t="s">
        <v>2665</v>
      </c>
      <c r="AN877" s="7"/>
    </row>
    <row r="878" spans="1:40" ht="18" hidden="1" x14ac:dyDescent="0.35">
      <c r="A878" s="117" t="s">
        <v>1929</v>
      </c>
      <c r="B878" s="8" t="s">
        <v>1890</v>
      </c>
      <c r="C878" s="57" t="s">
        <v>2194</v>
      </c>
      <c r="D878" s="419" t="s">
        <v>2195</v>
      </c>
      <c r="E878" s="50"/>
      <c r="F878" s="303"/>
      <c r="G878" s="94" t="s">
        <v>2148</v>
      </c>
      <c r="H878" s="28" t="s">
        <v>852</v>
      </c>
      <c r="I878" s="361">
        <v>35</v>
      </c>
      <c r="J878" s="158"/>
      <c r="K878" s="354"/>
      <c r="L878" s="214">
        <v>0</v>
      </c>
      <c r="M878" s="214">
        <v>0</v>
      </c>
      <c r="N878" s="50">
        <v>474047</v>
      </c>
      <c r="O878" s="50">
        <v>16284</v>
      </c>
      <c r="P878" s="105">
        <v>1</v>
      </c>
      <c r="Q878" s="102"/>
      <c r="R878" s="114">
        <v>86</v>
      </c>
      <c r="S878" s="62" t="s">
        <v>19</v>
      </c>
      <c r="T878" s="224"/>
      <c r="U878" s="29"/>
      <c r="V878" s="29" t="str">
        <f>IFERROR(VLOOKUP(Table3[[#This Row],[Št. projektne naloge]],'[2]list 1'!$A$2:$I$2000,6,FALSE),"")</f>
        <v/>
      </c>
      <c r="W878" s="119" t="str">
        <f>IFERROR(VLOOKUP(Table3[[#This Row],[Št. projektne naloge]],'[2]list 1'!$A$2:$I$2000,9,FALSE),"")</f>
        <v/>
      </c>
      <c r="X878" s="296" t="str">
        <f>IFERROR(VLOOKUP(Table3[[#This Row],[Št. projektne naloge]],'[2]list 1'!$A$2:$I$2000,8,FALSE),"")</f>
        <v/>
      </c>
      <c r="Y878" s="101">
        <f>SUM(Table3[[#This Row],[cca 
25%]:[cca 100%]])</f>
        <v>1</v>
      </c>
      <c r="Z878" s="351">
        <f>Table3[[#This Row],[Montažne ure]]*(1-Table3[[#This Row],[faktor %]])</f>
        <v>0</v>
      </c>
      <c r="AA878" s="84">
        <v>0.25</v>
      </c>
      <c r="AB878" s="84">
        <v>0.25</v>
      </c>
      <c r="AC878" s="84">
        <v>0.25</v>
      </c>
      <c r="AD878" s="84">
        <v>0.25</v>
      </c>
      <c r="AE878" s="481" t="s">
        <v>2225</v>
      </c>
      <c r="AF878" s="3"/>
      <c r="AG878" s="296">
        <f>IFERROR(VLOOKUP(Table3[[#This Row],[Št. projektne naloge]],'[1]PLAN KONTROLE KONČANIH STROJEV'!$C$8:$M$2000,5,FALSE),"")</f>
        <v>0</v>
      </c>
      <c r="AH878" s="296" t="str">
        <f>IFERROR(VLOOKUP(Table3[[#This Row],[Št. projektne naloge]],'[1]PLAN KONTROLE KONČANIH STROJEV'!$C$8:$M$2000,4,FALSE),"")</f>
        <v>DA</v>
      </c>
      <c r="AI878" s="10"/>
      <c r="AJ878" s="10"/>
      <c r="AK878" s="296">
        <f>IFERROR(VLOOKUP(Table3[[#This Row],[Št. projektne naloge]],'[1]PLAN KONTROLE KONČANIH STROJEV'!$C$8:$M$2000,9,FALSE),"")</f>
        <v>45566</v>
      </c>
      <c r="AL87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78" s="30" t="s">
        <v>2665</v>
      </c>
      <c r="AN878" s="7"/>
    </row>
    <row r="879" spans="1:40" ht="18" hidden="1" x14ac:dyDescent="0.35">
      <c r="A879" s="117" t="s">
        <v>1929</v>
      </c>
      <c r="B879" s="8" t="s">
        <v>1890</v>
      </c>
      <c r="C879" s="57" t="s">
        <v>2196</v>
      </c>
      <c r="D879" s="419" t="s">
        <v>2197</v>
      </c>
      <c r="E879" s="50"/>
      <c r="F879" s="303"/>
      <c r="G879" s="94" t="s">
        <v>2148</v>
      </c>
      <c r="H879" s="29" t="s">
        <v>2287</v>
      </c>
      <c r="I879" s="361">
        <v>36</v>
      </c>
      <c r="J879" s="354"/>
      <c r="K879" s="354"/>
      <c r="L879" s="214">
        <v>0</v>
      </c>
      <c r="M879" s="214">
        <v>0</v>
      </c>
      <c r="N879" s="50">
        <v>474048</v>
      </c>
      <c r="O879" s="50">
        <v>16285</v>
      </c>
      <c r="P879" s="105">
        <v>1</v>
      </c>
      <c r="Q879" s="102"/>
      <c r="R879" s="114">
        <v>11</v>
      </c>
      <c r="S879" s="62" t="s">
        <v>19</v>
      </c>
      <c r="T879" s="224"/>
      <c r="U879" s="29"/>
      <c r="V879" s="29" t="str">
        <f>IFERROR(VLOOKUP(Table3[[#This Row],[Št. projektne naloge]],'[2]list 1'!$A$2:$I$2000,6,FALSE),"")</f>
        <v/>
      </c>
      <c r="W879" s="119" t="str">
        <f>IFERROR(VLOOKUP(Table3[[#This Row],[Št. projektne naloge]],'[2]list 1'!$A$2:$I$2000,9,FALSE),"")</f>
        <v/>
      </c>
      <c r="X879" s="296" t="str">
        <f>IFERROR(VLOOKUP(Table3[[#This Row],[Št. projektne naloge]],'[2]list 1'!$A$2:$I$2000,8,FALSE),"")</f>
        <v/>
      </c>
      <c r="Y879" s="101">
        <f>SUM(Table3[[#This Row],[cca 
25%]:[cca 100%]])</f>
        <v>1</v>
      </c>
      <c r="Z879" s="351">
        <f>Table3[[#This Row],[Montažne ure]]*(1-Table3[[#This Row],[faktor %]])</f>
        <v>0</v>
      </c>
      <c r="AA879" s="84">
        <v>0.25</v>
      </c>
      <c r="AB879" s="84">
        <v>0.25</v>
      </c>
      <c r="AC879" s="84">
        <v>0.25</v>
      </c>
      <c r="AD879" s="84">
        <v>0.25</v>
      </c>
      <c r="AE879" s="3"/>
      <c r="AF879" s="3"/>
      <c r="AG879" s="296">
        <f>IFERROR(VLOOKUP(Table3[[#This Row],[Št. projektne naloge]],'[1]PLAN KONTROLE KONČANIH STROJEV'!$C$8:$M$2000,5,FALSE),"")</f>
        <v>0</v>
      </c>
      <c r="AH879" s="296" t="str">
        <f>IFERROR(VLOOKUP(Table3[[#This Row],[Št. projektne naloge]],'[1]PLAN KONTROLE KONČANIH STROJEV'!$C$8:$M$2000,4,FALSE),"")</f>
        <v>DA</v>
      </c>
      <c r="AI879" s="10"/>
      <c r="AJ879" s="10"/>
      <c r="AK879" s="296">
        <f>IFERROR(VLOOKUP(Table3[[#This Row],[Št. projektne naloge]],'[1]PLAN KONTROLE KONČANIH STROJEV'!$C$8:$M$2000,9,FALSE),"")</f>
        <v>45562</v>
      </c>
      <c r="AL87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79" s="30" t="s">
        <v>2665</v>
      </c>
      <c r="AN879" s="7"/>
    </row>
    <row r="880" spans="1:40" ht="18" hidden="1" x14ac:dyDescent="0.35">
      <c r="A880" s="117" t="s">
        <v>1929</v>
      </c>
      <c r="B880" s="8" t="s">
        <v>1890</v>
      </c>
      <c r="C880" s="57" t="s">
        <v>2198</v>
      </c>
      <c r="D880" s="419" t="s">
        <v>2259</v>
      </c>
      <c r="E880" s="50"/>
      <c r="F880" s="303"/>
      <c r="G880" s="94" t="s">
        <v>2258</v>
      </c>
      <c r="H880" s="29" t="s">
        <v>2287</v>
      </c>
      <c r="I880" s="361">
        <v>37</v>
      </c>
      <c r="J880" s="158"/>
      <c r="K880" s="158"/>
      <c r="L880" s="214">
        <v>0</v>
      </c>
      <c r="M880" s="214">
        <v>0</v>
      </c>
      <c r="N880" s="50">
        <v>477421</v>
      </c>
      <c r="O880" s="50">
        <v>16286</v>
      </c>
      <c r="P880" s="105"/>
      <c r="Q880" s="102"/>
      <c r="R880" s="114">
        <v>53</v>
      </c>
      <c r="S880" s="58" t="s">
        <v>1486</v>
      </c>
      <c r="T880" s="224"/>
      <c r="U880" s="29"/>
      <c r="V880" s="29" t="str">
        <f>IFERROR(VLOOKUP(Table3[[#This Row],[Št. projektne naloge]],'[2]list 1'!$A$2:$I$2000,6,FALSE),"")</f>
        <v/>
      </c>
      <c r="W880" s="119" t="str">
        <f>IFERROR(VLOOKUP(Table3[[#This Row],[Št. projektne naloge]],'[2]list 1'!$A$2:$I$2000,9,FALSE),"")</f>
        <v/>
      </c>
      <c r="X880" s="296" t="str">
        <f>IFERROR(VLOOKUP(Table3[[#This Row],[Št. projektne naloge]],'[2]list 1'!$A$2:$I$2000,8,FALSE),"")</f>
        <v/>
      </c>
      <c r="Y880" s="101">
        <f>SUM(Table3[[#This Row],[cca 
25%]:[cca 100%]])</f>
        <v>1</v>
      </c>
      <c r="Z880" s="351">
        <f>Table3[[#This Row],[Montažne ure]]*(1-Table3[[#This Row],[faktor %]])</f>
        <v>0</v>
      </c>
      <c r="AA880" s="84">
        <v>0.25</v>
      </c>
      <c r="AB880" s="84">
        <v>0.25</v>
      </c>
      <c r="AC880" s="84">
        <v>0.25</v>
      </c>
      <c r="AD880" s="84">
        <v>0.25</v>
      </c>
      <c r="AE880" s="474" t="s">
        <v>2287</v>
      </c>
      <c r="AF880" s="3"/>
      <c r="AG880" s="296" t="str">
        <f>IFERROR(VLOOKUP(Table3[[#This Row],[Št. projektne naloge]],'[1]PLAN KONTROLE KONČANIH STROJEV'!$C$8:$M$2000,5,FALSE),"")</f>
        <v/>
      </c>
      <c r="AH880" s="296" t="str">
        <f>IFERROR(VLOOKUP(Table3[[#This Row],[Št. projektne naloge]],'[1]PLAN KONTROLE KONČANIH STROJEV'!$C$8:$M$2000,4,FALSE),"")</f>
        <v/>
      </c>
      <c r="AI880" s="10"/>
      <c r="AJ880" s="10"/>
      <c r="AK880" s="296" t="str">
        <f>IFERROR(VLOOKUP(Table3[[#This Row],[Št. projektne naloge]],'[1]PLAN KONTROLE KONČANIH STROJEV'!$C$8:$M$2000,9,FALSE),"")</f>
        <v/>
      </c>
      <c r="AL88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80" s="30" t="s">
        <v>2665</v>
      </c>
      <c r="AN880" s="7"/>
    </row>
    <row r="881" spans="1:40" ht="18" hidden="1" x14ac:dyDescent="0.35">
      <c r="A881" s="117" t="s">
        <v>1929</v>
      </c>
      <c r="B881" s="8" t="s">
        <v>1890</v>
      </c>
      <c r="C881" s="57" t="s">
        <v>2199</v>
      </c>
      <c r="D881" s="419" t="s">
        <v>2260</v>
      </c>
      <c r="E881" s="50"/>
      <c r="F881" s="80"/>
      <c r="G881" s="94" t="s">
        <v>2227</v>
      </c>
      <c r="H881" s="28" t="s">
        <v>2321</v>
      </c>
      <c r="I881" s="361">
        <v>38</v>
      </c>
      <c r="J881" s="354"/>
      <c r="K881" s="158"/>
      <c r="L881" s="214">
        <v>0</v>
      </c>
      <c r="M881" s="214">
        <v>0</v>
      </c>
      <c r="N881" s="50">
        <v>475200</v>
      </c>
      <c r="O881" s="50">
        <v>16287</v>
      </c>
      <c r="P881" s="105"/>
      <c r="Q881" s="102"/>
      <c r="R881" s="114">
        <v>326</v>
      </c>
      <c r="S881" s="272"/>
      <c r="T881" s="224"/>
      <c r="U881" s="29" t="s">
        <v>2228</v>
      </c>
      <c r="V881" s="29" t="str">
        <f>IFERROR(VLOOKUP(Table3[[#This Row],[Št. projektne naloge]],'[2]list 1'!$A$2:$I$2000,6,FALSE),"")</f>
        <v/>
      </c>
      <c r="W881" s="119" t="str">
        <f>IFERROR(VLOOKUP(Table3[[#This Row],[Št. projektne naloge]],'[2]list 1'!$A$2:$I$2000,9,FALSE),"")</f>
        <v/>
      </c>
      <c r="X881" s="296" t="str">
        <f>IFERROR(VLOOKUP(Table3[[#This Row],[Št. projektne naloge]],'[2]list 1'!$A$2:$I$2000,8,FALSE),"")</f>
        <v/>
      </c>
      <c r="Y881" s="101">
        <f>SUM(Table3[[#This Row],[cca 
25%]:[cca 100%]])</f>
        <v>1</v>
      </c>
      <c r="Z881" s="351">
        <f>Table3[[#This Row],[Montažne ure]]*(1-Table3[[#This Row],[faktor %]])</f>
        <v>0</v>
      </c>
      <c r="AA881" s="84">
        <v>0.25</v>
      </c>
      <c r="AB881" s="84">
        <v>0.25</v>
      </c>
      <c r="AC881" s="84">
        <v>0.25</v>
      </c>
      <c r="AD881" s="84">
        <v>0.25</v>
      </c>
      <c r="AE881" s="446" t="s">
        <v>2329</v>
      </c>
      <c r="AF881" s="3"/>
      <c r="AG881" s="296" t="str">
        <f>IFERROR(VLOOKUP(Table3[[#This Row],[Št. projektne naloge]],'[1]PLAN KONTROLE KONČANIH STROJEV'!$C$8:$M$2000,5,FALSE),"")</f>
        <v/>
      </c>
      <c r="AH881" s="296" t="str">
        <f>IFERROR(VLOOKUP(Table3[[#This Row],[Št. projektne naloge]],'[1]PLAN KONTROLE KONČANIH STROJEV'!$C$8:$M$2000,4,FALSE),"")</f>
        <v/>
      </c>
      <c r="AI881" s="10"/>
      <c r="AJ881" s="10"/>
      <c r="AK881" s="296" t="str">
        <f>IFERROR(VLOOKUP(Table3[[#This Row],[Št. projektne naloge]],'[1]PLAN KONTROLE KONČANIH STROJEV'!$C$8:$M$2000,9,FALSE),"")</f>
        <v/>
      </c>
      <c r="AL88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81" s="30" t="s">
        <v>2665</v>
      </c>
      <c r="AN881" s="7"/>
    </row>
    <row r="882" spans="1:40" ht="18" hidden="1" x14ac:dyDescent="0.35">
      <c r="A882" s="117" t="s">
        <v>1929</v>
      </c>
      <c r="B882" s="8" t="s">
        <v>1890</v>
      </c>
      <c r="C882" s="96" t="s">
        <v>2200</v>
      </c>
      <c r="D882" s="97" t="s">
        <v>2201</v>
      </c>
      <c r="E882" s="50"/>
      <c r="F882" s="303"/>
      <c r="G882" s="108"/>
      <c r="H882" s="29"/>
      <c r="I882" s="50"/>
      <c r="J882" s="103"/>
      <c r="K882" s="103"/>
      <c r="L882" s="105"/>
      <c r="M882" s="105"/>
      <c r="N882" s="50">
        <v>475201</v>
      </c>
      <c r="O882" s="50">
        <v>16288</v>
      </c>
      <c r="P882" s="105"/>
      <c r="Q882" s="102"/>
      <c r="R882" s="114"/>
      <c r="S882" s="272"/>
      <c r="T882" s="224"/>
      <c r="U882" s="29"/>
      <c r="V882" s="29" t="str">
        <f>IFERROR(VLOOKUP(Table3[[#This Row],[Št. projektne naloge]],'[2]list 1'!$A$2:$I$2000,6,FALSE),"")</f>
        <v/>
      </c>
      <c r="W882" s="119" t="str">
        <f>IFERROR(VLOOKUP(Table3[[#This Row],[Št. projektne naloge]],'[2]list 1'!$A$2:$I$2000,9,FALSE),"")</f>
        <v/>
      </c>
      <c r="X882" s="296" t="str">
        <f>IFERROR(VLOOKUP(Table3[[#This Row],[Št. projektne naloge]],'[2]list 1'!$A$2:$I$2000,8,FALSE),"")</f>
        <v/>
      </c>
      <c r="Y882" s="101">
        <f>SUM(Table3[[#This Row],[cca 
25%]:[cca 100%]])</f>
        <v>0</v>
      </c>
      <c r="Z882" s="351">
        <f>Table3[[#This Row],[Montažne ure]]*(1-Table3[[#This Row],[faktor %]])</f>
        <v>0</v>
      </c>
      <c r="AA882" s="366"/>
      <c r="AB882" s="85"/>
      <c r="AC882" s="85"/>
      <c r="AD882" s="85"/>
      <c r="AE882" s="3"/>
      <c r="AF882" s="3"/>
      <c r="AG882" s="296">
        <f>IFERROR(VLOOKUP(Table3[[#This Row],[Št. projektne naloge]],'[1]PLAN KONTROLE KONČANIH STROJEV'!$C$8:$M$2000,5,FALSE),"")</f>
        <v>0</v>
      </c>
      <c r="AH882" s="296">
        <f>IFERROR(VLOOKUP(Table3[[#This Row],[Št. projektne naloge]],'[1]PLAN KONTROLE KONČANIH STROJEV'!$C$8:$M$2000,4,FALSE),"")</f>
        <v>0</v>
      </c>
      <c r="AI882" s="10"/>
      <c r="AJ882" s="10"/>
      <c r="AK882" s="296">
        <f>IFERROR(VLOOKUP(Table3[[#This Row],[Št. projektne naloge]],'[1]PLAN KONTROLE KONČANIH STROJEV'!$C$8:$M$2000,9,FALSE),"")</f>
        <v>0</v>
      </c>
      <c r="AL88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82" s="30" t="s">
        <v>2665</v>
      </c>
      <c r="AN882" s="7"/>
    </row>
    <row r="883" spans="1:40" ht="18" hidden="1" x14ac:dyDescent="0.35">
      <c r="A883" s="117" t="s">
        <v>1929</v>
      </c>
      <c r="B883" s="8" t="s">
        <v>1890</v>
      </c>
      <c r="C883" s="57" t="s">
        <v>2202</v>
      </c>
      <c r="D883" s="419" t="s">
        <v>2261</v>
      </c>
      <c r="E883" s="50"/>
      <c r="F883" s="303"/>
      <c r="G883" s="94" t="s">
        <v>578</v>
      </c>
      <c r="H883" s="29" t="s">
        <v>847</v>
      </c>
      <c r="I883" s="361">
        <v>35</v>
      </c>
      <c r="J883" s="158"/>
      <c r="K883" s="158"/>
      <c r="L883" s="214">
        <v>0</v>
      </c>
      <c r="M883" s="214">
        <v>0</v>
      </c>
      <c r="N883" s="50">
        <v>475202</v>
      </c>
      <c r="O883" s="50">
        <v>16289</v>
      </c>
      <c r="P883" s="105">
        <v>1</v>
      </c>
      <c r="Q883" s="102"/>
      <c r="R883" s="114">
        <v>13</v>
      </c>
      <c r="S883" s="58" t="s">
        <v>1486</v>
      </c>
      <c r="T883" s="224"/>
      <c r="U883" s="29"/>
      <c r="V883" s="29" t="str">
        <f>IFERROR(VLOOKUP(Table3[[#This Row],[Št. projektne naloge]],'[2]list 1'!$A$2:$I$2000,6,FALSE),"")</f>
        <v/>
      </c>
      <c r="W883" s="119" t="str">
        <f>IFERROR(VLOOKUP(Table3[[#This Row],[Št. projektne naloge]],'[2]list 1'!$A$2:$I$2000,9,FALSE),"")</f>
        <v/>
      </c>
      <c r="X883" s="296" t="str">
        <f>IFERROR(VLOOKUP(Table3[[#This Row],[Št. projektne naloge]],'[2]list 1'!$A$2:$I$2000,8,FALSE),"")</f>
        <v/>
      </c>
      <c r="Y883" s="101">
        <f>SUM(Table3[[#This Row],[cca 
25%]:[cca 100%]])</f>
        <v>1</v>
      </c>
      <c r="Z883" s="351">
        <f>Table3[[#This Row],[Montažne ure]]*(1-Table3[[#This Row],[faktor %]])</f>
        <v>0</v>
      </c>
      <c r="AA883" s="84">
        <v>0.25</v>
      </c>
      <c r="AB883" s="84">
        <v>0.25</v>
      </c>
      <c r="AC883" s="84">
        <v>0.25</v>
      </c>
      <c r="AD883" s="84">
        <v>0.25</v>
      </c>
      <c r="AE883" s="444" t="s">
        <v>847</v>
      </c>
      <c r="AF883" s="3"/>
      <c r="AG883" s="296" t="str">
        <f>IFERROR(VLOOKUP(Table3[[#This Row],[Št. projektne naloge]],'[1]PLAN KONTROLE KONČANIH STROJEV'!$C$8:$M$2000,5,FALSE),"")</f>
        <v/>
      </c>
      <c r="AH883" s="296" t="str">
        <f>IFERROR(VLOOKUP(Table3[[#This Row],[Št. projektne naloge]],'[1]PLAN KONTROLE KONČANIH STROJEV'!$C$8:$M$2000,4,FALSE),"")</f>
        <v/>
      </c>
      <c r="AI883" s="10"/>
      <c r="AJ883" s="10"/>
      <c r="AK883" s="296" t="str">
        <f>IFERROR(VLOOKUP(Table3[[#This Row],[Št. projektne naloge]],'[1]PLAN KONTROLE KONČANIH STROJEV'!$C$8:$M$2000,9,FALSE),"")</f>
        <v/>
      </c>
      <c r="AL88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83" s="30" t="s">
        <v>2665</v>
      </c>
      <c r="AN883" s="7"/>
    </row>
    <row r="884" spans="1:40" ht="18" hidden="1" x14ac:dyDescent="0.35">
      <c r="A884" s="117" t="s">
        <v>1929</v>
      </c>
      <c r="B884" s="8" t="s">
        <v>1890</v>
      </c>
      <c r="C884" s="57" t="s">
        <v>2203</v>
      </c>
      <c r="D884" s="420" t="s">
        <v>2204</v>
      </c>
      <c r="E884" s="50"/>
      <c r="F884" s="303"/>
      <c r="G884" s="91" t="s">
        <v>2208</v>
      </c>
      <c r="H884" s="29" t="s">
        <v>847</v>
      </c>
      <c r="I884" s="361">
        <v>35</v>
      </c>
      <c r="J884" s="158"/>
      <c r="K884" s="158"/>
      <c r="L884" s="214">
        <v>0</v>
      </c>
      <c r="M884" s="214">
        <v>0</v>
      </c>
      <c r="N884" s="50">
        <v>475203</v>
      </c>
      <c r="O884" s="50">
        <v>16290</v>
      </c>
      <c r="P884" s="105">
        <v>1</v>
      </c>
      <c r="Q884" s="102"/>
      <c r="R884" s="114">
        <v>15</v>
      </c>
      <c r="S884" s="58" t="s">
        <v>1486</v>
      </c>
      <c r="T884" s="224"/>
      <c r="U884" s="29"/>
      <c r="V884" s="29" t="str">
        <f>IFERROR(VLOOKUP(Table3[[#This Row],[Št. projektne naloge]],'[2]list 1'!$A$2:$I$2000,6,FALSE),"")</f>
        <v/>
      </c>
      <c r="W884" s="119" t="str">
        <f>IFERROR(VLOOKUP(Table3[[#This Row],[Št. projektne naloge]],'[2]list 1'!$A$2:$I$2000,9,FALSE),"")</f>
        <v/>
      </c>
      <c r="X884" s="296" t="str">
        <f>IFERROR(VLOOKUP(Table3[[#This Row],[Št. projektne naloge]],'[2]list 1'!$A$2:$I$2000,8,FALSE),"")</f>
        <v/>
      </c>
      <c r="Y884" s="101">
        <f>SUM(Table3[[#This Row],[cca 
25%]:[cca 100%]])</f>
        <v>1</v>
      </c>
      <c r="Z884" s="351">
        <f>Table3[[#This Row],[Montažne ure]]*(1-Table3[[#This Row],[faktor %]])</f>
        <v>0</v>
      </c>
      <c r="AA884" s="84">
        <v>0.25</v>
      </c>
      <c r="AB884" s="84">
        <v>0.25</v>
      </c>
      <c r="AC884" s="84">
        <v>0.25</v>
      </c>
      <c r="AD884" s="84">
        <v>0.25</v>
      </c>
      <c r="AE884" s="444" t="s">
        <v>847</v>
      </c>
      <c r="AF884" s="3"/>
      <c r="AG884" s="296">
        <f>IFERROR(VLOOKUP(Table3[[#This Row],[Št. projektne naloge]],'[1]PLAN KONTROLE KONČANIH STROJEV'!$C$8:$M$2000,5,FALSE),"")</f>
        <v>45555</v>
      </c>
      <c r="AH884" s="296" t="str">
        <f>IFERROR(VLOOKUP(Table3[[#This Row],[Št. projektne naloge]],'[1]PLAN KONTROLE KONČANIH STROJEV'!$C$8:$M$2000,4,FALSE),"")</f>
        <v>DA</v>
      </c>
      <c r="AI884" s="10"/>
      <c r="AJ884" s="10"/>
      <c r="AK884" s="296">
        <f>IFERROR(VLOOKUP(Table3[[#This Row],[Št. projektne naloge]],'[1]PLAN KONTROLE KONČANIH STROJEV'!$C$8:$M$2000,9,FALSE),"")</f>
        <v>45561</v>
      </c>
      <c r="AL88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84" s="30" t="s">
        <v>2665</v>
      </c>
      <c r="AN884" s="7"/>
    </row>
    <row r="885" spans="1:40" ht="18" hidden="1" x14ac:dyDescent="0.35">
      <c r="A885" s="117" t="s">
        <v>1929</v>
      </c>
      <c r="B885" s="8" t="s">
        <v>1890</v>
      </c>
      <c r="C885" s="57" t="s">
        <v>2205</v>
      </c>
      <c r="D885" s="420" t="s">
        <v>2206</v>
      </c>
      <c r="E885" s="50"/>
      <c r="F885" s="303"/>
      <c r="G885" s="91" t="s">
        <v>2208</v>
      </c>
      <c r="H885" s="29" t="s">
        <v>847</v>
      </c>
      <c r="I885" s="361">
        <v>35</v>
      </c>
      <c r="J885" s="158"/>
      <c r="K885" s="158"/>
      <c r="L885" s="214">
        <v>0</v>
      </c>
      <c r="M885" s="214">
        <v>0</v>
      </c>
      <c r="N885" s="50">
        <v>475204</v>
      </c>
      <c r="O885" s="50">
        <v>16291</v>
      </c>
      <c r="P885" s="105">
        <v>1</v>
      </c>
      <c r="Q885" s="102"/>
      <c r="R885" s="114">
        <v>10</v>
      </c>
      <c r="S885" s="58" t="s">
        <v>1486</v>
      </c>
      <c r="T885" s="224"/>
      <c r="U885" s="29"/>
      <c r="V885" s="29" t="str">
        <f>IFERROR(VLOOKUP(Table3[[#This Row],[Št. projektne naloge]],'[2]list 1'!$A$2:$I$2000,6,FALSE),"")</f>
        <v/>
      </c>
      <c r="W885" s="119" t="str">
        <f>IFERROR(VLOOKUP(Table3[[#This Row],[Št. projektne naloge]],'[2]list 1'!$A$2:$I$2000,9,FALSE),"")</f>
        <v/>
      </c>
      <c r="X885" s="296" t="str">
        <f>IFERROR(VLOOKUP(Table3[[#This Row],[Št. projektne naloge]],'[2]list 1'!$A$2:$I$2000,8,FALSE),"")</f>
        <v/>
      </c>
      <c r="Y885" s="101">
        <f>SUM(Table3[[#This Row],[cca 
25%]:[cca 100%]])</f>
        <v>1</v>
      </c>
      <c r="Z885" s="351">
        <f>Table3[[#This Row],[Montažne ure]]*(1-Table3[[#This Row],[faktor %]])</f>
        <v>0</v>
      </c>
      <c r="AA885" s="84">
        <v>0.25</v>
      </c>
      <c r="AB885" s="84">
        <v>0.25</v>
      </c>
      <c r="AC885" s="84">
        <v>0.25</v>
      </c>
      <c r="AD885" s="84">
        <v>0.25</v>
      </c>
      <c r="AE885" s="444" t="s">
        <v>847</v>
      </c>
      <c r="AF885" s="3"/>
      <c r="AG885" s="296">
        <f>IFERROR(VLOOKUP(Table3[[#This Row],[Št. projektne naloge]],'[1]PLAN KONTROLE KONČANIH STROJEV'!$C$8:$M$2000,5,FALSE),"")</f>
        <v>45555</v>
      </c>
      <c r="AH885" s="296" t="str">
        <f>IFERROR(VLOOKUP(Table3[[#This Row],[Št. projektne naloge]],'[1]PLAN KONTROLE KONČANIH STROJEV'!$C$8:$M$2000,4,FALSE),"")</f>
        <v>DA</v>
      </c>
      <c r="AI885" s="10"/>
      <c r="AJ885" s="10"/>
      <c r="AK885" s="296">
        <f>IFERROR(VLOOKUP(Table3[[#This Row],[Št. projektne naloge]],'[1]PLAN KONTROLE KONČANIH STROJEV'!$C$8:$M$2000,9,FALSE),"")</f>
        <v>45559</v>
      </c>
      <c r="AL88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85" s="30" t="s">
        <v>2665</v>
      </c>
      <c r="AN885" s="7"/>
    </row>
    <row r="886" spans="1:40" ht="18" hidden="1" x14ac:dyDescent="0.35">
      <c r="A886" s="117"/>
      <c r="B886" s="8"/>
      <c r="C886" s="57"/>
      <c r="D886" s="50"/>
      <c r="E886" s="50" t="str">
        <f>RIGHT(D886,5)</f>
        <v/>
      </c>
      <c r="F886" s="303"/>
      <c r="G886" s="10"/>
      <c r="H886" s="29"/>
      <c r="I886" s="50"/>
      <c r="J886" s="103"/>
      <c r="K886" s="103"/>
      <c r="L886" s="105"/>
      <c r="M886" s="105"/>
      <c r="N886" s="201"/>
      <c r="O886" s="201"/>
      <c r="P886" s="105"/>
      <c r="Q886" s="102"/>
      <c r="R886" s="114"/>
      <c r="S886" s="272"/>
      <c r="T886" s="224"/>
      <c r="U886" s="29"/>
      <c r="V886" s="29" t="str">
        <f>IFERROR(VLOOKUP(Table3[[#This Row],[Št. projektne naloge]],'[2]list 1'!$A$2:$I$2000,6,FALSE),"")</f>
        <v/>
      </c>
      <c r="W886" s="119" t="str">
        <f>IFERROR(VLOOKUP(Table3[[#This Row],[Št. projektne naloge]],'[2]list 1'!$A$2:$I$2000,9,FALSE),"")</f>
        <v/>
      </c>
      <c r="X886" s="296" t="str">
        <f>IFERROR(VLOOKUP(Table3[[#This Row],[Št. projektne naloge]],'[2]list 1'!$A$2:$I$2000,8,FALSE),"")</f>
        <v/>
      </c>
      <c r="Y886" s="101">
        <f>SUM(Table3[[#This Row],[cca 
25%]:[cca 100%]])</f>
        <v>0</v>
      </c>
      <c r="Z886" s="351">
        <f>Table3[[#This Row],[Montažne ure]]*(1-Table3[[#This Row],[faktor %]])</f>
        <v>0</v>
      </c>
      <c r="AA886" s="366"/>
      <c r="AB886" s="85"/>
      <c r="AC886" s="85"/>
      <c r="AD886" s="85"/>
      <c r="AE886" s="3"/>
      <c r="AF886" s="3"/>
      <c r="AG886" s="296" t="str">
        <f>IFERROR(VLOOKUP(Table3[[#This Row],[Št. projektne naloge]],'[1]PLAN KONTROLE KONČANIH STROJEV'!$C$8:$M$2000,5,FALSE),"")</f>
        <v/>
      </c>
      <c r="AH886" s="296" t="str">
        <f>IFERROR(VLOOKUP(Table3[[#This Row],[Št. projektne naloge]],'[1]PLAN KONTROLE KONČANIH STROJEV'!$C$8:$M$2000,4,FALSE),"")</f>
        <v/>
      </c>
      <c r="AI886" s="10"/>
      <c r="AJ886" s="10"/>
      <c r="AK886" s="296" t="str">
        <f>IFERROR(VLOOKUP(Table3[[#This Row],[Št. projektne naloge]],'[1]PLAN KONTROLE KONČANIH STROJEV'!$C$8:$M$2000,9,FALSE),"")</f>
        <v/>
      </c>
      <c r="AL88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86" s="10" t="s">
        <v>2665</v>
      </c>
      <c r="AN886" s="7"/>
    </row>
    <row r="887" spans="1:40" ht="18" hidden="1" x14ac:dyDescent="0.35">
      <c r="A887" s="117" t="s">
        <v>1963</v>
      </c>
      <c r="B887" s="8" t="s">
        <v>1930</v>
      </c>
      <c r="C887" s="106" t="s">
        <v>1963</v>
      </c>
      <c r="D887" s="50">
        <v>207</v>
      </c>
      <c r="E887" s="50" t="str">
        <f>RIGHT(D887,5)</f>
        <v>207</v>
      </c>
      <c r="F887" s="303"/>
      <c r="G887" s="10"/>
      <c r="H887" s="29"/>
      <c r="I887" s="280"/>
      <c r="J887" s="103"/>
      <c r="K887" s="103"/>
      <c r="L887" s="105"/>
      <c r="M887" s="105"/>
      <c r="N887" s="201"/>
      <c r="O887" s="201"/>
      <c r="P887" s="105"/>
      <c r="Q887" s="102"/>
      <c r="R887" s="114"/>
      <c r="S887" s="272"/>
      <c r="T887" s="224" t="s">
        <v>558</v>
      </c>
      <c r="U887" s="29"/>
      <c r="V887" s="29"/>
      <c r="W887" s="119"/>
      <c r="X887" s="325"/>
      <c r="Y887" s="101">
        <f>SUM(Table3[[#This Row],[cca 
25%]:[cca 100%]])</f>
        <v>0</v>
      </c>
      <c r="Z887" s="351">
        <f>Table3[[#This Row],[Montažne ure]]*(1-Table3[[#This Row],[faktor %]])</f>
        <v>0</v>
      </c>
      <c r="AA887" s="366"/>
      <c r="AB887" s="85"/>
      <c r="AC887" s="85"/>
      <c r="AD887" s="85"/>
      <c r="AE887" s="3"/>
      <c r="AF887" s="3"/>
      <c r="AG887" s="296"/>
      <c r="AH887" s="296"/>
      <c r="AI887" s="10"/>
      <c r="AJ887" s="10"/>
      <c r="AK887" s="296"/>
      <c r="AL887" s="30"/>
      <c r="AM887" s="30" t="s">
        <v>357</v>
      </c>
      <c r="AN887" s="7"/>
    </row>
    <row r="888" spans="1:40" ht="18" hidden="1" x14ac:dyDescent="0.35">
      <c r="A888" s="117" t="s">
        <v>1963</v>
      </c>
      <c r="B888" s="8" t="s">
        <v>1930</v>
      </c>
      <c r="C888" s="57" t="s">
        <v>1931</v>
      </c>
      <c r="D888" s="419" t="s">
        <v>1932</v>
      </c>
      <c r="E888" s="306"/>
      <c r="F888" s="303"/>
      <c r="G888" s="29" t="s">
        <v>1721</v>
      </c>
      <c r="H888" s="29" t="s">
        <v>2149</v>
      </c>
      <c r="I888" s="250">
        <v>23</v>
      </c>
      <c r="J888" s="7"/>
      <c r="K888" s="158"/>
      <c r="L888" s="214">
        <v>0</v>
      </c>
      <c r="M888" s="214">
        <v>0</v>
      </c>
      <c r="N888" s="306">
        <v>386947021</v>
      </c>
      <c r="O888" s="280">
        <v>16180</v>
      </c>
      <c r="P888" s="105"/>
      <c r="Q888" s="102"/>
      <c r="R888" s="114">
        <v>39</v>
      </c>
      <c r="S888" s="62" t="s">
        <v>19</v>
      </c>
      <c r="T888" s="224" t="s">
        <v>558</v>
      </c>
      <c r="U888" s="29"/>
      <c r="V888" s="29" t="str">
        <f>IFERROR(VLOOKUP(Table3[[#This Row],[Št. projektne naloge]],'[2]list 1'!$A$2:$I$2000,6,FALSE),"")</f>
        <v/>
      </c>
      <c r="W888" s="119" t="str">
        <f>IFERROR(VLOOKUP(Table3[[#This Row],[Št. projektne naloge]],'[2]list 1'!$A$2:$I$2000,9,FALSE),"")</f>
        <v/>
      </c>
      <c r="X888" s="296" t="str">
        <f>IFERROR(VLOOKUP(Table3[[#This Row],[Št. projektne naloge]],'[2]list 1'!$A$2:$I$2000,8,FALSE),"")</f>
        <v/>
      </c>
      <c r="Y888" s="101">
        <f>SUM(Table3[[#This Row],[cca 
25%]:[cca 100%]])</f>
        <v>1</v>
      </c>
      <c r="Z888" s="351">
        <f>Table3[[#This Row],[Montažne ure]]*(1-Table3[[#This Row],[faktor %]])</f>
        <v>0</v>
      </c>
      <c r="AA888" s="84">
        <v>0.25</v>
      </c>
      <c r="AB888" s="84">
        <v>0.25</v>
      </c>
      <c r="AC888" s="84">
        <v>0.25</v>
      </c>
      <c r="AD888" s="84">
        <v>0.25</v>
      </c>
      <c r="AE888" s="3" t="s">
        <v>2207</v>
      </c>
      <c r="AF888" s="3"/>
      <c r="AG888" s="296">
        <f>IFERROR(VLOOKUP(Table3[[#This Row],[Št. projektne naloge]],'[1]PLAN KONTROLE KONČANIH STROJEV'!$C$8:$M$2000,5,FALSE),"")</f>
        <v>0</v>
      </c>
      <c r="AH888" s="296" t="str">
        <f>IFERROR(VLOOKUP(Table3[[#This Row],[Št. projektne naloge]],'[1]PLAN KONTROLE KONČANIH STROJEV'!$C$8:$M$2000,4,FALSE),"")</f>
        <v>DA</v>
      </c>
      <c r="AI888" s="10"/>
      <c r="AJ888" s="10"/>
      <c r="AK888" s="296">
        <f>IFERROR(VLOOKUP(Table3[[#This Row],[Št. projektne naloge]],'[1]PLAN KONTROLE KONČANIH STROJEV'!$C$8:$M$2000,9,FALSE),"")</f>
        <v>45477</v>
      </c>
      <c r="AL88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88" s="30" t="s">
        <v>357</v>
      </c>
      <c r="AN888" s="7"/>
    </row>
    <row r="889" spans="1:40" ht="18" hidden="1" x14ac:dyDescent="0.35">
      <c r="A889" s="117" t="s">
        <v>1963</v>
      </c>
      <c r="B889" s="8" t="s">
        <v>1930</v>
      </c>
      <c r="C889" s="57" t="s">
        <v>1933</v>
      </c>
      <c r="D889" s="419" t="s">
        <v>1934</v>
      </c>
      <c r="E889" s="306"/>
      <c r="F889" s="303"/>
      <c r="G889" s="29" t="s">
        <v>1721</v>
      </c>
      <c r="H889" s="29" t="s">
        <v>697</v>
      </c>
      <c r="I889" s="250">
        <v>23</v>
      </c>
      <c r="J889" s="158"/>
      <c r="K889" s="158"/>
      <c r="L889" s="214">
        <v>0</v>
      </c>
      <c r="M889" s="214">
        <v>0</v>
      </c>
      <c r="N889" s="306">
        <v>395880069</v>
      </c>
      <c r="O889" s="280">
        <v>16181</v>
      </c>
      <c r="P889" s="105">
        <v>1</v>
      </c>
      <c r="Q889" s="102"/>
      <c r="R889" s="114">
        <v>164</v>
      </c>
      <c r="S889" s="59" t="s">
        <v>28</v>
      </c>
      <c r="T889" s="30" t="s">
        <v>697</v>
      </c>
      <c r="U889" s="29"/>
      <c r="V889" s="29" t="str">
        <f>IFERROR(VLOOKUP(Table3[[#This Row],[Št. projektne naloge]],'[2]list 1'!$A$2:$I$2000,6,FALSE),"")</f>
        <v/>
      </c>
      <c r="W889" s="119" t="str">
        <f>IFERROR(VLOOKUP(Table3[[#This Row],[Št. projektne naloge]],'[2]list 1'!$A$2:$I$2000,9,FALSE),"")</f>
        <v/>
      </c>
      <c r="X889" s="296" t="str">
        <f>IFERROR(VLOOKUP(Table3[[#This Row],[Št. projektne naloge]],'[2]list 1'!$A$2:$I$2000,8,FALSE),"")</f>
        <v/>
      </c>
      <c r="Y889" s="101">
        <f>SUM(Table3[[#This Row],[cca 
25%]:[cca 100%]])</f>
        <v>1</v>
      </c>
      <c r="Z889" s="351">
        <f>Table3[[#This Row],[Montažne ure]]*(1-Table3[[#This Row],[faktor %]])</f>
        <v>0</v>
      </c>
      <c r="AA889" s="84">
        <v>0.25</v>
      </c>
      <c r="AB889" s="84">
        <v>0.25</v>
      </c>
      <c r="AC889" s="84">
        <v>0.25</v>
      </c>
      <c r="AD889" s="84">
        <v>0.25</v>
      </c>
      <c r="AE889" s="3"/>
      <c r="AF889" s="3"/>
      <c r="AG889" s="296">
        <f>IFERROR(VLOOKUP(Table3[[#This Row],[Št. projektne naloge]],'[1]PLAN KONTROLE KONČANIH STROJEV'!$C$8:$M$2000,5,FALSE),"")</f>
        <v>45504</v>
      </c>
      <c r="AH889" s="296" t="str">
        <f>IFERROR(VLOOKUP(Table3[[#This Row],[Št. projektne naloge]],'[1]PLAN KONTROLE KONČANIH STROJEV'!$C$8:$M$2000,4,FALSE),"")</f>
        <v>DA</v>
      </c>
      <c r="AI889" s="332" t="s">
        <v>697</v>
      </c>
      <c r="AJ889" s="10"/>
      <c r="AK889" s="296">
        <f>IFERROR(VLOOKUP(Table3[[#This Row],[Št. projektne naloge]],'[1]PLAN KONTROLE KONČANIH STROJEV'!$C$8:$M$2000,9,FALSE),"")</f>
        <v>45517</v>
      </c>
      <c r="AL88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89" s="30" t="s">
        <v>357</v>
      </c>
      <c r="AN889" s="7"/>
    </row>
    <row r="890" spans="1:40" ht="18" hidden="1" x14ac:dyDescent="0.35">
      <c r="A890" s="117" t="s">
        <v>1963</v>
      </c>
      <c r="B890" s="8" t="s">
        <v>1930</v>
      </c>
      <c r="C890" s="57" t="s">
        <v>1935</v>
      </c>
      <c r="D890" s="419" t="s">
        <v>1936</v>
      </c>
      <c r="E890" s="50"/>
      <c r="F890" s="303"/>
      <c r="G890" s="29" t="s">
        <v>1740</v>
      </c>
      <c r="H890" s="29" t="s">
        <v>2149</v>
      </c>
      <c r="I890" s="250">
        <v>23</v>
      </c>
      <c r="J890" s="158"/>
      <c r="K890" s="158"/>
      <c r="L890" s="214">
        <v>0</v>
      </c>
      <c r="M890" s="214">
        <v>0</v>
      </c>
      <c r="N890" s="50">
        <v>472834</v>
      </c>
      <c r="O890" s="280">
        <v>16182</v>
      </c>
      <c r="P890" s="105"/>
      <c r="Q890" s="102"/>
      <c r="R890" s="114">
        <v>2</v>
      </c>
      <c r="S890" s="62" t="s">
        <v>19</v>
      </c>
      <c r="T890" s="224" t="s">
        <v>558</v>
      </c>
      <c r="U890" s="29"/>
      <c r="V890" s="29" t="str">
        <f>IFERROR(VLOOKUP(Table3[[#This Row],[Št. projektne naloge]],'[2]list 1'!$A$2:$I$2000,6,FALSE),"")</f>
        <v/>
      </c>
      <c r="W890" s="119" t="str">
        <f>IFERROR(VLOOKUP(Table3[[#This Row],[Št. projektne naloge]],'[2]list 1'!$A$2:$I$2000,9,FALSE),"")</f>
        <v/>
      </c>
      <c r="X890" s="296" t="str">
        <f>IFERROR(VLOOKUP(Table3[[#This Row],[Št. projektne naloge]],'[2]list 1'!$A$2:$I$2000,8,FALSE),"")</f>
        <v/>
      </c>
      <c r="Y890" s="101">
        <f>SUM(Table3[[#This Row],[cca 
25%]:[cca 100%]])</f>
        <v>1</v>
      </c>
      <c r="Z890" s="351">
        <f>Table3[[#This Row],[Montažne ure]]*(1-Table3[[#This Row],[faktor %]])</f>
        <v>0</v>
      </c>
      <c r="AA890" s="84">
        <v>0.25</v>
      </c>
      <c r="AB890" s="84">
        <v>0.25</v>
      </c>
      <c r="AC890" s="84">
        <v>0.25</v>
      </c>
      <c r="AD890" s="84">
        <v>0.25</v>
      </c>
      <c r="AE890" s="3" t="s">
        <v>2217</v>
      </c>
      <c r="AF890" s="3"/>
      <c r="AG890" s="296">
        <f>IFERROR(VLOOKUP(Table3[[#This Row],[Št. projektne naloge]],'[1]PLAN KONTROLE KONČANIH STROJEV'!$C$8:$M$2000,5,FALSE),"")</f>
        <v>0</v>
      </c>
      <c r="AH890" s="296" t="str">
        <f>IFERROR(VLOOKUP(Table3[[#This Row],[Št. projektne naloge]],'[1]PLAN KONTROLE KONČANIH STROJEV'!$C$8:$M$2000,4,FALSE),"")</f>
        <v>DA</v>
      </c>
      <c r="AI890" s="10"/>
      <c r="AJ890" s="10"/>
      <c r="AK890" s="296">
        <f>IFERROR(VLOOKUP(Table3[[#This Row],[Št. projektne naloge]],'[1]PLAN KONTROLE KONČANIH STROJEV'!$C$8:$M$2000,9,FALSE),"")</f>
        <v>45474</v>
      </c>
      <c r="AL89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90" s="30" t="s">
        <v>357</v>
      </c>
      <c r="AN890" s="7"/>
    </row>
    <row r="891" spans="1:40" ht="18" hidden="1" x14ac:dyDescent="0.35">
      <c r="A891" s="117" t="s">
        <v>1963</v>
      </c>
      <c r="B891" s="8" t="s">
        <v>1930</v>
      </c>
      <c r="C891" s="57" t="s">
        <v>1937</v>
      </c>
      <c r="D891" s="419" t="s">
        <v>1938</v>
      </c>
      <c r="E891" s="50"/>
      <c r="F891" s="303"/>
      <c r="G891" s="29" t="s">
        <v>2004</v>
      </c>
      <c r="H891" s="29" t="s">
        <v>575</v>
      </c>
      <c r="I891" s="250">
        <v>23</v>
      </c>
      <c r="J891" s="158"/>
      <c r="K891" s="158"/>
      <c r="L891" s="214">
        <v>0</v>
      </c>
      <c r="M891" s="214">
        <v>0</v>
      </c>
      <c r="N891" s="50">
        <v>472835</v>
      </c>
      <c r="O891" s="50">
        <v>16183</v>
      </c>
      <c r="P891" s="105"/>
      <c r="Q891" s="102"/>
      <c r="R891" s="114">
        <v>98</v>
      </c>
      <c r="S891" s="59" t="s">
        <v>28</v>
      </c>
      <c r="T891" s="224" t="s">
        <v>558</v>
      </c>
      <c r="U891" s="29"/>
      <c r="V891" s="29" t="str">
        <f>IFERROR(VLOOKUP(Table3[[#This Row],[Št. projektne naloge]],'[2]list 1'!$A$2:$I$2000,6,FALSE),"")</f>
        <v/>
      </c>
      <c r="W891" s="119" t="str">
        <f>IFERROR(VLOOKUP(Table3[[#This Row],[Št. projektne naloge]],'[2]list 1'!$A$2:$I$2000,9,FALSE),"")</f>
        <v/>
      </c>
      <c r="X891" s="296" t="str">
        <f>IFERROR(VLOOKUP(Table3[[#This Row],[Št. projektne naloge]],'[2]list 1'!$A$2:$I$2000,8,FALSE),"")</f>
        <v/>
      </c>
      <c r="Y891" s="101">
        <f>SUM(Table3[[#This Row],[cca 
25%]:[cca 100%]])</f>
        <v>1</v>
      </c>
      <c r="Z891" s="351">
        <f>Table3[[#This Row],[Montažne ure]]*(1-Table3[[#This Row],[faktor %]])</f>
        <v>0</v>
      </c>
      <c r="AA891" s="84">
        <v>0.25</v>
      </c>
      <c r="AB891" s="84">
        <v>0.25</v>
      </c>
      <c r="AC891" s="84">
        <v>0.25</v>
      </c>
      <c r="AD891" s="84">
        <v>0.25</v>
      </c>
      <c r="AE891" s="3"/>
      <c r="AF891" s="3"/>
      <c r="AG891" s="296">
        <f>IFERROR(VLOOKUP(Table3[[#This Row],[Št. projektne naloge]],'[1]PLAN KONTROLE KONČANIH STROJEV'!$C$8:$M$2000,5,FALSE),"")</f>
        <v>45516</v>
      </c>
      <c r="AH891" s="296" t="str">
        <f>IFERROR(VLOOKUP(Table3[[#This Row],[Št. projektne naloge]],'[1]PLAN KONTROLE KONČANIH STROJEV'!$C$8:$M$2000,4,FALSE),"")</f>
        <v>DA</v>
      </c>
      <c r="AI891" s="10"/>
      <c r="AJ891" s="10"/>
      <c r="AK891" s="296">
        <f>IFERROR(VLOOKUP(Table3[[#This Row],[Št. projektne naloge]],'[1]PLAN KONTROLE KONČANIH STROJEV'!$C$8:$M$2000,9,FALSE),"")</f>
        <v>45525</v>
      </c>
      <c r="AL89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91" s="30" t="s">
        <v>357</v>
      </c>
      <c r="AN891" s="7"/>
    </row>
    <row r="892" spans="1:40" ht="18" hidden="1" x14ac:dyDescent="0.35">
      <c r="A892" s="117" t="s">
        <v>1963</v>
      </c>
      <c r="B892" s="8" t="s">
        <v>1930</v>
      </c>
      <c r="C892" s="57" t="s">
        <v>1939</v>
      </c>
      <c r="D892" s="419" t="s">
        <v>1940</v>
      </c>
      <c r="E892" s="50"/>
      <c r="F892" s="303"/>
      <c r="G892" s="29" t="s">
        <v>1740</v>
      </c>
      <c r="H892" s="29" t="s">
        <v>2149</v>
      </c>
      <c r="I892" s="250">
        <v>23</v>
      </c>
      <c r="J892" s="158"/>
      <c r="K892" s="158"/>
      <c r="L892" s="214">
        <v>0</v>
      </c>
      <c r="M892" s="214">
        <v>0</v>
      </c>
      <c r="N892" s="50">
        <v>472836</v>
      </c>
      <c r="O892" s="280">
        <v>16184</v>
      </c>
      <c r="P892" s="105"/>
      <c r="Q892" s="102"/>
      <c r="R892" s="114">
        <v>3</v>
      </c>
      <c r="S892" s="62" t="s">
        <v>19</v>
      </c>
      <c r="T892" s="224" t="s">
        <v>558</v>
      </c>
      <c r="U892" s="29"/>
      <c r="V892" s="29" t="str">
        <f>IFERROR(VLOOKUP(Table3[[#This Row],[Št. projektne naloge]],'[2]list 1'!$A$2:$I$2000,6,FALSE),"")</f>
        <v/>
      </c>
      <c r="W892" s="119" t="str">
        <f>IFERROR(VLOOKUP(Table3[[#This Row],[Št. projektne naloge]],'[2]list 1'!$A$2:$I$2000,9,FALSE),"")</f>
        <v/>
      </c>
      <c r="X892" s="296" t="str">
        <f>IFERROR(VLOOKUP(Table3[[#This Row],[Št. projektne naloge]],'[2]list 1'!$A$2:$I$2000,8,FALSE),"")</f>
        <v/>
      </c>
      <c r="Y892" s="101">
        <f>SUM(Table3[[#This Row],[cca 
25%]:[cca 100%]])</f>
        <v>1</v>
      </c>
      <c r="Z892" s="351">
        <f>Table3[[#This Row],[Montažne ure]]*(1-Table3[[#This Row],[faktor %]])</f>
        <v>0</v>
      </c>
      <c r="AA892" s="84">
        <v>0.25</v>
      </c>
      <c r="AB892" s="84">
        <v>0.25</v>
      </c>
      <c r="AC892" s="84">
        <v>0.25</v>
      </c>
      <c r="AD892" s="84">
        <v>0.25</v>
      </c>
      <c r="AE892" s="3"/>
      <c r="AF892" s="3"/>
      <c r="AG892" s="296">
        <f>IFERROR(VLOOKUP(Table3[[#This Row],[Št. projektne naloge]],'[1]PLAN KONTROLE KONČANIH STROJEV'!$C$8:$M$2000,5,FALSE),"")</f>
        <v>0</v>
      </c>
      <c r="AH892" s="296" t="str">
        <f>IFERROR(VLOOKUP(Table3[[#This Row],[Št. projektne naloge]],'[1]PLAN KONTROLE KONČANIH STROJEV'!$C$8:$M$2000,4,FALSE),"")</f>
        <v>DA</v>
      </c>
      <c r="AI892" s="10"/>
      <c r="AJ892" s="10"/>
      <c r="AK892" s="296">
        <f>IFERROR(VLOOKUP(Table3[[#This Row],[Št. projektne naloge]],'[1]PLAN KONTROLE KONČANIH STROJEV'!$C$8:$M$2000,9,FALSE),"")</f>
        <v>45478</v>
      </c>
      <c r="AL89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92" s="30" t="s">
        <v>357</v>
      </c>
      <c r="AN892" s="7"/>
    </row>
    <row r="893" spans="1:40" ht="18" hidden="1" x14ac:dyDescent="0.35">
      <c r="A893" s="117" t="s">
        <v>1963</v>
      </c>
      <c r="B893" s="8" t="s">
        <v>1930</v>
      </c>
      <c r="C893" s="57" t="s">
        <v>1941</v>
      </c>
      <c r="D893" s="419" t="s">
        <v>1942</v>
      </c>
      <c r="E893" s="50"/>
      <c r="F893" s="80"/>
      <c r="G893" s="28" t="s">
        <v>2030</v>
      </c>
      <c r="H893" s="28" t="s">
        <v>697</v>
      </c>
      <c r="I893" s="250">
        <v>23</v>
      </c>
      <c r="J893" s="354"/>
      <c r="K893" s="158"/>
      <c r="L893" s="214">
        <v>0</v>
      </c>
      <c r="M893" s="214">
        <v>0</v>
      </c>
      <c r="N893" s="50">
        <v>472837</v>
      </c>
      <c r="O893" s="50">
        <v>16185</v>
      </c>
      <c r="P893" s="105"/>
      <c r="Q893" s="102"/>
      <c r="R893" s="114">
        <v>77</v>
      </c>
      <c r="S893" s="58" t="s">
        <v>1486</v>
      </c>
      <c r="T893" s="224" t="s">
        <v>558</v>
      </c>
      <c r="U893" s="29"/>
      <c r="V893" s="29" t="str">
        <f>IFERROR(VLOOKUP(Table3[[#This Row],[Št. projektne naloge]],'[2]list 1'!$A$2:$I$2000,6,FALSE),"")</f>
        <v/>
      </c>
      <c r="W893" s="119" t="str">
        <f>IFERROR(VLOOKUP(Table3[[#This Row],[Št. projektne naloge]],'[2]list 1'!$A$2:$I$2000,9,FALSE),"")</f>
        <v/>
      </c>
      <c r="X893" s="296" t="str">
        <f>IFERROR(VLOOKUP(Table3[[#This Row],[Št. projektne naloge]],'[2]list 1'!$A$2:$I$2000,8,FALSE),"")</f>
        <v/>
      </c>
      <c r="Y893" s="101">
        <f>SUM(Table3[[#This Row],[cca 
25%]:[cca 100%]])</f>
        <v>1</v>
      </c>
      <c r="Z893" s="351">
        <f>Table3[[#This Row],[Montažne ure]]*(1-Table3[[#This Row],[faktor %]])</f>
        <v>0</v>
      </c>
      <c r="AA893" s="84">
        <v>0.25</v>
      </c>
      <c r="AB893" s="84">
        <v>0.25</v>
      </c>
      <c r="AC893" s="84">
        <v>0.25</v>
      </c>
      <c r="AD893" s="84">
        <v>0.25</v>
      </c>
      <c r="AE893" s="3"/>
      <c r="AF893" s="3"/>
      <c r="AG893" s="296">
        <f>IFERROR(VLOOKUP(Table3[[#This Row],[Št. projektne naloge]],'[1]PLAN KONTROLE KONČANIH STROJEV'!$C$8:$M$2000,5,FALSE),"")</f>
        <v>45496</v>
      </c>
      <c r="AH893" s="296" t="str">
        <f>IFERROR(VLOOKUP(Table3[[#This Row],[Št. projektne naloge]],'[1]PLAN KONTROLE KONČANIH STROJEV'!$C$8:$M$2000,4,FALSE),"")</f>
        <v>DA</v>
      </c>
      <c r="AI893" s="10"/>
      <c r="AJ893" s="10"/>
      <c r="AK893" s="296">
        <f>IFERROR(VLOOKUP(Table3[[#This Row],[Št. projektne naloge]],'[1]PLAN KONTROLE KONČANIH STROJEV'!$C$8:$M$2000,9,FALSE),"")</f>
        <v>45499</v>
      </c>
      <c r="AL89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93" s="30" t="s">
        <v>357</v>
      </c>
      <c r="AN893" s="7"/>
    </row>
    <row r="894" spans="1:40" ht="18" hidden="1" x14ac:dyDescent="0.35">
      <c r="A894" s="117" t="s">
        <v>1963</v>
      </c>
      <c r="B894" s="8" t="s">
        <v>1930</v>
      </c>
      <c r="C894" s="57" t="s">
        <v>1943</v>
      </c>
      <c r="D894" s="420" t="s">
        <v>1944</v>
      </c>
      <c r="E894" s="50"/>
      <c r="F894" s="24"/>
      <c r="G894" s="112" t="s">
        <v>395</v>
      </c>
      <c r="H894" s="112" t="s">
        <v>697</v>
      </c>
      <c r="I894" s="250">
        <v>23</v>
      </c>
      <c r="J894" s="341"/>
      <c r="K894" s="158"/>
      <c r="L894" s="214">
        <v>0</v>
      </c>
      <c r="M894" s="214">
        <v>0</v>
      </c>
      <c r="N894" s="25">
        <v>472838</v>
      </c>
      <c r="O894" s="25">
        <v>16186</v>
      </c>
      <c r="P894" s="105"/>
      <c r="Q894" s="102"/>
      <c r="R894" s="114">
        <v>24</v>
      </c>
      <c r="S894" s="58" t="s">
        <v>1486</v>
      </c>
      <c r="T894" s="224" t="s">
        <v>558</v>
      </c>
      <c r="U894" s="29"/>
      <c r="V894" s="29" t="str">
        <f>IFERROR(VLOOKUP(Table3[[#This Row],[Št. projektne naloge]],'[2]list 1'!$A$2:$I$2000,6,FALSE),"")</f>
        <v/>
      </c>
      <c r="W894" s="119" t="str">
        <f>IFERROR(VLOOKUP(Table3[[#This Row],[Št. projektne naloge]],'[2]list 1'!$A$2:$I$2000,9,FALSE),"")</f>
        <v/>
      </c>
      <c r="X894" s="296" t="str">
        <f>IFERROR(VLOOKUP(Table3[[#This Row],[Št. projektne naloge]],'[2]list 1'!$A$2:$I$2000,8,FALSE),"")</f>
        <v/>
      </c>
      <c r="Y894" s="101">
        <f>SUM(Table3[[#This Row],[cca 
25%]:[cca 100%]])</f>
        <v>1</v>
      </c>
      <c r="Z894" s="351">
        <f>Table3[[#This Row],[Montažne ure]]*(1-Table3[[#This Row],[faktor %]])</f>
        <v>0</v>
      </c>
      <c r="AA894" s="84">
        <v>0.25</v>
      </c>
      <c r="AB894" s="84">
        <v>0.25</v>
      </c>
      <c r="AC894" s="84">
        <v>0.25</v>
      </c>
      <c r="AD894" s="84">
        <v>0.25</v>
      </c>
      <c r="AE894" s="3"/>
      <c r="AF894" s="3"/>
      <c r="AG894" s="296">
        <f>IFERROR(VLOOKUP(Table3[[#This Row],[Št. projektne naloge]],'[1]PLAN KONTROLE KONČANIH STROJEV'!$C$8:$M$2000,5,FALSE),"")</f>
        <v>45512</v>
      </c>
      <c r="AH894" s="296" t="str">
        <f>IFERROR(VLOOKUP(Table3[[#This Row],[Št. projektne naloge]],'[1]PLAN KONTROLE KONČANIH STROJEV'!$C$8:$M$2000,4,FALSE),"")</f>
        <v>DA</v>
      </c>
      <c r="AI894" s="10"/>
      <c r="AJ894" s="10"/>
      <c r="AK894" s="296">
        <f>IFERROR(VLOOKUP(Table3[[#This Row],[Št. projektne naloge]],'[1]PLAN KONTROLE KONČANIH STROJEV'!$C$8:$M$2000,9,FALSE),"")</f>
        <v>45511</v>
      </c>
      <c r="AL89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94" s="30" t="s">
        <v>357</v>
      </c>
      <c r="AN894" s="7"/>
    </row>
    <row r="895" spans="1:40" ht="18" hidden="1" x14ac:dyDescent="0.35">
      <c r="A895" s="117" t="s">
        <v>1963</v>
      </c>
      <c r="B895" s="8" t="s">
        <v>1930</v>
      </c>
      <c r="C895" s="57" t="s">
        <v>1945</v>
      </c>
      <c r="D895" s="419" t="s">
        <v>1946</v>
      </c>
      <c r="E895" s="50"/>
      <c r="F895" s="80"/>
      <c r="G895" s="421" t="s">
        <v>25</v>
      </c>
      <c r="H895" s="28" t="s">
        <v>698</v>
      </c>
      <c r="I895" s="361">
        <v>23</v>
      </c>
      <c r="J895" s="341"/>
      <c r="K895" s="158"/>
      <c r="L895" s="214">
        <v>0</v>
      </c>
      <c r="M895" s="214">
        <v>0</v>
      </c>
      <c r="N895" s="50">
        <v>472839</v>
      </c>
      <c r="O895" s="50">
        <v>16187</v>
      </c>
      <c r="P895" s="105"/>
      <c r="Q895" s="102"/>
      <c r="R895" s="114">
        <v>221</v>
      </c>
      <c r="S895" s="58" t="s">
        <v>1486</v>
      </c>
      <c r="T895" s="224" t="s">
        <v>558</v>
      </c>
      <c r="U895" s="424" t="s">
        <v>543</v>
      </c>
      <c r="V895" s="29" t="str">
        <f>IFERROR(VLOOKUP(Table3[[#This Row],[Št. projektne naloge]],'[2]list 1'!$A$2:$I$2000,6,FALSE),"")</f>
        <v/>
      </c>
      <c r="W895" s="119" t="str">
        <f>IFERROR(VLOOKUP(Table3[[#This Row],[Št. projektne naloge]],'[2]list 1'!$A$2:$I$2000,9,FALSE),"")</f>
        <v/>
      </c>
      <c r="X895" s="296" t="str">
        <f>IFERROR(VLOOKUP(Table3[[#This Row],[Št. projektne naloge]],'[2]list 1'!$A$2:$I$2000,8,FALSE),"")</f>
        <v/>
      </c>
      <c r="Y895" s="101">
        <f>SUM(Table3[[#This Row],[cca 
25%]:[cca 100%]])</f>
        <v>1</v>
      </c>
      <c r="Z895" s="351">
        <f>Table3[[#This Row],[Montažne ure]]*(1-Table3[[#This Row],[faktor %]])</f>
        <v>0</v>
      </c>
      <c r="AA895" s="84">
        <v>0.25</v>
      </c>
      <c r="AB895" s="84">
        <v>0.25</v>
      </c>
      <c r="AC895" s="84">
        <v>0.25</v>
      </c>
      <c r="AD895" s="84">
        <v>0.25</v>
      </c>
      <c r="AE895" s="3"/>
      <c r="AF895" s="3"/>
      <c r="AG895" s="296">
        <f>IFERROR(VLOOKUP(Table3[[#This Row],[Št. projektne naloge]],'[1]PLAN KONTROLE KONČANIH STROJEV'!$C$8:$M$2000,5,FALSE),"")</f>
        <v>0</v>
      </c>
      <c r="AH895" s="296" t="str">
        <f>IFERROR(VLOOKUP(Table3[[#This Row],[Št. projektne naloge]],'[1]PLAN KONTROLE KONČANIH STROJEV'!$C$8:$M$2000,4,FALSE),"")</f>
        <v>DA</v>
      </c>
      <c r="AI895" s="10"/>
      <c r="AJ895" s="10"/>
      <c r="AK895" s="296">
        <f>IFERROR(VLOOKUP(Table3[[#This Row],[Št. projektne naloge]],'[1]PLAN KONTROLE KONČANIH STROJEV'!$C$8:$M$2000,9,FALSE),"")</f>
        <v>45467</v>
      </c>
      <c r="AL89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95" s="30" t="s">
        <v>357</v>
      </c>
      <c r="AN895" s="7"/>
    </row>
    <row r="896" spans="1:40" ht="18" hidden="1" x14ac:dyDescent="0.35">
      <c r="A896" s="117" t="s">
        <v>1963</v>
      </c>
      <c r="B896" s="8" t="s">
        <v>1930</v>
      </c>
      <c r="C896" s="57" t="s">
        <v>1947</v>
      </c>
      <c r="D896" s="419" t="s">
        <v>1948</v>
      </c>
      <c r="E896" s="50"/>
      <c r="F896" s="80"/>
      <c r="G896" s="28" t="s">
        <v>2139</v>
      </c>
      <c r="H896" s="28" t="s">
        <v>697</v>
      </c>
      <c r="I896" s="361">
        <v>23</v>
      </c>
      <c r="J896" s="341"/>
      <c r="K896" s="158"/>
      <c r="L896" s="214">
        <v>0</v>
      </c>
      <c r="M896" s="214">
        <v>0</v>
      </c>
      <c r="N896" s="50">
        <v>472840</v>
      </c>
      <c r="O896" s="50">
        <v>16188</v>
      </c>
      <c r="P896" s="105"/>
      <c r="Q896" s="102"/>
      <c r="R896" s="114">
        <v>82</v>
      </c>
      <c r="S896" s="58" t="s">
        <v>1486</v>
      </c>
      <c r="T896" s="224" t="s">
        <v>558</v>
      </c>
      <c r="U896" s="29"/>
      <c r="V896" s="29" t="str">
        <f>IFERROR(VLOOKUP(Table3[[#This Row],[Št. projektne naloge]],'[2]list 1'!$A$2:$I$2000,6,FALSE),"")</f>
        <v/>
      </c>
      <c r="W896" s="119" t="str">
        <f>IFERROR(VLOOKUP(Table3[[#This Row],[Št. projektne naloge]],'[2]list 1'!$A$2:$I$2000,9,FALSE),"")</f>
        <v/>
      </c>
      <c r="X896" s="296" t="str">
        <f>IFERROR(VLOOKUP(Table3[[#This Row],[Št. projektne naloge]],'[2]list 1'!$A$2:$I$2000,8,FALSE),"")</f>
        <v/>
      </c>
      <c r="Y896" s="101">
        <f>SUM(Table3[[#This Row],[cca 
25%]:[cca 100%]])</f>
        <v>1</v>
      </c>
      <c r="Z896" s="351">
        <f>Table3[[#This Row],[Montažne ure]]*(1-Table3[[#This Row],[faktor %]])</f>
        <v>0</v>
      </c>
      <c r="AA896" s="84">
        <v>0.25</v>
      </c>
      <c r="AB896" s="84">
        <v>0.25</v>
      </c>
      <c r="AC896" s="84">
        <v>0.25</v>
      </c>
      <c r="AD896" s="84">
        <v>0.25</v>
      </c>
      <c r="AE896" s="3"/>
      <c r="AF896" s="3"/>
      <c r="AG896" s="296">
        <f>IFERROR(VLOOKUP(Table3[[#This Row],[Št. projektne naloge]],'[1]PLAN KONTROLE KONČANIH STROJEV'!$C$8:$M$2000,5,FALSE),"")</f>
        <v>0</v>
      </c>
      <c r="AH896" s="296" t="str">
        <f>IFERROR(VLOOKUP(Table3[[#This Row],[Št. projektne naloge]],'[1]PLAN KONTROLE KONČANIH STROJEV'!$C$8:$M$2000,4,FALSE),"")</f>
        <v>DA</v>
      </c>
      <c r="AI896" s="10"/>
      <c r="AJ896" s="10"/>
      <c r="AK896" s="296">
        <f>IFERROR(VLOOKUP(Table3[[#This Row],[Št. projektne naloge]],'[1]PLAN KONTROLE KONČANIH STROJEV'!$C$8:$M$2000,9,FALSE),"")</f>
        <v>0</v>
      </c>
      <c r="AL89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96" s="30" t="s">
        <v>357</v>
      </c>
      <c r="AN896" s="7"/>
    </row>
    <row r="897" spans="1:40" ht="18" hidden="1" x14ac:dyDescent="0.35">
      <c r="A897" s="117" t="s">
        <v>1963</v>
      </c>
      <c r="B897" s="8" t="s">
        <v>1930</v>
      </c>
      <c r="C897" s="57" t="s">
        <v>1949</v>
      </c>
      <c r="D897" s="419" t="s">
        <v>1950</v>
      </c>
      <c r="E897" s="50"/>
      <c r="F897" s="303"/>
      <c r="G897" s="29" t="s">
        <v>27</v>
      </c>
      <c r="H897" s="29" t="s">
        <v>698</v>
      </c>
      <c r="I897" s="361">
        <v>23</v>
      </c>
      <c r="J897" s="360"/>
      <c r="K897" s="158"/>
      <c r="L897" s="214">
        <v>0</v>
      </c>
      <c r="M897" s="214">
        <v>0</v>
      </c>
      <c r="N897" s="50">
        <v>472843</v>
      </c>
      <c r="O897" s="50">
        <v>16189</v>
      </c>
      <c r="P897" s="105"/>
      <c r="Q897" s="102"/>
      <c r="R897" s="114">
        <v>391</v>
      </c>
      <c r="S897" s="62" t="s">
        <v>19</v>
      </c>
      <c r="T897" s="224" t="s">
        <v>558</v>
      </c>
      <c r="U897" s="29" t="s">
        <v>559</v>
      </c>
      <c r="V897" s="29" t="str">
        <f>IFERROR(VLOOKUP(Table3[[#This Row],[Št. projektne naloge]],'[2]list 1'!$A$2:$I$2000,6,FALSE),"")</f>
        <v/>
      </c>
      <c r="W897" s="119" t="str">
        <f>IFERROR(VLOOKUP(Table3[[#This Row],[Št. projektne naloge]],'[2]list 1'!$A$2:$I$2000,9,FALSE),"")</f>
        <v/>
      </c>
      <c r="X897" s="296" t="str">
        <f>IFERROR(VLOOKUP(Table3[[#This Row],[Št. projektne naloge]],'[2]list 1'!$A$2:$I$2000,8,FALSE),"")</f>
        <v/>
      </c>
      <c r="Y897" s="101">
        <f>SUM(Table3[[#This Row],[cca 
25%]:[cca 100%]])</f>
        <v>1</v>
      </c>
      <c r="Z897" s="351">
        <f>Table3[[#This Row],[Montažne ure]]*(1-Table3[[#This Row],[faktor %]])</f>
        <v>0</v>
      </c>
      <c r="AA897" s="84">
        <v>0.25</v>
      </c>
      <c r="AB897" s="84">
        <v>0.25</v>
      </c>
      <c r="AC897" s="84">
        <v>0.25</v>
      </c>
      <c r="AD897" s="84">
        <v>0.25</v>
      </c>
      <c r="AE897" s="3"/>
      <c r="AF897" s="3"/>
      <c r="AG897" s="296">
        <f>IFERROR(VLOOKUP(Table3[[#This Row],[Št. projektne naloge]],'[1]PLAN KONTROLE KONČANIH STROJEV'!$C$8:$M$2000,5,FALSE),"")</f>
        <v>0</v>
      </c>
      <c r="AH897" s="296" t="str">
        <f>IFERROR(VLOOKUP(Table3[[#This Row],[Št. projektne naloge]],'[1]PLAN KONTROLE KONČANIH STROJEV'!$C$8:$M$2000,4,FALSE),"")</f>
        <v>DA</v>
      </c>
      <c r="AI897" s="10"/>
      <c r="AJ897" s="10"/>
      <c r="AK897" s="296">
        <f>IFERROR(VLOOKUP(Table3[[#This Row],[Št. projektne naloge]],'[1]PLAN KONTROLE KONČANIH STROJEV'!$C$8:$M$2000,9,FALSE),"")</f>
        <v>45459</v>
      </c>
      <c r="AL89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97" s="30" t="s">
        <v>357</v>
      </c>
      <c r="AN897" s="7"/>
    </row>
    <row r="898" spans="1:40" ht="18" hidden="1" x14ac:dyDescent="0.35">
      <c r="A898" s="117" t="s">
        <v>1963</v>
      </c>
      <c r="B898" s="8" t="s">
        <v>1930</v>
      </c>
      <c r="C898" s="57" t="s">
        <v>1165</v>
      </c>
      <c r="D898" s="419" t="s">
        <v>1951</v>
      </c>
      <c r="E898" s="50"/>
      <c r="F898" s="303"/>
      <c r="G898" s="29" t="s">
        <v>2009</v>
      </c>
      <c r="H898" s="29"/>
      <c r="I898" s="280"/>
      <c r="J898" s="437"/>
      <c r="K898" s="158"/>
      <c r="L898" s="214">
        <v>0</v>
      </c>
      <c r="M898" s="214">
        <v>0</v>
      </c>
      <c r="N898" s="50">
        <v>369196</v>
      </c>
      <c r="O898" s="280"/>
      <c r="P898" s="105"/>
      <c r="Q898" s="102"/>
      <c r="R898" s="114"/>
      <c r="S898" s="272"/>
      <c r="T898" s="224" t="s">
        <v>558</v>
      </c>
      <c r="U898" s="29"/>
      <c r="V898" s="29" t="str">
        <f>IFERROR(VLOOKUP(Table3[[#This Row],[Št. projektne naloge]],'[2]list 1'!$A$2:$I$2000,6,FALSE),"")</f>
        <v/>
      </c>
      <c r="W898" s="119" t="str">
        <f>IFERROR(VLOOKUP(Table3[[#This Row],[Št. projektne naloge]],'[2]list 1'!$A$2:$I$2000,9,FALSE),"")</f>
        <v/>
      </c>
      <c r="X898" s="296" t="str">
        <f>IFERROR(VLOOKUP(Table3[[#This Row],[Št. projektne naloge]],'[2]list 1'!$A$2:$I$2000,8,FALSE),"")</f>
        <v/>
      </c>
      <c r="Y898" s="101">
        <f>SUM(Table3[[#This Row],[cca 
25%]:[cca 100%]])</f>
        <v>0</v>
      </c>
      <c r="Z898" s="351">
        <f>Table3[[#This Row],[Montažne ure]]*(1-Table3[[#This Row],[faktor %]])</f>
        <v>0</v>
      </c>
      <c r="AA898" s="366"/>
      <c r="AB898" s="85"/>
      <c r="AC898" s="85"/>
      <c r="AD898" s="85"/>
      <c r="AE898" s="3"/>
      <c r="AF898" s="3"/>
      <c r="AG898" s="296">
        <f>IFERROR(VLOOKUP(Table3[[#This Row],[Št. projektne naloge]],'[1]PLAN KONTROLE KONČANIH STROJEV'!$C$8:$M$2000,5,FALSE),"")</f>
        <v>0</v>
      </c>
      <c r="AH898" s="296">
        <f>IFERROR(VLOOKUP(Table3[[#This Row],[Št. projektne naloge]],'[1]PLAN KONTROLE KONČANIH STROJEV'!$C$8:$M$2000,4,FALSE),"")</f>
        <v>0</v>
      </c>
      <c r="AI898" s="10"/>
      <c r="AJ898" s="10"/>
      <c r="AK898" s="296">
        <f>IFERROR(VLOOKUP(Table3[[#This Row],[Št. projektne naloge]],'[1]PLAN KONTROLE KONČANIH STROJEV'!$C$8:$M$2000,9,FALSE),"")</f>
        <v>0</v>
      </c>
      <c r="AL89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898" s="30" t="s">
        <v>357</v>
      </c>
      <c r="AN898" s="7"/>
    </row>
    <row r="899" spans="1:40" ht="18" hidden="1" x14ac:dyDescent="0.35">
      <c r="A899" s="117" t="s">
        <v>1963</v>
      </c>
      <c r="B899" s="8" t="s">
        <v>1930</v>
      </c>
      <c r="C899" s="57" t="s">
        <v>1952</v>
      </c>
      <c r="D899" s="420" t="s">
        <v>1953</v>
      </c>
      <c r="E899" s="50"/>
      <c r="F899" s="24"/>
      <c r="G899" s="112" t="s">
        <v>1998</v>
      </c>
      <c r="H899" s="112" t="s">
        <v>698</v>
      </c>
      <c r="I899" s="361">
        <v>23</v>
      </c>
      <c r="J899" s="437"/>
      <c r="K899" s="158"/>
      <c r="L899" s="214">
        <v>0</v>
      </c>
      <c r="M899" s="214">
        <v>0</v>
      </c>
      <c r="N899" s="25">
        <v>421739</v>
      </c>
      <c r="O899" s="25">
        <v>16190</v>
      </c>
      <c r="P899" s="105"/>
      <c r="Q899" s="102"/>
      <c r="R899" s="114">
        <v>3</v>
      </c>
      <c r="S899" s="62" t="s">
        <v>19</v>
      </c>
      <c r="T899" s="224" t="s">
        <v>558</v>
      </c>
      <c r="U899" s="29"/>
      <c r="V899" s="29" t="str">
        <f>IFERROR(VLOOKUP(Table3[[#This Row],[Št. projektne naloge]],'[2]list 1'!$A$2:$I$2000,6,FALSE),"")</f>
        <v/>
      </c>
      <c r="W899" s="119" t="str">
        <f>IFERROR(VLOOKUP(Table3[[#This Row],[Št. projektne naloge]],'[2]list 1'!$A$2:$I$2000,9,FALSE),"")</f>
        <v/>
      </c>
      <c r="X899" s="296" t="str">
        <f>IFERROR(VLOOKUP(Table3[[#This Row],[Št. projektne naloge]],'[2]list 1'!$A$2:$I$2000,8,FALSE),"")</f>
        <v/>
      </c>
      <c r="Y899" s="101">
        <f>SUM(Table3[[#This Row],[cca 
25%]:[cca 100%]])</f>
        <v>1</v>
      </c>
      <c r="Z899" s="351">
        <f>Table3[[#This Row],[Montažne ure]]*(1-Table3[[#This Row],[faktor %]])</f>
        <v>0</v>
      </c>
      <c r="AA899" s="84">
        <v>0.25</v>
      </c>
      <c r="AB899" s="84">
        <v>0.25</v>
      </c>
      <c r="AC899" s="84">
        <v>0.25</v>
      </c>
      <c r="AD899" s="84">
        <v>0.25</v>
      </c>
      <c r="AE899" s="3"/>
      <c r="AF899" s="3"/>
      <c r="AG899" s="296">
        <f>IFERROR(VLOOKUP(Table3[[#This Row],[Št. projektne naloge]],'[1]PLAN KONTROLE KONČANIH STROJEV'!$C$8:$M$2000,5,FALSE),"")</f>
        <v>0</v>
      </c>
      <c r="AH899" s="296" t="str">
        <f>IFERROR(VLOOKUP(Table3[[#This Row],[Št. projektne naloge]],'[1]PLAN KONTROLE KONČANIH STROJEV'!$C$8:$M$2000,4,FALSE),"")</f>
        <v>DA</v>
      </c>
      <c r="AI899" s="10"/>
      <c r="AJ899" s="10"/>
      <c r="AK899" s="296">
        <f>IFERROR(VLOOKUP(Table3[[#This Row],[Št. projektne naloge]],'[1]PLAN KONTROLE KONČANIH STROJEV'!$C$8:$M$2000,9,FALSE),"")</f>
        <v>45495</v>
      </c>
      <c r="AL89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899" s="30" t="s">
        <v>357</v>
      </c>
      <c r="AN899" s="7"/>
    </row>
    <row r="900" spans="1:40" ht="18" hidden="1" x14ac:dyDescent="0.35">
      <c r="A900" s="117" t="s">
        <v>1963</v>
      </c>
      <c r="B900" s="8" t="s">
        <v>1930</v>
      </c>
      <c r="C900" s="57" t="s">
        <v>1954</v>
      </c>
      <c r="D900" s="420" t="s">
        <v>1955</v>
      </c>
      <c r="E900" s="50"/>
      <c r="F900" s="24"/>
      <c r="G900" s="112" t="s">
        <v>1998</v>
      </c>
      <c r="H900" s="112" t="s">
        <v>698</v>
      </c>
      <c r="I900" s="361">
        <v>23</v>
      </c>
      <c r="J900" s="341"/>
      <c r="K900" s="341"/>
      <c r="L900" s="214">
        <v>0</v>
      </c>
      <c r="M900" s="214">
        <v>0</v>
      </c>
      <c r="N900" s="25">
        <v>422949</v>
      </c>
      <c r="O900" s="25"/>
      <c r="P900" s="105"/>
      <c r="Q900" s="102"/>
      <c r="R900" s="114">
        <v>11</v>
      </c>
      <c r="S900" s="62" t="s">
        <v>19</v>
      </c>
      <c r="T900" s="224" t="s">
        <v>558</v>
      </c>
      <c r="U900" s="29"/>
      <c r="V900" s="29" t="str">
        <f>IFERROR(VLOOKUP(Table3[[#This Row],[Št. projektne naloge]],'[2]list 1'!$A$2:$I$2000,6,FALSE),"")</f>
        <v/>
      </c>
      <c r="W900" s="119" t="str">
        <f>IFERROR(VLOOKUP(Table3[[#This Row],[Št. projektne naloge]],'[2]list 1'!$A$2:$I$2000,9,FALSE),"")</f>
        <v/>
      </c>
      <c r="X900" s="296" t="str">
        <f>IFERROR(VLOOKUP(Table3[[#This Row],[Št. projektne naloge]],'[2]list 1'!$A$2:$I$2000,8,FALSE),"")</f>
        <v/>
      </c>
      <c r="Y900" s="101">
        <f>SUM(Table3[[#This Row],[cca 
25%]:[cca 100%]])</f>
        <v>1</v>
      </c>
      <c r="Z900" s="351">
        <f>Table3[[#This Row],[Montažne ure]]*(1-Table3[[#This Row],[faktor %]])</f>
        <v>0</v>
      </c>
      <c r="AA900" s="84">
        <v>0.25</v>
      </c>
      <c r="AB900" s="84">
        <v>0.25</v>
      </c>
      <c r="AC900" s="84">
        <v>0.25</v>
      </c>
      <c r="AD900" s="84">
        <v>0.25</v>
      </c>
      <c r="AE900" s="3"/>
      <c r="AF900" s="3"/>
      <c r="AG900" s="296">
        <f>IFERROR(VLOOKUP(Table3[[#This Row],[Št. projektne naloge]],'[1]PLAN KONTROLE KONČANIH STROJEV'!$C$8:$M$2000,5,FALSE),"")</f>
        <v>0</v>
      </c>
      <c r="AH900" s="296">
        <f>IFERROR(VLOOKUP(Table3[[#This Row],[Št. projektne naloge]],'[1]PLAN KONTROLE KONČANIH STROJEV'!$C$8:$M$2000,4,FALSE),"")</f>
        <v>0</v>
      </c>
      <c r="AI900" s="10"/>
      <c r="AJ900" s="10"/>
      <c r="AK900" s="296">
        <f>IFERROR(VLOOKUP(Table3[[#This Row],[Št. projektne naloge]],'[1]PLAN KONTROLE KONČANIH STROJEV'!$C$8:$M$2000,9,FALSE),"")</f>
        <v>0</v>
      </c>
      <c r="AL90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00" s="30" t="s">
        <v>357</v>
      </c>
      <c r="AN900" s="7"/>
    </row>
    <row r="901" spans="1:40" ht="18" hidden="1" x14ac:dyDescent="0.35">
      <c r="A901" s="117" t="s">
        <v>1963</v>
      </c>
      <c r="B901" s="8" t="s">
        <v>1930</v>
      </c>
      <c r="C901" s="57" t="s">
        <v>115</v>
      </c>
      <c r="D901" s="420" t="s">
        <v>1956</v>
      </c>
      <c r="E901" s="50"/>
      <c r="F901" s="24"/>
      <c r="G901" s="112" t="s">
        <v>2000</v>
      </c>
      <c r="H901" s="112" t="s">
        <v>697</v>
      </c>
      <c r="I901" s="425">
        <v>23</v>
      </c>
      <c r="J901" s="341"/>
      <c r="K901" s="341"/>
      <c r="L901" s="214">
        <v>0</v>
      </c>
      <c r="M901" s="214">
        <v>0</v>
      </c>
      <c r="N901" s="25">
        <v>415296</v>
      </c>
      <c r="O901" s="25">
        <v>16191</v>
      </c>
      <c r="P901" s="105"/>
      <c r="Q901" s="102"/>
      <c r="R901" s="114">
        <v>32</v>
      </c>
      <c r="S901" s="59" t="s">
        <v>28</v>
      </c>
      <c r="T901" s="224" t="s">
        <v>558</v>
      </c>
      <c r="U901" s="29"/>
      <c r="V901" s="29" t="str">
        <f>IFERROR(VLOOKUP(Table3[[#This Row],[Št. projektne naloge]],'[2]list 1'!$A$2:$I$2000,6,FALSE),"")</f>
        <v/>
      </c>
      <c r="W901" s="119" t="str">
        <f>IFERROR(VLOOKUP(Table3[[#This Row],[Št. projektne naloge]],'[2]list 1'!$A$2:$I$2000,9,FALSE),"")</f>
        <v/>
      </c>
      <c r="X901" s="296" t="str">
        <f>IFERROR(VLOOKUP(Table3[[#This Row],[Št. projektne naloge]],'[2]list 1'!$A$2:$I$2000,8,FALSE),"")</f>
        <v/>
      </c>
      <c r="Y901" s="101">
        <f>SUM(Table3[[#This Row],[cca 
25%]:[cca 100%]])</f>
        <v>1</v>
      </c>
      <c r="Z901" s="351">
        <f>Table3[[#This Row],[Montažne ure]]*(1-Table3[[#This Row],[faktor %]])</f>
        <v>0</v>
      </c>
      <c r="AA901" s="84">
        <v>0.25</v>
      </c>
      <c r="AB901" s="84">
        <v>0.25</v>
      </c>
      <c r="AC901" s="84">
        <v>0.25</v>
      </c>
      <c r="AD901" s="84">
        <v>0.25</v>
      </c>
      <c r="AE901" s="3"/>
      <c r="AF901" s="3"/>
      <c r="AG901" s="296">
        <f>IFERROR(VLOOKUP(Table3[[#This Row],[Št. projektne naloge]],'[1]PLAN KONTROLE KONČANIH STROJEV'!$C$8:$M$2000,5,FALSE),"")</f>
        <v>0</v>
      </c>
      <c r="AH901" s="296" t="str">
        <f>IFERROR(VLOOKUP(Table3[[#This Row],[Št. projektne naloge]],'[1]PLAN KONTROLE KONČANIH STROJEV'!$C$8:$M$2000,4,FALSE),"")</f>
        <v>DA</v>
      </c>
      <c r="AI901" s="10"/>
      <c r="AJ901" s="10"/>
      <c r="AK901" s="296">
        <f>IFERROR(VLOOKUP(Table3[[#This Row],[Št. projektne naloge]],'[1]PLAN KONTROLE KONČANIH STROJEV'!$C$8:$M$2000,9,FALSE),"")</f>
        <v>45477</v>
      </c>
      <c r="AL90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01" s="30" t="s">
        <v>357</v>
      </c>
      <c r="AN901" s="7"/>
    </row>
    <row r="902" spans="1:40" ht="18" hidden="1" x14ac:dyDescent="0.35">
      <c r="A902" s="117" t="s">
        <v>1963</v>
      </c>
      <c r="B902" s="8" t="s">
        <v>1930</v>
      </c>
      <c r="C902" s="57" t="s">
        <v>1957</v>
      </c>
      <c r="D902" s="420" t="s">
        <v>1958</v>
      </c>
      <c r="E902" s="50"/>
      <c r="F902" s="24"/>
      <c r="G902" s="112" t="s">
        <v>1998</v>
      </c>
      <c r="H902" s="112" t="s">
        <v>575</v>
      </c>
      <c r="I902" s="425">
        <v>23</v>
      </c>
      <c r="J902" s="341"/>
      <c r="K902" s="341"/>
      <c r="L902" s="214">
        <v>0</v>
      </c>
      <c r="M902" s="214">
        <v>0</v>
      </c>
      <c r="N902" s="25">
        <v>472841</v>
      </c>
      <c r="O902" s="25">
        <v>16192</v>
      </c>
      <c r="P902" s="105"/>
      <c r="Q902" s="102"/>
      <c r="R902" s="114">
        <v>12</v>
      </c>
      <c r="S902" s="62" t="s">
        <v>19</v>
      </c>
      <c r="T902" s="224" t="s">
        <v>558</v>
      </c>
      <c r="U902" s="29"/>
      <c r="V902" s="29" t="str">
        <f>IFERROR(VLOOKUP(Table3[[#This Row],[Št. projektne naloge]],'[2]list 1'!$A$2:$I$2000,6,FALSE),"")</f>
        <v/>
      </c>
      <c r="W902" s="119" t="str">
        <f>IFERROR(VLOOKUP(Table3[[#This Row],[Št. projektne naloge]],'[2]list 1'!$A$2:$I$2000,9,FALSE),"")</f>
        <v/>
      </c>
      <c r="X902" s="296" t="str">
        <f>IFERROR(VLOOKUP(Table3[[#This Row],[Št. projektne naloge]],'[2]list 1'!$A$2:$I$2000,8,FALSE),"")</f>
        <v/>
      </c>
      <c r="Y902" s="101">
        <f>SUM(Table3[[#This Row],[cca 
25%]:[cca 100%]])</f>
        <v>1</v>
      </c>
      <c r="Z902" s="351">
        <f>Table3[[#This Row],[Montažne ure]]*(1-Table3[[#This Row],[faktor %]])</f>
        <v>0</v>
      </c>
      <c r="AA902" s="84">
        <v>0.25</v>
      </c>
      <c r="AB902" s="84">
        <v>0.25</v>
      </c>
      <c r="AC902" s="84">
        <v>0.25</v>
      </c>
      <c r="AD902" s="84">
        <v>0.25</v>
      </c>
      <c r="AE902" s="3"/>
      <c r="AF902" s="3"/>
      <c r="AG902" s="296">
        <f>IFERROR(VLOOKUP(Table3[[#This Row],[Št. projektne naloge]],'[1]PLAN KONTROLE KONČANIH STROJEV'!$C$8:$M$2000,5,FALSE),"")</f>
        <v>0</v>
      </c>
      <c r="AH902" s="296" t="str">
        <f>IFERROR(VLOOKUP(Table3[[#This Row],[Št. projektne naloge]],'[1]PLAN KONTROLE KONČANIH STROJEV'!$C$8:$M$2000,4,FALSE),"")</f>
        <v>DA</v>
      </c>
      <c r="AI902" s="10"/>
      <c r="AJ902" s="10"/>
      <c r="AK902" s="296">
        <f>IFERROR(VLOOKUP(Table3[[#This Row],[Št. projektne naloge]],'[1]PLAN KONTROLE KONČANIH STROJEV'!$C$8:$M$2000,9,FALSE),"")</f>
        <v>45478</v>
      </c>
      <c r="AL90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02" s="30" t="s">
        <v>357</v>
      </c>
      <c r="AN902" s="7"/>
    </row>
    <row r="903" spans="1:40" ht="18" hidden="1" x14ac:dyDescent="0.35">
      <c r="A903" s="117" t="s">
        <v>1963</v>
      </c>
      <c r="B903" s="8" t="s">
        <v>1930</v>
      </c>
      <c r="C903" s="57" t="s">
        <v>1959</v>
      </c>
      <c r="D903" s="50" t="s">
        <v>1960</v>
      </c>
      <c r="E903" s="50"/>
      <c r="F903" s="80"/>
      <c r="G903" s="28" t="s">
        <v>2001</v>
      </c>
      <c r="H903" s="28"/>
      <c r="I903" s="50">
        <v>23</v>
      </c>
      <c r="J903" s="384"/>
      <c r="K903" s="354"/>
      <c r="L903" s="214">
        <v>0</v>
      </c>
      <c r="M903" s="214">
        <v>0</v>
      </c>
      <c r="N903" s="50">
        <v>437410</v>
      </c>
      <c r="O903" s="50">
        <v>16193</v>
      </c>
      <c r="P903" s="105"/>
      <c r="Q903" s="102"/>
      <c r="R903" s="114"/>
      <c r="S903" s="272"/>
      <c r="T903" s="224" t="s">
        <v>558</v>
      </c>
      <c r="U903" s="29"/>
      <c r="V903" s="29" t="str">
        <f>IFERROR(VLOOKUP(Table3[[#This Row],[Št. projektne naloge]],'[2]list 1'!$A$2:$I$2000,6,FALSE),"")</f>
        <v/>
      </c>
      <c r="W903" s="119" t="str">
        <f>IFERROR(VLOOKUP(Table3[[#This Row],[Št. projektne naloge]],'[2]list 1'!$A$2:$I$2000,9,FALSE),"")</f>
        <v/>
      </c>
      <c r="X903" s="296" t="str">
        <f>IFERROR(VLOOKUP(Table3[[#This Row],[Št. projektne naloge]],'[2]list 1'!$A$2:$I$2000,8,FALSE),"")</f>
        <v/>
      </c>
      <c r="Y903" s="101">
        <f>SUM(Table3[[#This Row],[cca 
25%]:[cca 100%]])</f>
        <v>0</v>
      </c>
      <c r="Z903" s="351">
        <f>Table3[[#This Row],[Montažne ure]]*(1-Table3[[#This Row],[faktor %]])</f>
        <v>0</v>
      </c>
      <c r="AA903" s="366"/>
      <c r="AB903" s="85"/>
      <c r="AC903" s="85"/>
      <c r="AD903" s="85"/>
      <c r="AE903" s="3"/>
      <c r="AF903" s="3"/>
      <c r="AG903" s="296" t="str">
        <f>IFERROR(VLOOKUP(Table3[[#This Row],[Št. projektne naloge]],'[1]PLAN KONTROLE KONČANIH STROJEV'!$C$8:$M$2000,5,FALSE),"")</f>
        <v/>
      </c>
      <c r="AH903" s="296" t="str">
        <f>IFERROR(VLOOKUP(Table3[[#This Row],[Št. projektne naloge]],'[1]PLAN KONTROLE KONČANIH STROJEV'!$C$8:$M$2000,4,FALSE),"")</f>
        <v/>
      </c>
      <c r="AI903" s="10"/>
      <c r="AJ903" s="10"/>
      <c r="AK903" s="296" t="str">
        <f>IFERROR(VLOOKUP(Table3[[#This Row],[Št. projektne naloge]],'[1]PLAN KONTROLE KONČANIH STROJEV'!$C$8:$M$2000,9,FALSE),"")</f>
        <v/>
      </c>
      <c r="AL90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03" s="30" t="s">
        <v>357</v>
      </c>
      <c r="AN903" s="7"/>
    </row>
    <row r="904" spans="1:40" ht="18" hidden="1" x14ac:dyDescent="0.35">
      <c r="A904" s="117" t="s">
        <v>1963</v>
      </c>
      <c r="B904" s="8" t="s">
        <v>1930</v>
      </c>
      <c r="C904" s="57" t="s">
        <v>1961</v>
      </c>
      <c r="D904" s="419" t="s">
        <v>1962</v>
      </c>
      <c r="E904" s="50"/>
      <c r="F904" s="80"/>
      <c r="G904" s="28" t="s">
        <v>550</v>
      </c>
      <c r="H904" s="28"/>
      <c r="I904" s="50">
        <v>23</v>
      </c>
      <c r="J904" s="384"/>
      <c r="K904" s="354"/>
      <c r="L904" s="214">
        <v>0</v>
      </c>
      <c r="M904" s="214">
        <v>0</v>
      </c>
      <c r="N904" s="50">
        <v>472842</v>
      </c>
      <c r="O904" s="50">
        <v>16194</v>
      </c>
      <c r="P904" s="105"/>
      <c r="Q904" s="102"/>
      <c r="R904" s="114">
        <v>1</v>
      </c>
      <c r="S904" s="272"/>
      <c r="T904" s="224" t="s">
        <v>558</v>
      </c>
      <c r="U904" s="29"/>
      <c r="V904" s="29" t="str">
        <f>IFERROR(VLOOKUP(Table3[[#This Row],[Št. projektne naloge]],'[2]list 1'!$A$2:$I$2000,6,FALSE),"")</f>
        <v/>
      </c>
      <c r="W904" s="119" t="str">
        <f>IFERROR(VLOOKUP(Table3[[#This Row],[Št. projektne naloge]],'[2]list 1'!$A$2:$I$2000,9,FALSE),"")</f>
        <v/>
      </c>
      <c r="X904" s="296" t="str">
        <f>IFERROR(VLOOKUP(Table3[[#This Row],[Št. projektne naloge]],'[2]list 1'!$A$2:$I$2000,8,FALSE),"")</f>
        <v/>
      </c>
      <c r="Y904" s="101">
        <f>SUM(Table3[[#This Row],[cca 
25%]:[cca 100%]])</f>
        <v>0</v>
      </c>
      <c r="Z904" s="351">
        <f>Table3[[#This Row],[Montažne ure]]*(1-Table3[[#This Row],[faktor %]])</f>
        <v>1</v>
      </c>
      <c r="AA904" s="366"/>
      <c r="AB904" s="85"/>
      <c r="AC904" s="85"/>
      <c r="AD904" s="85"/>
      <c r="AE904" s="3"/>
      <c r="AF904" s="3"/>
      <c r="AG904" s="296" t="str">
        <f>IFERROR(VLOOKUP(Table3[[#This Row],[Št. projektne naloge]],'[1]PLAN KONTROLE KONČANIH STROJEV'!$C$8:$M$2000,5,FALSE),"")</f>
        <v/>
      </c>
      <c r="AH904" s="296" t="str">
        <f>IFERROR(VLOOKUP(Table3[[#This Row],[Št. projektne naloge]],'[1]PLAN KONTROLE KONČANIH STROJEV'!$C$8:$M$2000,4,FALSE),"")</f>
        <v/>
      </c>
      <c r="AI904" s="10"/>
      <c r="AJ904" s="10"/>
      <c r="AK904" s="296" t="str">
        <f>IFERROR(VLOOKUP(Table3[[#This Row],[Št. projektne naloge]],'[1]PLAN KONTROLE KONČANIH STROJEV'!$C$8:$M$2000,9,FALSE),"")</f>
        <v/>
      </c>
      <c r="AL90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04" s="30" t="s">
        <v>357</v>
      </c>
      <c r="AN904" s="7"/>
    </row>
    <row r="905" spans="1:40" ht="18" hidden="1" x14ac:dyDescent="0.35">
      <c r="A905" s="117"/>
      <c r="B905" s="8"/>
      <c r="C905" s="57"/>
      <c r="D905" s="50"/>
      <c r="E905" s="50" t="str">
        <f>RIGHT(D905,5)</f>
        <v/>
      </c>
      <c r="F905" s="303"/>
      <c r="G905" s="10"/>
      <c r="H905" s="29"/>
      <c r="I905" s="280"/>
      <c r="J905" s="103"/>
      <c r="K905" s="103"/>
      <c r="L905" s="105"/>
      <c r="M905" s="105"/>
      <c r="N905" s="201"/>
      <c r="O905" s="201"/>
      <c r="P905" s="105"/>
      <c r="Q905" s="102"/>
      <c r="R905" s="114"/>
      <c r="S905" s="272"/>
      <c r="T905" s="224"/>
      <c r="U905" s="29"/>
      <c r="V905" s="29" t="str">
        <f>IFERROR(VLOOKUP(Table3[[#This Row],[Št. projektne naloge]],'[2]list 1'!$A$2:$I$2000,6,FALSE),"")</f>
        <v/>
      </c>
      <c r="W905" s="119" t="str">
        <f>IFERROR(VLOOKUP(Table3[[#This Row],[Št. projektne naloge]],'[2]list 1'!$A$2:$I$2000,9,FALSE),"")</f>
        <v/>
      </c>
      <c r="X905" s="296" t="str">
        <f>IFERROR(VLOOKUP(Table3[[#This Row],[Št. projektne naloge]],'[2]list 1'!$A$2:$I$2000,8,FALSE),"")</f>
        <v/>
      </c>
      <c r="Y905" s="101">
        <f>SUM(Table3[[#This Row],[cca 
25%]:[cca 100%]])</f>
        <v>0</v>
      </c>
      <c r="Z905" s="351">
        <f>Table3[[#This Row],[Montažne ure]]*(1-Table3[[#This Row],[faktor %]])</f>
        <v>0</v>
      </c>
      <c r="AA905" s="366"/>
      <c r="AB905" s="85"/>
      <c r="AC905" s="85"/>
      <c r="AD905" s="85"/>
      <c r="AE905" s="3"/>
      <c r="AF905" s="3"/>
      <c r="AG905" s="296" t="str">
        <f>IFERROR(VLOOKUP(Table3[[#This Row],[Št. projektne naloge]],'[1]PLAN KONTROLE KONČANIH STROJEV'!$C$8:$M$2000,5,FALSE),"")</f>
        <v/>
      </c>
      <c r="AH905" s="296" t="str">
        <f>IFERROR(VLOOKUP(Table3[[#This Row],[Št. projektne naloge]],'[1]PLAN KONTROLE KONČANIH STROJEV'!$C$8:$M$2000,4,FALSE),"")</f>
        <v/>
      </c>
      <c r="AI905" s="10"/>
      <c r="AJ905" s="10"/>
      <c r="AK905" s="296" t="str">
        <f>IFERROR(VLOOKUP(Table3[[#This Row],[Št. projektne naloge]],'[1]PLAN KONTROLE KONČANIH STROJEV'!$C$8:$M$2000,9,FALSE),"")</f>
        <v/>
      </c>
      <c r="AL90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05" s="30" t="s">
        <v>357</v>
      </c>
      <c r="AN905" s="7"/>
    </row>
    <row r="906" spans="1:40" ht="18" hidden="1" x14ac:dyDescent="0.35">
      <c r="A906" s="117" t="s">
        <v>1997</v>
      </c>
      <c r="B906" s="8" t="s">
        <v>1964</v>
      </c>
      <c r="C906" s="57" t="s">
        <v>1965</v>
      </c>
      <c r="D906" s="419" t="s">
        <v>1966</v>
      </c>
      <c r="E906" s="50"/>
      <c r="F906" s="80"/>
      <c r="G906" s="94" t="s">
        <v>559</v>
      </c>
      <c r="H906" s="28" t="s">
        <v>2213</v>
      </c>
      <c r="I906" s="250">
        <v>26</v>
      </c>
      <c r="J906" s="354"/>
      <c r="K906" s="354"/>
      <c r="L906" s="214">
        <v>0</v>
      </c>
      <c r="M906" s="214">
        <v>0</v>
      </c>
      <c r="N906" s="50">
        <v>356350</v>
      </c>
      <c r="O906" s="94">
        <v>16195</v>
      </c>
      <c r="P906" s="105">
        <v>1</v>
      </c>
      <c r="Q906" s="102"/>
      <c r="R906" s="114">
        <v>99</v>
      </c>
      <c r="S906" s="62" t="s">
        <v>19</v>
      </c>
      <c r="T906" s="224" t="s">
        <v>555</v>
      </c>
      <c r="U906" s="29"/>
      <c r="V906" s="29" t="str">
        <f>IFERROR(VLOOKUP(Table3[[#This Row],[Št. projektne naloge]],'[2]list 1'!$A$2:$I$2000,6,FALSE),"")</f>
        <v/>
      </c>
      <c r="W906" s="119" t="str">
        <f>IFERROR(VLOOKUP(Table3[[#This Row],[Št. projektne naloge]],'[2]list 1'!$A$2:$I$2000,9,FALSE),"")</f>
        <v/>
      </c>
      <c r="X906" s="296" t="str">
        <f>IFERROR(VLOOKUP(Table3[[#This Row],[Št. projektne naloge]],'[2]list 1'!$A$2:$I$2000,8,FALSE),"")</f>
        <v/>
      </c>
      <c r="Y906" s="101">
        <f>SUM(Table3[[#This Row],[cca 
25%]:[cca 100%]])</f>
        <v>1</v>
      </c>
      <c r="Z906" s="351">
        <f>Table3[[#This Row],[Montažne ure]]*(1-Table3[[#This Row],[faktor %]])</f>
        <v>0</v>
      </c>
      <c r="AA906" s="84">
        <v>0.25</v>
      </c>
      <c r="AB906" s="84">
        <v>0.25</v>
      </c>
      <c r="AC906" s="84">
        <v>0.25</v>
      </c>
      <c r="AD906" s="84">
        <v>0.25</v>
      </c>
      <c r="AE906" s="446" t="s">
        <v>2289</v>
      </c>
      <c r="AF906" s="3"/>
      <c r="AG906" s="296" t="str">
        <f>IFERROR(VLOOKUP(Table3[[#This Row],[Št. projektne naloge]],'[1]PLAN KONTROLE KONČANIH STROJEV'!$C$8:$M$2000,5,FALSE),"")</f>
        <v>13.9.2024</v>
      </c>
      <c r="AH906" s="296" t="str">
        <f>IFERROR(VLOOKUP(Table3[[#This Row],[Št. projektne naloge]],'[1]PLAN KONTROLE KONČANIH STROJEV'!$C$8:$M$2000,4,FALSE),"")</f>
        <v>DA</v>
      </c>
      <c r="AI906" s="10"/>
      <c r="AJ906" s="10"/>
      <c r="AK906" s="296">
        <f>IFERROR(VLOOKUP(Table3[[#This Row],[Št. projektne naloge]],'[1]PLAN KONTROLE KONČANIH STROJEV'!$C$8:$M$2000,9,FALSE),"")</f>
        <v>45559</v>
      </c>
      <c r="AL90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06" s="30" t="s">
        <v>357</v>
      </c>
      <c r="AN906" s="7"/>
    </row>
    <row r="907" spans="1:40" ht="18" hidden="1" x14ac:dyDescent="0.35">
      <c r="A907" s="117" t="s">
        <v>1997</v>
      </c>
      <c r="B907" s="8" t="s">
        <v>1964</v>
      </c>
      <c r="C907" s="57" t="s">
        <v>1967</v>
      </c>
      <c r="D907" s="419" t="s">
        <v>1968</v>
      </c>
      <c r="E907" s="50"/>
      <c r="F907" s="80"/>
      <c r="G907" s="303" t="s">
        <v>556</v>
      </c>
      <c r="H907" s="28" t="s">
        <v>2211</v>
      </c>
      <c r="I907" s="361">
        <v>26</v>
      </c>
      <c r="J907" s="354"/>
      <c r="K907" s="354"/>
      <c r="L907" s="214">
        <v>0</v>
      </c>
      <c r="M907" s="214">
        <v>0</v>
      </c>
      <c r="N907" s="50">
        <v>470413</v>
      </c>
      <c r="O907" s="94">
        <v>16196</v>
      </c>
      <c r="P907" s="105">
        <v>1</v>
      </c>
      <c r="Q907" s="102"/>
      <c r="R907" s="114">
        <v>617</v>
      </c>
      <c r="S907" s="58" t="s">
        <v>1486</v>
      </c>
      <c r="T907" s="224" t="s">
        <v>555</v>
      </c>
      <c r="U907" s="29" t="s">
        <v>575</v>
      </c>
      <c r="V907" s="29" t="str">
        <f>IFERROR(VLOOKUP(Table3[[#This Row],[Št. projektne naloge]],'[2]list 1'!$A$2:$I$2000,6,FALSE),"")</f>
        <v/>
      </c>
      <c r="W907" s="119" t="str">
        <f>IFERROR(VLOOKUP(Table3[[#This Row],[Št. projektne naloge]],'[2]list 1'!$A$2:$I$2000,9,FALSE),"")</f>
        <v/>
      </c>
      <c r="X907" s="296" t="str">
        <f>IFERROR(VLOOKUP(Table3[[#This Row],[Št. projektne naloge]],'[2]list 1'!$A$2:$I$2000,8,FALSE),"")</f>
        <v/>
      </c>
      <c r="Y907" s="101">
        <f>SUM(Table3[[#This Row],[cca 
25%]:[cca 100%]])</f>
        <v>1</v>
      </c>
      <c r="Z907" s="351">
        <f>Table3[[#This Row],[Montažne ure]]*(1-Table3[[#This Row],[faktor %]])</f>
        <v>0</v>
      </c>
      <c r="AA907" s="84">
        <v>0.25</v>
      </c>
      <c r="AB907" s="84">
        <v>0.25</v>
      </c>
      <c r="AC907" s="84">
        <v>0.25</v>
      </c>
      <c r="AD907" s="495">
        <v>0.25</v>
      </c>
      <c r="AE907" s="446" t="s">
        <v>2298</v>
      </c>
      <c r="AF907" s="3"/>
      <c r="AG907" s="296" t="str">
        <f>IFERROR(VLOOKUP(Table3[[#This Row],[Št. projektne naloge]],'[1]PLAN KONTROLE KONČANIH STROJEV'!$C$8:$M$2000,5,FALSE),"")</f>
        <v>11.9.2024</v>
      </c>
      <c r="AH907" s="296" t="str">
        <f>IFERROR(VLOOKUP(Table3[[#This Row],[Št. projektne naloge]],'[1]PLAN KONTROLE KONČANIH STROJEV'!$C$8:$M$2000,4,FALSE),"")</f>
        <v>DA</v>
      </c>
      <c r="AI907" s="10"/>
      <c r="AJ907" s="10"/>
      <c r="AK907" s="296">
        <f>IFERROR(VLOOKUP(Table3[[#This Row],[Št. projektne naloge]],'[1]PLAN KONTROLE KONČANIH STROJEV'!$C$8:$M$2000,9,FALSE),"")</f>
        <v>45548</v>
      </c>
      <c r="AL90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07" s="30" t="s">
        <v>357</v>
      </c>
      <c r="AN907" s="7"/>
    </row>
    <row r="908" spans="1:40" ht="18" hidden="1" x14ac:dyDescent="0.35">
      <c r="A908" s="117" t="s">
        <v>1997</v>
      </c>
      <c r="B908" s="8" t="s">
        <v>1964</v>
      </c>
      <c r="C908" s="57" t="s">
        <v>1969</v>
      </c>
      <c r="D908" s="419" t="s">
        <v>1970</v>
      </c>
      <c r="E908" s="50"/>
      <c r="F908" s="80"/>
      <c r="G908" s="94" t="s">
        <v>32</v>
      </c>
      <c r="H908" s="28" t="s">
        <v>2210</v>
      </c>
      <c r="I908" s="250">
        <v>26</v>
      </c>
      <c r="J908" s="354"/>
      <c r="K908" s="158"/>
      <c r="L908" s="214">
        <v>0</v>
      </c>
      <c r="M908" s="214">
        <v>0</v>
      </c>
      <c r="N908" s="50">
        <v>470414</v>
      </c>
      <c r="O908" s="94">
        <v>16197</v>
      </c>
      <c r="P908" s="105">
        <v>1</v>
      </c>
      <c r="Q908" s="102"/>
      <c r="R908" s="114">
        <v>49</v>
      </c>
      <c r="S908" s="272" t="s">
        <v>23</v>
      </c>
      <c r="T908" s="224" t="s">
        <v>555</v>
      </c>
      <c r="U908" s="29"/>
      <c r="V908" s="29" t="str">
        <f>IFERROR(VLOOKUP(Table3[[#This Row],[Št. projektne naloge]],'[2]list 1'!$A$2:$I$2000,6,FALSE),"")</f>
        <v/>
      </c>
      <c r="W908" s="119" t="str">
        <f>IFERROR(VLOOKUP(Table3[[#This Row],[Št. projektne naloge]],'[2]list 1'!$A$2:$I$2000,9,FALSE),"")</f>
        <v/>
      </c>
      <c r="X908" s="296" t="str">
        <f>IFERROR(VLOOKUP(Table3[[#This Row],[Št. projektne naloge]],'[2]list 1'!$A$2:$I$2000,8,FALSE),"")</f>
        <v/>
      </c>
      <c r="Y908" s="101">
        <f>SUM(Table3[[#This Row],[cca 
25%]:[cca 100%]])</f>
        <v>1</v>
      </c>
      <c r="Z908" s="351">
        <f>Table3[[#This Row],[Montažne ure]]*(1-Table3[[#This Row],[faktor %]])</f>
        <v>0</v>
      </c>
      <c r="AA908" s="84">
        <v>0.25</v>
      </c>
      <c r="AB908" s="84">
        <v>0.25</v>
      </c>
      <c r="AC908" s="84">
        <v>0.25</v>
      </c>
      <c r="AD908" s="84">
        <v>0.25</v>
      </c>
      <c r="AE908" s="446" t="s">
        <v>777</v>
      </c>
      <c r="AF908" s="3"/>
      <c r="AG908" s="296" t="str">
        <f>IFERROR(VLOOKUP(Table3[[#This Row],[Št. projektne naloge]],'[1]PLAN KONTROLE KONČANIH STROJEV'!$C$8:$M$2000,5,FALSE),"")</f>
        <v>26.8.2024</v>
      </c>
      <c r="AH908" s="296" t="str">
        <f>IFERROR(VLOOKUP(Table3[[#This Row],[Št. projektne naloge]],'[1]PLAN KONTROLE KONČANIH STROJEV'!$C$8:$M$2000,4,FALSE),"")</f>
        <v>DA</v>
      </c>
      <c r="AI908" s="10"/>
      <c r="AJ908" s="10"/>
      <c r="AK908" s="296">
        <f>IFERROR(VLOOKUP(Table3[[#This Row],[Št. projektne naloge]],'[1]PLAN KONTROLE KONČANIH STROJEV'!$C$8:$M$2000,9,FALSE),"")</f>
        <v>45547</v>
      </c>
      <c r="AL90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08" s="30" t="s">
        <v>357</v>
      </c>
      <c r="AN908" s="7"/>
    </row>
    <row r="909" spans="1:40" ht="18" hidden="1" x14ac:dyDescent="0.35">
      <c r="A909" s="117" t="s">
        <v>1997</v>
      </c>
      <c r="B909" s="8" t="s">
        <v>1964</v>
      </c>
      <c r="C909" s="57" t="s">
        <v>1971</v>
      </c>
      <c r="D909" s="419" t="s">
        <v>1972</v>
      </c>
      <c r="E909" s="50"/>
      <c r="F909" s="80"/>
      <c r="G909" s="94" t="s">
        <v>2139</v>
      </c>
      <c r="H909" s="28" t="s">
        <v>2218</v>
      </c>
      <c r="I909" s="250">
        <v>26</v>
      </c>
      <c r="J909" s="304"/>
      <c r="K909" s="354"/>
      <c r="L909" s="214">
        <v>0</v>
      </c>
      <c r="M909" s="214">
        <v>0</v>
      </c>
      <c r="N909" s="50">
        <v>470415</v>
      </c>
      <c r="O909" s="94">
        <v>16198</v>
      </c>
      <c r="P909" s="105"/>
      <c r="Q909" s="102"/>
      <c r="R909" s="114">
        <v>24</v>
      </c>
      <c r="S909" s="58" t="s">
        <v>1486</v>
      </c>
      <c r="T909" s="224" t="s">
        <v>555</v>
      </c>
      <c r="U909" s="29"/>
      <c r="V909" s="29" t="str">
        <f>IFERROR(VLOOKUP(Table3[[#This Row],[Št. projektne naloge]],'[2]list 1'!$A$2:$I$2000,6,FALSE),"")</f>
        <v/>
      </c>
      <c r="W909" s="119" t="str">
        <f>IFERROR(VLOOKUP(Table3[[#This Row],[Št. projektne naloge]],'[2]list 1'!$A$2:$I$2000,9,FALSE),"")</f>
        <v/>
      </c>
      <c r="X909" s="296" t="str">
        <f>IFERROR(VLOOKUP(Table3[[#This Row],[Št. projektne naloge]],'[2]list 1'!$A$2:$I$2000,8,FALSE),"")</f>
        <v/>
      </c>
      <c r="Y909" s="101">
        <f>SUM(Table3[[#This Row],[cca 
25%]:[cca 100%]])</f>
        <v>1</v>
      </c>
      <c r="Z909" s="351">
        <f>Table3[[#This Row],[Montažne ure]]*(1-Table3[[#This Row],[faktor %]])</f>
        <v>0</v>
      </c>
      <c r="AA909" s="84">
        <v>0.25</v>
      </c>
      <c r="AB909" s="84">
        <v>0.25</v>
      </c>
      <c r="AC909" s="84">
        <v>0.25</v>
      </c>
      <c r="AD909" s="84">
        <v>0.25</v>
      </c>
      <c r="AE909" s="446" t="s">
        <v>2378</v>
      </c>
      <c r="AF909" s="3"/>
      <c r="AG909" s="296">
        <f>IFERROR(VLOOKUP(Table3[[#This Row],[Št. projektne naloge]],'[1]PLAN KONTROLE KONČANIH STROJEV'!$C$8:$M$2000,5,FALSE),"")</f>
        <v>0</v>
      </c>
      <c r="AH909" s="296" t="str">
        <f>IFERROR(VLOOKUP(Table3[[#This Row],[Št. projektne naloge]],'[1]PLAN KONTROLE KONČANIH STROJEV'!$C$8:$M$2000,4,FALSE),"")</f>
        <v>DA</v>
      </c>
      <c r="AI909" s="10"/>
      <c r="AJ909" s="10"/>
      <c r="AK909" s="296">
        <f>IFERROR(VLOOKUP(Table3[[#This Row],[Št. projektne naloge]],'[1]PLAN KONTROLE KONČANIH STROJEV'!$C$8:$M$2000,9,FALSE),"")</f>
        <v>45621</v>
      </c>
      <c r="AL90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09" s="30" t="s">
        <v>357</v>
      </c>
      <c r="AN909" s="7"/>
    </row>
    <row r="910" spans="1:40" ht="18" hidden="1" x14ac:dyDescent="0.35">
      <c r="A910" s="117" t="s">
        <v>1997</v>
      </c>
      <c r="B910" s="8" t="s">
        <v>1964</v>
      </c>
      <c r="C910" s="57" t="s">
        <v>1973</v>
      </c>
      <c r="D910" s="419" t="s">
        <v>1974</v>
      </c>
      <c r="E910" s="50"/>
      <c r="F910" s="80"/>
      <c r="G910" s="94" t="s">
        <v>32</v>
      </c>
      <c r="H910" s="28" t="s">
        <v>2210</v>
      </c>
      <c r="I910" s="250">
        <v>26</v>
      </c>
      <c r="J910" s="354"/>
      <c r="K910" s="354"/>
      <c r="L910" s="214">
        <v>0</v>
      </c>
      <c r="M910" s="214">
        <v>0</v>
      </c>
      <c r="N910" s="50">
        <v>470416</v>
      </c>
      <c r="O910" s="94">
        <v>16199</v>
      </c>
      <c r="P910" s="105">
        <v>1</v>
      </c>
      <c r="Q910" s="102"/>
      <c r="R910" s="114">
        <v>17</v>
      </c>
      <c r="S910" s="272" t="s">
        <v>23</v>
      </c>
      <c r="T910" s="224" t="s">
        <v>555</v>
      </c>
      <c r="U910" s="29"/>
      <c r="V910" s="29" t="str">
        <f>IFERROR(VLOOKUP(Table3[[#This Row],[Št. projektne naloge]],'[2]list 1'!$A$2:$I$2000,6,FALSE),"")</f>
        <v/>
      </c>
      <c r="W910" s="119" t="str">
        <f>IFERROR(VLOOKUP(Table3[[#This Row],[Št. projektne naloge]],'[2]list 1'!$A$2:$I$2000,9,FALSE),"")</f>
        <v/>
      </c>
      <c r="X910" s="296" t="str">
        <f>IFERROR(VLOOKUP(Table3[[#This Row],[Št. projektne naloge]],'[2]list 1'!$A$2:$I$2000,8,FALSE),"")</f>
        <v/>
      </c>
      <c r="Y910" s="101">
        <f>SUM(Table3[[#This Row],[cca 
25%]:[cca 100%]])</f>
        <v>1</v>
      </c>
      <c r="Z910" s="351">
        <f>Table3[[#This Row],[Montažne ure]]*(1-Table3[[#This Row],[faktor %]])</f>
        <v>0</v>
      </c>
      <c r="AA910" s="84">
        <v>0.25</v>
      </c>
      <c r="AB910" s="84">
        <v>0.25</v>
      </c>
      <c r="AC910" s="84">
        <v>0.25</v>
      </c>
      <c r="AD910" s="84">
        <v>0.25</v>
      </c>
      <c r="AE910" s="446" t="s">
        <v>790</v>
      </c>
      <c r="AF910" s="3"/>
      <c r="AG910" s="296" t="str">
        <f>IFERROR(VLOOKUP(Table3[[#This Row],[Št. projektne naloge]],'[1]PLAN KONTROLE KONČANIH STROJEV'!$C$8:$M$2000,5,FALSE),"")</f>
        <v>27.8.2024</v>
      </c>
      <c r="AH910" s="296" t="str">
        <f>IFERROR(VLOOKUP(Table3[[#This Row],[Št. projektne naloge]],'[1]PLAN KONTROLE KONČANIH STROJEV'!$C$8:$M$2000,4,FALSE),"")</f>
        <v>DA</v>
      </c>
      <c r="AI910" s="10"/>
      <c r="AJ910" s="10"/>
      <c r="AK910" s="296">
        <f>IFERROR(VLOOKUP(Table3[[#This Row],[Št. projektne naloge]],'[1]PLAN KONTROLE KONČANIH STROJEV'!$C$8:$M$2000,9,FALSE),"")</f>
        <v>45531</v>
      </c>
      <c r="AL91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10" s="30" t="s">
        <v>357</v>
      </c>
      <c r="AN910" s="7"/>
    </row>
    <row r="911" spans="1:40" ht="18" hidden="1" x14ac:dyDescent="0.35">
      <c r="A911" s="117" t="s">
        <v>1997</v>
      </c>
      <c r="B911" s="8" t="s">
        <v>1964</v>
      </c>
      <c r="C911" s="57" t="s">
        <v>1975</v>
      </c>
      <c r="D911" s="419" t="s">
        <v>1976</v>
      </c>
      <c r="E911" s="50"/>
      <c r="F911" s="80"/>
      <c r="G911" s="94" t="s">
        <v>32</v>
      </c>
      <c r="H911" s="28" t="s">
        <v>2218</v>
      </c>
      <c r="I911" s="250">
        <v>26</v>
      </c>
      <c r="J911" s="354"/>
      <c r="K911" s="354"/>
      <c r="L911" s="214">
        <v>0</v>
      </c>
      <c r="M911" s="214">
        <v>0</v>
      </c>
      <c r="N911" s="50">
        <v>470417</v>
      </c>
      <c r="O911" s="94">
        <v>16200</v>
      </c>
      <c r="P911" s="105"/>
      <c r="Q911" s="102"/>
      <c r="R911" s="114">
        <v>25</v>
      </c>
      <c r="S911" s="58" t="s">
        <v>1486</v>
      </c>
      <c r="T911" s="224" t="s">
        <v>555</v>
      </c>
      <c r="U911" s="29"/>
      <c r="V911" s="29" t="str">
        <f>IFERROR(VLOOKUP(Table3[[#This Row],[Št. projektne naloge]],'[2]list 1'!$A$2:$I$2000,6,FALSE),"")</f>
        <v/>
      </c>
      <c r="W911" s="119" t="str">
        <f>IFERROR(VLOOKUP(Table3[[#This Row],[Št. projektne naloge]],'[2]list 1'!$A$2:$I$2000,9,FALSE),"")</f>
        <v/>
      </c>
      <c r="X911" s="296" t="str">
        <f>IFERROR(VLOOKUP(Table3[[#This Row],[Št. projektne naloge]],'[2]list 1'!$A$2:$I$2000,8,FALSE),"")</f>
        <v/>
      </c>
      <c r="Y911" s="101">
        <f>SUM(Table3[[#This Row],[cca 
25%]:[cca 100%]])</f>
        <v>1</v>
      </c>
      <c r="Z911" s="351">
        <f>Table3[[#This Row],[Montažne ure]]*(1-Table3[[#This Row],[faktor %]])</f>
        <v>0</v>
      </c>
      <c r="AA911" s="84">
        <v>0.25</v>
      </c>
      <c r="AB911" s="84">
        <v>0.25</v>
      </c>
      <c r="AC911" s="84">
        <v>0.25</v>
      </c>
      <c r="AD911" s="84">
        <v>0.25</v>
      </c>
      <c r="AE911" s="446" t="s">
        <v>2290</v>
      </c>
      <c r="AF911" s="3"/>
      <c r="AG911" s="296" t="str">
        <f>IFERROR(VLOOKUP(Table3[[#This Row],[Št. projektne naloge]],'[1]PLAN KONTROLE KONČANIH STROJEV'!$C$8:$M$2000,5,FALSE),"")</f>
        <v>10..9.2024</v>
      </c>
      <c r="AH911" s="296" t="str">
        <f>IFERROR(VLOOKUP(Table3[[#This Row],[Št. projektne naloge]],'[1]PLAN KONTROLE KONČANIH STROJEV'!$C$8:$M$2000,4,FALSE),"")</f>
        <v>DA</v>
      </c>
      <c r="AI911" s="10"/>
      <c r="AJ911" s="10"/>
      <c r="AK911" s="296">
        <f>IFERROR(VLOOKUP(Table3[[#This Row],[Št. projektne naloge]],'[1]PLAN KONTROLE KONČANIH STROJEV'!$C$8:$M$2000,9,FALSE),"")</f>
        <v>45546</v>
      </c>
      <c r="AL91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11" s="30" t="s">
        <v>357</v>
      </c>
      <c r="AN911" s="7"/>
    </row>
    <row r="912" spans="1:40" ht="18" hidden="1" x14ac:dyDescent="0.35">
      <c r="A912" s="117" t="s">
        <v>1997</v>
      </c>
      <c r="B912" s="8" t="s">
        <v>1964</v>
      </c>
      <c r="C912" s="57" t="s">
        <v>1977</v>
      </c>
      <c r="D912" s="419" t="s">
        <v>1978</v>
      </c>
      <c r="E912" s="50"/>
      <c r="F912" s="80"/>
      <c r="G912" s="94" t="s">
        <v>32</v>
      </c>
      <c r="H912" s="28" t="s">
        <v>2218</v>
      </c>
      <c r="I912" s="250">
        <v>26</v>
      </c>
      <c r="J912" s="354"/>
      <c r="K912" s="354"/>
      <c r="L912" s="214">
        <v>0</v>
      </c>
      <c r="M912" s="214">
        <v>0</v>
      </c>
      <c r="N912" s="50">
        <v>470418</v>
      </c>
      <c r="O912" s="94">
        <v>16201</v>
      </c>
      <c r="P912" s="105"/>
      <c r="Q912" s="102"/>
      <c r="R912" s="114">
        <v>18</v>
      </c>
      <c r="S912" s="58" t="s">
        <v>1486</v>
      </c>
      <c r="T912" s="224" t="s">
        <v>555</v>
      </c>
      <c r="U912" s="29"/>
      <c r="V912" s="29" t="str">
        <f>IFERROR(VLOOKUP(Table3[[#This Row],[Št. projektne naloge]],'[2]list 1'!$A$2:$I$2000,6,FALSE),"")</f>
        <v/>
      </c>
      <c r="W912" s="119" t="str">
        <f>IFERROR(VLOOKUP(Table3[[#This Row],[Št. projektne naloge]],'[2]list 1'!$A$2:$I$2000,9,FALSE),"")</f>
        <v/>
      </c>
      <c r="X912" s="296" t="str">
        <f>IFERROR(VLOOKUP(Table3[[#This Row],[Št. projektne naloge]],'[2]list 1'!$A$2:$I$2000,8,FALSE),"")</f>
        <v/>
      </c>
      <c r="Y912" s="101">
        <f>SUM(Table3[[#This Row],[cca 
25%]:[cca 100%]])</f>
        <v>1</v>
      </c>
      <c r="Z912" s="351">
        <f>Table3[[#This Row],[Montažne ure]]*(1-Table3[[#This Row],[faktor %]])</f>
        <v>0</v>
      </c>
      <c r="AA912" s="84">
        <v>0.25</v>
      </c>
      <c r="AB912" s="84">
        <v>0.25</v>
      </c>
      <c r="AC912" s="84">
        <v>0.25</v>
      </c>
      <c r="AD912" s="84">
        <v>0.25</v>
      </c>
      <c r="AE912" s="446" t="s">
        <v>2225</v>
      </c>
      <c r="AF912" s="3"/>
      <c r="AG912" s="296" t="str">
        <f>IFERROR(VLOOKUP(Table3[[#This Row],[Št. projektne naloge]],'[1]PLAN KONTROLE KONČANIH STROJEV'!$C$8:$M$2000,5,FALSE),"")</f>
        <v>23.8.2024</v>
      </c>
      <c r="AH912" s="296" t="str">
        <f>IFERROR(VLOOKUP(Table3[[#This Row],[Št. projektne naloge]],'[1]PLAN KONTROLE KONČANIH STROJEV'!$C$8:$M$2000,4,FALSE),"")</f>
        <v>DA</v>
      </c>
      <c r="AI912" s="10"/>
      <c r="AJ912" s="10"/>
      <c r="AK912" s="296">
        <f>IFERROR(VLOOKUP(Table3[[#This Row],[Št. projektne naloge]],'[1]PLAN KONTROLE KONČANIH STROJEV'!$C$8:$M$2000,9,FALSE),"")</f>
        <v>45540</v>
      </c>
      <c r="AL91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12" s="30" t="s">
        <v>357</v>
      </c>
      <c r="AN912" s="7"/>
    </row>
    <row r="913" spans="1:40" ht="18" hidden="1" x14ac:dyDescent="0.35">
      <c r="A913" s="117" t="s">
        <v>1997</v>
      </c>
      <c r="B913" s="8" t="s">
        <v>1964</v>
      </c>
      <c r="C913" s="57" t="s">
        <v>1979</v>
      </c>
      <c r="D913" s="419" t="s">
        <v>1980</v>
      </c>
      <c r="E913" s="50"/>
      <c r="F913" s="80"/>
      <c r="G913" s="94" t="s">
        <v>32</v>
      </c>
      <c r="H913" s="28" t="s">
        <v>2213</v>
      </c>
      <c r="I913" s="250">
        <v>26</v>
      </c>
      <c r="J913" s="354"/>
      <c r="K913" s="354"/>
      <c r="L913" s="214">
        <v>0</v>
      </c>
      <c r="M913" s="214">
        <v>0</v>
      </c>
      <c r="N913" s="50">
        <v>443785</v>
      </c>
      <c r="O913" s="94">
        <v>16202</v>
      </c>
      <c r="P913" s="105">
        <v>1</v>
      </c>
      <c r="Q913" s="102"/>
      <c r="R913" s="114">
        <v>18</v>
      </c>
      <c r="S913" s="62" t="s">
        <v>19</v>
      </c>
      <c r="T913" s="224" t="s">
        <v>555</v>
      </c>
      <c r="U913" s="29"/>
      <c r="V913" s="29" t="str">
        <f>IFERROR(VLOOKUP(Table3[[#This Row],[Št. projektne naloge]],'[2]list 1'!$A$2:$I$2000,6,FALSE),"")</f>
        <v/>
      </c>
      <c r="W913" s="119" t="str">
        <f>IFERROR(VLOOKUP(Table3[[#This Row],[Št. projektne naloge]],'[2]list 1'!$A$2:$I$2000,9,FALSE),"")</f>
        <v/>
      </c>
      <c r="X913" s="296" t="str">
        <f>IFERROR(VLOOKUP(Table3[[#This Row],[Št. projektne naloge]],'[2]list 1'!$A$2:$I$2000,8,FALSE),"")</f>
        <v/>
      </c>
      <c r="Y913" s="101">
        <f>SUM(Table3[[#This Row],[cca 
25%]:[cca 100%]])</f>
        <v>1</v>
      </c>
      <c r="Z913" s="351">
        <f>Table3[[#This Row],[Montažne ure]]*(1-Table3[[#This Row],[faktor %]])</f>
        <v>0</v>
      </c>
      <c r="AA913" s="84">
        <v>0.25</v>
      </c>
      <c r="AB913" s="84">
        <v>0.25</v>
      </c>
      <c r="AC913" s="84">
        <v>0.25</v>
      </c>
      <c r="AD913" s="84">
        <v>0.25</v>
      </c>
      <c r="AE913" s="446" t="s">
        <v>2225</v>
      </c>
      <c r="AF913" s="3"/>
      <c r="AG913" s="296" t="str">
        <f>IFERROR(VLOOKUP(Table3[[#This Row],[Št. projektne naloge]],'[1]PLAN KONTROLE KONČANIH STROJEV'!$C$8:$M$2000,5,FALSE),"")</f>
        <v>23.8.2024</v>
      </c>
      <c r="AH913" s="296" t="str">
        <f>IFERROR(VLOOKUP(Table3[[#This Row],[Št. projektne naloge]],'[1]PLAN KONTROLE KONČANIH STROJEV'!$C$8:$M$2000,4,FALSE),"")</f>
        <v>DA</v>
      </c>
      <c r="AI913" s="10"/>
      <c r="AJ913" s="10"/>
      <c r="AK913" s="296">
        <f>IFERROR(VLOOKUP(Table3[[#This Row],[Št. projektne naloge]],'[1]PLAN KONTROLE KONČANIH STROJEV'!$C$8:$M$2000,9,FALSE),"")</f>
        <v>45526</v>
      </c>
      <c r="AL91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13" s="30" t="s">
        <v>357</v>
      </c>
      <c r="AN913" s="7"/>
    </row>
    <row r="914" spans="1:40" ht="18" hidden="1" x14ac:dyDescent="0.35">
      <c r="A914" s="117" t="s">
        <v>1997</v>
      </c>
      <c r="B914" s="8" t="s">
        <v>1964</v>
      </c>
      <c r="C914" s="57" t="s">
        <v>1981</v>
      </c>
      <c r="D914" s="419" t="s">
        <v>1982</v>
      </c>
      <c r="E914" s="50"/>
      <c r="F914" s="80"/>
      <c r="G914" s="94" t="s">
        <v>32</v>
      </c>
      <c r="H914" s="28" t="s">
        <v>2218</v>
      </c>
      <c r="I914" s="250">
        <v>26</v>
      </c>
      <c r="J914" s="463"/>
      <c r="K914" s="354"/>
      <c r="L914" s="214">
        <v>0</v>
      </c>
      <c r="M914" s="214">
        <v>0</v>
      </c>
      <c r="N914" s="50">
        <v>470419</v>
      </c>
      <c r="O914" s="94">
        <v>16203</v>
      </c>
      <c r="P914" s="105"/>
      <c r="Q914" s="102"/>
      <c r="R914" s="114">
        <v>21</v>
      </c>
      <c r="S914" s="58" t="s">
        <v>1486</v>
      </c>
      <c r="T914" s="224" t="s">
        <v>555</v>
      </c>
      <c r="U914" s="29"/>
      <c r="V914" s="29" t="str">
        <f>IFERROR(VLOOKUP(Table3[[#This Row],[Št. projektne naloge]],'[2]list 1'!$A$2:$I$2000,6,FALSE),"")</f>
        <v/>
      </c>
      <c r="W914" s="119" t="str">
        <f>IFERROR(VLOOKUP(Table3[[#This Row],[Št. projektne naloge]],'[2]list 1'!$A$2:$I$2000,9,FALSE),"")</f>
        <v/>
      </c>
      <c r="X914" s="296" t="str">
        <f>IFERROR(VLOOKUP(Table3[[#This Row],[Št. projektne naloge]],'[2]list 1'!$A$2:$I$2000,8,FALSE),"")</f>
        <v/>
      </c>
      <c r="Y914" s="101">
        <f>SUM(Table3[[#This Row],[cca 
25%]:[cca 100%]])</f>
        <v>1</v>
      </c>
      <c r="Z914" s="351">
        <f>Table3[[#This Row],[Montažne ure]]*(1-Table3[[#This Row],[faktor %]])</f>
        <v>0</v>
      </c>
      <c r="AA914" s="84">
        <v>0.25</v>
      </c>
      <c r="AB914" s="84">
        <v>0.25</v>
      </c>
      <c r="AC914" s="84">
        <v>0.25</v>
      </c>
      <c r="AD914" s="84">
        <v>0.25</v>
      </c>
      <c r="AE914" s="446" t="s">
        <v>2291</v>
      </c>
      <c r="AF914" s="3"/>
      <c r="AG914" s="296" t="str">
        <f>IFERROR(VLOOKUP(Table3[[#This Row],[Št. projektne naloge]],'[1]PLAN KONTROLE KONČANIH STROJEV'!$C$8:$M$2000,5,FALSE),"")</f>
        <v>30.8.2024</v>
      </c>
      <c r="AH914" s="296" t="str">
        <f>IFERROR(VLOOKUP(Table3[[#This Row],[Št. projektne naloge]],'[1]PLAN KONTROLE KONČANIH STROJEV'!$C$8:$M$2000,4,FALSE),"")</f>
        <v>DA</v>
      </c>
      <c r="AI914" s="10"/>
      <c r="AJ914" s="10"/>
      <c r="AK914" s="296">
        <f>IFERROR(VLOOKUP(Table3[[#This Row],[Št. projektne naloge]],'[1]PLAN KONTROLE KONČANIH STROJEV'!$C$8:$M$2000,9,FALSE),"")</f>
        <v>45537</v>
      </c>
      <c r="AL91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14" s="30" t="s">
        <v>357</v>
      </c>
      <c r="AN914" s="7"/>
    </row>
    <row r="915" spans="1:40" ht="18" hidden="1" x14ac:dyDescent="0.35">
      <c r="A915" s="117" t="s">
        <v>1997</v>
      </c>
      <c r="B915" s="8" t="s">
        <v>1964</v>
      </c>
      <c r="C915" s="57" t="s">
        <v>1983</v>
      </c>
      <c r="D915" s="419" t="s">
        <v>1984</v>
      </c>
      <c r="E915" s="50"/>
      <c r="F915" s="80"/>
      <c r="G915" s="94" t="s">
        <v>32</v>
      </c>
      <c r="H915" s="28" t="s">
        <v>2218</v>
      </c>
      <c r="I915" s="250">
        <v>26</v>
      </c>
      <c r="J915" s="354"/>
      <c r="K915" s="158"/>
      <c r="L915" s="214">
        <v>0</v>
      </c>
      <c r="M915" s="214">
        <v>0</v>
      </c>
      <c r="N915" s="50">
        <v>389293</v>
      </c>
      <c r="O915" s="94"/>
      <c r="P915" s="105"/>
      <c r="Q915" s="102"/>
      <c r="R915" s="114">
        <v>7</v>
      </c>
      <c r="S915" s="58" t="s">
        <v>1486</v>
      </c>
      <c r="T915" s="224" t="s">
        <v>555</v>
      </c>
      <c r="U915" s="29"/>
      <c r="V915" s="29" t="str">
        <f>IFERROR(VLOOKUP(Table3[[#This Row],[Št. projektne naloge]],'[2]list 1'!$A$2:$I$2000,6,FALSE),"")</f>
        <v/>
      </c>
      <c r="W915" s="119" t="str">
        <f>IFERROR(VLOOKUP(Table3[[#This Row],[Št. projektne naloge]],'[2]list 1'!$A$2:$I$2000,9,FALSE),"")</f>
        <v/>
      </c>
      <c r="X915" s="296" t="str">
        <f>IFERROR(VLOOKUP(Table3[[#This Row],[Št. projektne naloge]],'[2]list 1'!$A$2:$I$2000,8,FALSE),"")</f>
        <v/>
      </c>
      <c r="Y915" s="101">
        <f>SUM(Table3[[#This Row],[cca 
25%]:[cca 100%]])</f>
        <v>1</v>
      </c>
      <c r="Z915" s="351">
        <f>Table3[[#This Row],[Montažne ure]]*(1-Table3[[#This Row],[faktor %]])</f>
        <v>0</v>
      </c>
      <c r="AA915" s="84">
        <v>0.25</v>
      </c>
      <c r="AB915" s="84">
        <v>0.25</v>
      </c>
      <c r="AC915" s="84">
        <v>0.25</v>
      </c>
      <c r="AD915" s="84">
        <v>0.25</v>
      </c>
      <c r="AE915" s="446" t="s">
        <v>847</v>
      </c>
      <c r="AF915" s="3"/>
      <c r="AG915" s="296">
        <f>IFERROR(VLOOKUP(Table3[[#This Row],[Št. projektne naloge]],'[1]PLAN KONTROLE KONČANIH STROJEV'!$C$8:$M$2000,5,FALSE),"")</f>
        <v>0</v>
      </c>
      <c r="AH915" s="296">
        <f>IFERROR(VLOOKUP(Table3[[#This Row],[Št. projektne naloge]],'[1]PLAN KONTROLE KONČANIH STROJEV'!$C$8:$M$2000,4,FALSE),"")</f>
        <v>0</v>
      </c>
      <c r="AI915" s="10"/>
      <c r="AJ915" s="10"/>
      <c r="AK915" s="296">
        <f>IFERROR(VLOOKUP(Table3[[#This Row],[Št. projektne naloge]],'[1]PLAN KONTROLE KONČANIH STROJEV'!$C$8:$M$2000,9,FALSE),"")</f>
        <v>0</v>
      </c>
      <c r="AL91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15" s="30" t="s">
        <v>357</v>
      </c>
      <c r="AN915" s="7"/>
    </row>
    <row r="916" spans="1:40" ht="18" hidden="1" x14ac:dyDescent="0.35">
      <c r="A916" s="117" t="s">
        <v>1997</v>
      </c>
      <c r="B916" s="8" t="s">
        <v>1964</v>
      </c>
      <c r="C916" s="57" t="s">
        <v>1985</v>
      </c>
      <c r="D916" s="419" t="s">
        <v>1986</v>
      </c>
      <c r="E916" s="50"/>
      <c r="F916" s="80"/>
      <c r="G916" s="94" t="s">
        <v>2127</v>
      </c>
      <c r="H916" s="28" t="s">
        <v>2211</v>
      </c>
      <c r="I916" s="250">
        <v>26</v>
      </c>
      <c r="J916" s="354"/>
      <c r="K916" s="158"/>
      <c r="L916" s="214">
        <v>0</v>
      </c>
      <c r="M916" s="214">
        <v>0</v>
      </c>
      <c r="N916" s="50">
        <v>470420</v>
      </c>
      <c r="O916" s="94">
        <v>16204</v>
      </c>
      <c r="P916" s="105">
        <v>1</v>
      </c>
      <c r="Q916" s="102"/>
      <c r="R916" s="114">
        <v>12</v>
      </c>
      <c r="S916" s="58" t="s">
        <v>1486</v>
      </c>
      <c r="T916" s="224" t="s">
        <v>555</v>
      </c>
      <c r="U916" s="29"/>
      <c r="V916" s="29" t="str">
        <f>IFERROR(VLOOKUP(Table3[[#This Row],[Št. projektne naloge]],'[2]list 1'!$A$2:$I$2000,6,FALSE),"")</f>
        <v/>
      </c>
      <c r="W916" s="119" t="str">
        <f>IFERROR(VLOOKUP(Table3[[#This Row],[Št. projektne naloge]],'[2]list 1'!$A$2:$I$2000,9,FALSE),"")</f>
        <v/>
      </c>
      <c r="X916" s="296" t="str">
        <f>IFERROR(VLOOKUP(Table3[[#This Row],[Št. projektne naloge]],'[2]list 1'!$A$2:$I$2000,8,FALSE),"")</f>
        <v/>
      </c>
      <c r="Y916" s="101">
        <f>SUM(Table3[[#This Row],[cca 
25%]:[cca 100%]])</f>
        <v>1</v>
      </c>
      <c r="Z916" s="351">
        <f>Table3[[#This Row],[Montažne ure]]*(1-Table3[[#This Row],[faktor %]])</f>
        <v>0</v>
      </c>
      <c r="AA916" s="84">
        <v>0.25</v>
      </c>
      <c r="AB916" s="84">
        <v>0.25</v>
      </c>
      <c r="AC916" s="84">
        <v>0.25</v>
      </c>
      <c r="AD916" s="84">
        <v>0.25</v>
      </c>
      <c r="AE916" s="446" t="s">
        <v>847</v>
      </c>
      <c r="AF916" s="3"/>
      <c r="AG916" s="296">
        <f>IFERROR(VLOOKUP(Table3[[#This Row],[Št. projektne naloge]],'[1]PLAN KONTROLE KONČANIH STROJEV'!$C$8:$M$2000,5,FALSE),"")</f>
        <v>0</v>
      </c>
      <c r="AH916" s="296" t="str">
        <f>IFERROR(VLOOKUP(Table3[[#This Row],[Št. projektne naloge]],'[1]PLAN KONTROLE KONČANIH STROJEV'!$C$8:$M$2000,4,FALSE),"")</f>
        <v>DA</v>
      </c>
      <c r="AI916" s="10"/>
      <c r="AJ916" s="10"/>
      <c r="AK916" s="296">
        <f>IFERROR(VLOOKUP(Table3[[#This Row],[Št. projektne naloge]],'[1]PLAN KONTROLE KONČANIH STROJEV'!$C$8:$M$2000,9,FALSE),"")</f>
        <v>45532</v>
      </c>
      <c r="AL91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16" s="30" t="s">
        <v>357</v>
      </c>
      <c r="AN916" s="7"/>
    </row>
    <row r="917" spans="1:40" ht="18" hidden="1" x14ac:dyDescent="0.35">
      <c r="A917" s="117" t="s">
        <v>1997</v>
      </c>
      <c r="B917" s="8" t="s">
        <v>1964</v>
      </c>
      <c r="C917" s="57" t="s">
        <v>1987</v>
      </c>
      <c r="D917" s="419" t="s">
        <v>1988</v>
      </c>
      <c r="E917" s="50"/>
      <c r="F917" s="80"/>
      <c r="G917" s="94" t="s">
        <v>2138</v>
      </c>
      <c r="H917" s="28" t="s">
        <v>2211</v>
      </c>
      <c r="I917" s="250">
        <v>26</v>
      </c>
      <c r="J917" s="354"/>
      <c r="K917" s="158"/>
      <c r="L917" s="214">
        <v>0</v>
      </c>
      <c r="M917" s="214">
        <v>0</v>
      </c>
      <c r="N917" s="50">
        <v>430264</v>
      </c>
      <c r="O917" s="94">
        <v>16205</v>
      </c>
      <c r="P917" s="105">
        <v>1</v>
      </c>
      <c r="Q917" s="102"/>
      <c r="R917" s="114">
        <v>18</v>
      </c>
      <c r="S917" s="58" t="s">
        <v>1486</v>
      </c>
      <c r="T917" s="224" t="s">
        <v>555</v>
      </c>
      <c r="U917" s="29"/>
      <c r="V917" s="29" t="str">
        <f>IFERROR(VLOOKUP(Table3[[#This Row],[Št. projektne naloge]],'[2]list 1'!$A$2:$I$2000,6,FALSE),"")</f>
        <v/>
      </c>
      <c r="W917" s="119" t="str">
        <f>IFERROR(VLOOKUP(Table3[[#This Row],[Št. projektne naloge]],'[2]list 1'!$A$2:$I$2000,9,FALSE),"")</f>
        <v/>
      </c>
      <c r="X917" s="296" t="str">
        <f>IFERROR(VLOOKUP(Table3[[#This Row],[Št. projektne naloge]],'[2]list 1'!$A$2:$I$2000,8,FALSE),"")</f>
        <v/>
      </c>
      <c r="Y917" s="101">
        <f>SUM(Table3[[#This Row],[cca 
25%]:[cca 100%]])</f>
        <v>1</v>
      </c>
      <c r="Z917" s="351">
        <f>Table3[[#This Row],[Montažne ure]]*(1-Table3[[#This Row],[faktor %]])</f>
        <v>0</v>
      </c>
      <c r="AA917" s="84">
        <v>0.25</v>
      </c>
      <c r="AB917" s="84">
        <v>0.25</v>
      </c>
      <c r="AC917" s="84">
        <v>0.25</v>
      </c>
      <c r="AD917" s="84">
        <v>0.25</v>
      </c>
      <c r="AE917" s="446" t="s">
        <v>2225</v>
      </c>
      <c r="AF917" s="3"/>
      <c r="AG917" s="296" t="str">
        <f>IFERROR(VLOOKUP(Table3[[#This Row],[Št. projektne naloge]],'[1]PLAN KONTROLE KONČANIH STROJEV'!$C$8:$M$2000,5,FALSE),"")</f>
        <v>28.8.2024</v>
      </c>
      <c r="AH917" s="296" t="str">
        <f>IFERROR(VLOOKUP(Table3[[#This Row],[Št. projektne naloge]],'[1]PLAN KONTROLE KONČANIH STROJEV'!$C$8:$M$2000,4,FALSE),"")</f>
        <v>DA</v>
      </c>
      <c r="AI917" s="10"/>
      <c r="AJ917" s="10"/>
      <c r="AK917" s="296">
        <f>IFERROR(VLOOKUP(Table3[[#This Row],[Št. projektne naloge]],'[1]PLAN KONTROLE KONČANIH STROJEV'!$C$8:$M$2000,9,FALSE),"")</f>
        <v>45541</v>
      </c>
      <c r="AL91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17" s="30" t="s">
        <v>357</v>
      </c>
      <c r="AN917" s="7"/>
    </row>
    <row r="918" spans="1:40" ht="18" hidden="1" x14ac:dyDescent="0.35">
      <c r="A918" s="117" t="s">
        <v>1997</v>
      </c>
      <c r="B918" s="8" t="s">
        <v>1964</v>
      </c>
      <c r="C918" s="57" t="s">
        <v>1989</v>
      </c>
      <c r="D918" s="419" t="s">
        <v>1990</v>
      </c>
      <c r="E918" s="50"/>
      <c r="F918" s="80"/>
      <c r="G918" s="94" t="s">
        <v>559</v>
      </c>
      <c r="H918" s="28" t="s">
        <v>2218</v>
      </c>
      <c r="I918" s="250">
        <v>26</v>
      </c>
      <c r="J918" s="354"/>
      <c r="K918" s="354"/>
      <c r="L918" s="214">
        <v>0</v>
      </c>
      <c r="M918" s="214">
        <v>0</v>
      </c>
      <c r="N918" s="50">
        <v>470421</v>
      </c>
      <c r="O918" s="94">
        <v>16206</v>
      </c>
      <c r="P918" s="105"/>
      <c r="Q918" s="102"/>
      <c r="R918" s="114">
        <v>13</v>
      </c>
      <c r="S918" s="58" t="s">
        <v>1486</v>
      </c>
      <c r="T918" s="224" t="s">
        <v>555</v>
      </c>
      <c r="U918" s="29"/>
      <c r="V918" s="29" t="str">
        <f>IFERROR(VLOOKUP(Table3[[#This Row],[Št. projektne naloge]],'[2]list 1'!$A$2:$I$2000,6,FALSE),"")</f>
        <v/>
      </c>
      <c r="W918" s="119" t="str">
        <f>IFERROR(VLOOKUP(Table3[[#This Row],[Št. projektne naloge]],'[2]list 1'!$A$2:$I$2000,9,FALSE),"")</f>
        <v/>
      </c>
      <c r="X918" s="296" t="str">
        <f>IFERROR(VLOOKUP(Table3[[#This Row],[Št. projektne naloge]],'[2]list 1'!$A$2:$I$2000,8,FALSE),"")</f>
        <v/>
      </c>
      <c r="Y918" s="101">
        <f>SUM(Table3[[#This Row],[cca 
25%]:[cca 100%]])</f>
        <v>1</v>
      </c>
      <c r="Z918" s="351">
        <f>Table3[[#This Row],[Montažne ure]]*(1-Table3[[#This Row],[faktor %]])</f>
        <v>0</v>
      </c>
      <c r="AA918" s="84">
        <v>0.25</v>
      </c>
      <c r="AB918" s="84">
        <v>0.25</v>
      </c>
      <c r="AC918" s="84">
        <v>0.25</v>
      </c>
      <c r="AD918" s="84">
        <v>0.25</v>
      </c>
      <c r="AE918" s="446" t="s">
        <v>2292</v>
      </c>
      <c r="AF918" s="3"/>
      <c r="AG918" s="296">
        <f>IFERROR(VLOOKUP(Table3[[#This Row],[Št. projektne naloge]],'[1]PLAN KONTROLE KONČANIH STROJEV'!$C$8:$M$2000,5,FALSE),"")</f>
        <v>0</v>
      </c>
      <c r="AH918" s="296" t="str">
        <f>IFERROR(VLOOKUP(Table3[[#This Row],[Št. projektne naloge]],'[1]PLAN KONTROLE KONČANIH STROJEV'!$C$8:$M$2000,4,FALSE),"")</f>
        <v>DA</v>
      </c>
      <c r="AI918" s="10"/>
      <c r="AJ918" s="10"/>
      <c r="AK918" s="296">
        <f>IFERROR(VLOOKUP(Table3[[#This Row],[Št. projektne naloge]],'[1]PLAN KONTROLE KONČANIH STROJEV'!$C$8:$M$2000,9,FALSE),"")</f>
        <v>45554</v>
      </c>
      <c r="AL91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18" s="30" t="s">
        <v>357</v>
      </c>
      <c r="AN918" s="7"/>
    </row>
    <row r="919" spans="1:40" ht="18" hidden="1" x14ac:dyDescent="0.35">
      <c r="A919" s="117" t="s">
        <v>1997</v>
      </c>
      <c r="B919" s="8" t="s">
        <v>1964</v>
      </c>
      <c r="C919" s="57" t="s">
        <v>1991</v>
      </c>
      <c r="D919" s="97" t="s">
        <v>1992</v>
      </c>
      <c r="E919" s="50"/>
      <c r="F919" s="303"/>
      <c r="G919" s="108" t="s">
        <v>2001</v>
      </c>
      <c r="H919" s="28"/>
      <c r="I919" s="280"/>
      <c r="J919" s="103"/>
      <c r="K919" s="103"/>
      <c r="L919" s="105"/>
      <c r="M919" s="105"/>
      <c r="N919" s="97">
        <v>437411</v>
      </c>
      <c r="O919" s="70">
        <v>16207</v>
      </c>
      <c r="P919" s="105"/>
      <c r="Q919" s="102"/>
      <c r="R919" s="114"/>
      <c r="S919" s="272"/>
      <c r="T919" s="224" t="s">
        <v>555</v>
      </c>
      <c r="U919" s="29"/>
      <c r="V919" s="29" t="str">
        <f>IFERROR(VLOOKUP(Table3[[#This Row],[Št. projektne naloge]],'[2]list 1'!$A$2:$I$2000,6,FALSE),"")</f>
        <v/>
      </c>
      <c r="W919" s="119" t="str">
        <f>IFERROR(VLOOKUP(Table3[[#This Row],[Št. projektne naloge]],'[2]list 1'!$A$2:$I$2000,9,FALSE),"")</f>
        <v/>
      </c>
      <c r="X919" s="296" t="str">
        <f>IFERROR(VLOOKUP(Table3[[#This Row],[Št. projektne naloge]],'[2]list 1'!$A$2:$I$2000,8,FALSE),"")</f>
        <v/>
      </c>
      <c r="Y919" s="101">
        <f>SUM(Table3[[#This Row],[cca 
25%]:[cca 100%]])</f>
        <v>0</v>
      </c>
      <c r="Z919" s="351">
        <f>Table3[[#This Row],[Montažne ure]]*(1-Table3[[#This Row],[faktor %]])</f>
        <v>0</v>
      </c>
      <c r="AA919" s="366"/>
      <c r="AB919" s="85"/>
      <c r="AC919" s="85"/>
      <c r="AD919" s="85"/>
      <c r="AE919" s="3"/>
      <c r="AF919" s="3"/>
      <c r="AG919" s="296">
        <f>IFERROR(VLOOKUP(Table3[[#This Row],[Št. projektne naloge]],'[1]PLAN KONTROLE KONČANIH STROJEV'!$C$8:$M$2000,5,FALSE),"")</f>
        <v>0</v>
      </c>
      <c r="AH919" s="296">
        <f>IFERROR(VLOOKUP(Table3[[#This Row],[Št. projektne naloge]],'[1]PLAN KONTROLE KONČANIH STROJEV'!$C$8:$M$2000,4,FALSE),"")</f>
        <v>0</v>
      </c>
      <c r="AI919" s="10"/>
      <c r="AJ919" s="10"/>
      <c r="AK919" s="296">
        <f>IFERROR(VLOOKUP(Table3[[#This Row],[Št. projektne naloge]],'[1]PLAN KONTROLE KONČANIH STROJEV'!$C$8:$M$2000,9,FALSE),"")</f>
        <v>0</v>
      </c>
      <c r="AL91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19" s="30" t="s">
        <v>357</v>
      </c>
      <c r="AN919" s="7"/>
    </row>
    <row r="920" spans="1:40" ht="18" hidden="1" x14ac:dyDescent="0.35">
      <c r="A920" s="117" t="s">
        <v>1997</v>
      </c>
      <c r="B920" s="8" t="s">
        <v>1964</v>
      </c>
      <c r="C920" s="57" t="s">
        <v>1993</v>
      </c>
      <c r="D920" s="419" t="s">
        <v>1994</v>
      </c>
      <c r="E920" s="50"/>
      <c r="F920" s="80"/>
      <c r="G920" s="94" t="s">
        <v>395</v>
      </c>
      <c r="H920" s="28" t="s">
        <v>2218</v>
      </c>
      <c r="I920" s="250">
        <v>26</v>
      </c>
      <c r="J920" s="354"/>
      <c r="K920" s="354"/>
      <c r="L920" s="214">
        <v>0</v>
      </c>
      <c r="M920" s="214">
        <v>0</v>
      </c>
      <c r="N920" s="50">
        <v>470422</v>
      </c>
      <c r="O920" s="94">
        <v>16208</v>
      </c>
      <c r="P920" s="105"/>
      <c r="Q920" s="102"/>
      <c r="R920" s="114">
        <v>15</v>
      </c>
      <c r="S920" s="62" t="s">
        <v>19</v>
      </c>
      <c r="T920" s="224" t="s">
        <v>555</v>
      </c>
      <c r="U920" s="424" t="s">
        <v>543</v>
      </c>
      <c r="V920" s="29" t="str">
        <f>IFERROR(VLOOKUP(Table3[[#This Row],[Št. projektne naloge]],'[2]list 1'!$A$2:$I$2000,6,FALSE),"")</f>
        <v/>
      </c>
      <c r="W920" s="119" t="str">
        <f>IFERROR(VLOOKUP(Table3[[#This Row],[Št. projektne naloge]],'[2]list 1'!$A$2:$I$2000,9,FALSE),"")</f>
        <v/>
      </c>
      <c r="X920" s="296" t="str">
        <f>IFERROR(VLOOKUP(Table3[[#This Row],[Št. projektne naloge]],'[2]list 1'!$A$2:$I$2000,8,FALSE),"")</f>
        <v/>
      </c>
      <c r="Y920" s="101">
        <f>SUM(Table3[[#This Row],[cca 
25%]:[cca 100%]])</f>
        <v>1</v>
      </c>
      <c r="Z920" s="351">
        <f>Table3[[#This Row],[Montažne ure]]*(1-Table3[[#This Row],[faktor %]])</f>
        <v>0</v>
      </c>
      <c r="AA920" s="84">
        <v>0.25</v>
      </c>
      <c r="AB920" s="84">
        <v>0.25</v>
      </c>
      <c r="AC920" s="84">
        <v>0.25</v>
      </c>
      <c r="AD920" s="84">
        <v>0.25</v>
      </c>
      <c r="AE920" s="3"/>
      <c r="AF920" s="3"/>
      <c r="AG920" s="296">
        <f>IFERROR(VLOOKUP(Table3[[#This Row],[Št. projektne naloge]],'[1]PLAN KONTROLE KONČANIH STROJEV'!$C$8:$M$2000,5,FALSE),"")</f>
        <v>0</v>
      </c>
      <c r="AH920" s="296">
        <f>IFERROR(VLOOKUP(Table3[[#This Row],[Št. projektne naloge]],'[1]PLAN KONTROLE KONČANIH STROJEV'!$C$8:$M$2000,4,FALSE),"")</f>
        <v>0</v>
      </c>
      <c r="AI920" s="10"/>
      <c r="AJ920" s="10"/>
      <c r="AK920" s="296">
        <f>IFERROR(VLOOKUP(Table3[[#This Row],[Št. projektne naloge]],'[1]PLAN KONTROLE KONČANIH STROJEV'!$C$8:$M$2000,9,FALSE),"")</f>
        <v>0</v>
      </c>
      <c r="AL92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20" s="30" t="s">
        <v>357</v>
      </c>
      <c r="AN920" s="7"/>
    </row>
    <row r="921" spans="1:40" ht="18" hidden="1" x14ac:dyDescent="0.35">
      <c r="A921" s="117" t="s">
        <v>1997</v>
      </c>
      <c r="B921" s="8" t="s">
        <v>1964</v>
      </c>
      <c r="C921" s="96" t="s">
        <v>1995</v>
      </c>
      <c r="D921" s="289" t="s">
        <v>1996</v>
      </c>
      <c r="E921" s="50"/>
      <c r="F921" s="303"/>
      <c r="G921" s="108" t="s">
        <v>545</v>
      </c>
      <c r="H921" s="29"/>
      <c r="I921" s="280">
        <v>26</v>
      </c>
      <c r="J921" s="158"/>
      <c r="K921" s="158"/>
      <c r="L921" s="214">
        <v>0</v>
      </c>
      <c r="M921" s="214">
        <v>0</v>
      </c>
      <c r="N921" s="97">
        <v>470423</v>
      </c>
      <c r="O921" s="70">
        <v>16209</v>
      </c>
      <c r="P921" s="105"/>
      <c r="Q921" s="102"/>
      <c r="R921" s="114"/>
      <c r="S921" s="272"/>
      <c r="T921" s="224" t="s">
        <v>555</v>
      </c>
      <c r="U921" s="29"/>
      <c r="V921" s="29" t="str">
        <f>IFERROR(VLOOKUP(Table3[[#This Row],[Št. projektne naloge]],'[2]list 1'!$A$2:$I$2000,6,FALSE),"")</f>
        <v/>
      </c>
      <c r="W921" s="119" t="str">
        <f>IFERROR(VLOOKUP(Table3[[#This Row],[Št. projektne naloge]],'[2]list 1'!$A$2:$I$2000,9,FALSE),"")</f>
        <v/>
      </c>
      <c r="X921" s="296" t="str">
        <f>IFERROR(VLOOKUP(Table3[[#This Row],[Št. projektne naloge]],'[2]list 1'!$A$2:$I$2000,8,FALSE),"")</f>
        <v/>
      </c>
      <c r="Y921" s="101">
        <f>SUM(Table3[[#This Row],[cca 
25%]:[cca 100%]])</f>
        <v>0</v>
      </c>
      <c r="Z921" s="351">
        <f>Table3[[#This Row],[Montažne ure]]*(1-Table3[[#This Row],[faktor %]])</f>
        <v>0</v>
      </c>
      <c r="AA921" s="366"/>
      <c r="AB921" s="85"/>
      <c r="AC921" s="85"/>
      <c r="AD921" s="85"/>
      <c r="AE921" s="3"/>
      <c r="AF921" s="3"/>
      <c r="AG921" s="296">
        <f>IFERROR(VLOOKUP(Table3[[#This Row],[Št. projektne naloge]],'[1]PLAN KONTROLE KONČANIH STROJEV'!$C$8:$M$2000,5,FALSE),"")</f>
        <v>0</v>
      </c>
      <c r="AH921" s="296">
        <f>IFERROR(VLOOKUP(Table3[[#This Row],[Št. projektne naloge]],'[1]PLAN KONTROLE KONČANIH STROJEV'!$C$8:$M$2000,4,FALSE),"")</f>
        <v>0</v>
      </c>
      <c r="AI921" s="10"/>
      <c r="AJ921" s="10"/>
      <c r="AK921" s="296">
        <f>IFERROR(VLOOKUP(Table3[[#This Row],[Št. projektne naloge]],'[1]PLAN KONTROLE KONČANIH STROJEV'!$C$8:$M$2000,9,FALSE),"")</f>
        <v>0</v>
      </c>
      <c r="AL92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21" s="30" t="s">
        <v>357</v>
      </c>
      <c r="AN921" s="7"/>
    </row>
    <row r="922" spans="1:40" ht="18" hidden="1" x14ac:dyDescent="0.35">
      <c r="A922" s="117"/>
      <c r="B922" s="8"/>
      <c r="C922" s="57"/>
      <c r="D922" s="50"/>
      <c r="E922" s="50" t="str">
        <f>RIGHT(D922,5)</f>
        <v/>
      </c>
      <c r="F922" s="303"/>
      <c r="G922" s="10"/>
      <c r="H922" s="29"/>
      <c r="I922" s="280"/>
      <c r="J922" s="103"/>
      <c r="K922" s="103"/>
      <c r="L922" s="105"/>
      <c r="M922" s="105"/>
      <c r="N922" s="201"/>
      <c r="O922" s="201"/>
      <c r="P922" s="105"/>
      <c r="Q922" s="102"/>
      <c r="R922" s="114"/>
      <c r="S922" s="272"/>
      <c r="T922" s="224"/>
      <c r="U922" s="29"/>
      <c r="V922" s="29" t="str">
        <f>IFERROR(VLOOKUP(Table3[[#This Row],[Št. projektne naloge]],'[2]list 1'!$A$2:$I$2000,6,FALSE),"")</f>
        <v/>
      </c>
      <c r="W922" s="119" t="str">
        <f>IFERROR(VLOOKUP(Table3[[#This Row],[Št. projektne naloge]],'[2]list 1'!$A$2:$I$2000,9,FALSE),"")</f>
        <v/>
      </c>
      <c r="X922" s="296" t="str">
        <f>IFERROR(VLOOKUP(Table3[[#This Row],[Št. projektne naloge]],'[2]list 1'!$A$2:$I$2000,8,FALSE),"")</f>
        <v/>
      </c>
      <c r="Y922" s="101">
        <f>SUM(Table3[[#This Row],[cca 
25%]:[cca 100%]])</f>
        <v>0</v>
      </c>
      <c r="Z922" s="351">
        <f>Table3[[#This Row],[Montažne ure]]*(1-Table3[[#This Row],[faktor %]])</f>
        <v>0</v>
      </c>
      <c r="AA922" s="366"/>
      <c r="AB922" s="85"/>
      <c r="AC922" s="85"/>
      <c r="AD922" s="85"/>
      <c r="AE922" s="3"/>
      <c r="AF922" s="3"/>
      <c r="AG922" s="296" t="str">
        <f>IFERROR(VLOOKUP(Table3[[#This Row],[Št. projektne naloge]],'[1]PLAN KONTROLE KONČANIH STROJEV'!$C$8:$M$2000,5,FALSE),"")</f>
        <v/>
      </c>
      <c r="AH922" s="296" t="str">
        <f>IFERROR(VLOOKUP(Table3[[#This Row],[Št. projektne naloge]],'[1]PLAN KONTROLE KONČANIH STROJEV'!$C$8:$M$2000,4,FALSE),"")</f>
        <v/>
      </c>
      <c r="AI922" s="10"/>
      <c r="AJ922" s="10"/>
      <c r="AK922" s="296" t="str">
        <f>IFERROR(VLOOKUP(Table3[[#This Row],[Št. projektne naloge]],'[1]PLAN KONTROLE KONČANIH STROJEV'!$C$8:$M$2000,9,FALSE),"")</f>
        <v/>
      </c>
      <c r="AL92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22" s="10" t="s">
        <v>2665</v>
      </c>
      <c r="AN922" s="7"/>
    </row>
    <row r="923" spans="1:40" ht="18" hidden="1" x14ac:dyDescent="0.35">
      <c r="A923" s="117" t="s">
        <v>2019</v>
      </c>
      <c r="B923" s="86" t="s">
        <v>2010</v>
      </c>
      <c r="C923" s="57" t="s">
        <v>2011</v>
      </c>
      <c r="D923" s="419" t="s">
        <v>2012</v>
      </c>
      <c r="E923" s="97"/>
      <c r="F923" s="229"/>
      <c r="G923" s="94" t="s">
        <v>2215</v>
      </c>
      <c r="H923" s="28" t="s">
        <v>2296</v>
      </c>
      <c r="I923" s="361">
        <v>45</v>
      </c>
      <c r="J923" s="354"/>
      <c r="K923" s="354"/>
      <c r="L923" s="214">
        <v>0</v>
      </c>
      <c r="M923" s="214">
        <v>0</v>
      </c>
      <c r="N923" s="50">
        <v>470426</v>
      </c>
      <c r="O923" s="94">
        <v>16173</v>
      </c>
      <c r="P923" s="105">
        <v>1</v>
      </c>
      <c r="Q923" s="102"/>
      <c r="R923" s="114">
        <v>94</v>
      </c>
      <c r="S923" s="59" t="s">
        <v>28</v>
      </c>
      <c r="T923" s="224"/>
      <c r="U923" s="29"/>
      <c r="V923" s="29" t="str">
        <f>IFERROR(VLOOKUP(Table3[[#This Row],[Št. projektne naloge]],'[2]list 1'!$A$2:$I$2000,6,FALSE),"")</f>
        <v/>
      </c>
      <c r="W923" s="119" t="str">
        <f>IFERROR(VLOOKUP(Table3[[#This Row],[Št. projektne naloge]],'[2]list 1'!$A$2:$I$2000,9,FALSE),"")</f>
        <v/>
      </c>
      <c r="X923" s="296" t="str">
        <f>IFERROR(VLOOKUP(Table3[[#This Row],[Št. projektne naloge]],'[2]list 1'!$A$2:$I$2000,8,FALSE),"")</f>
        <v/>
      </c>
      <c r="Y923" s="101">
        <f>SUM(Table3[[#This Row],[cca 
25%]:[cca 100%]])</f>
        <v>1</v>
      </c>
      <c r="Z923" s="351">
        <f>Table3[[#This Row],[Montažne ure]]*(1-Table3[[#This Row],[faktor %]])</f>
        <v>0</v>
      </c>
      <c r="AA923" s="84">
        <v>0.25</v>
      </c>
      <c r="AB923" s="84">
        <v>0.25</v>
      </c>
      <c r="AC923" s="84">
        <v>0.25</v>
      </c>
      <c r="AD923" s="84">
        <v>0.25</v>
      </c>
      <c r="AE923" s="514" t="s">
        <v>2385</v>
      </c>
      <c r="AF923" s="3"/>
      <c r="AG923" s="296">
        <f>IFERROR(VLOOKUP(Table3[[#This Row],[Št. projektne naloge]],'[1]PLAN KONTROLE KONČANIH STROJEV'!$C$8:$M$2000,5,FALSE),"")</f>
        <v>45632</v>
      </c>
      <c r="AH923" s="296" t="str">
        <f>IFERROR(VLOOKUP(Table3[[#This Row],[Št. projektne naloge]],'[1]PLAN KONTROLE KONČANIH STROJEV'!$C$8:$M$2000,4,FALSE),"")</f>
        <v>DA</v>
      </c>
      <c r="AI923" s="10"/>
      <c r="AJ923" s="10"/>
      <c r="AK923" s="296">
        <f>IFERROR(VLOOKUP(Table3[[#This Row],[Št. projektne naloge]],'[1]PLAN KONTROLE KONČANIH STROJEV'!$C$8:$M$2000,9,FALSE),"")</f>
        <v>45632</v>
      </c>
      <c r="AL92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23" s="30" t="s">
        <v>357</v>
      </c>
      <c r="AN923" s="7"/>
    </row>
    <row r="924" spans="1:40" ht="18" hidden="1" x14ac:dyDescent="0.35">
      <c r="A924" s="117" t="s">
        <v>2019</v>
      </c>
      <c r="B924" s="86" t="s">
        <v>2010</v>
      </c>
      <c r="C924" s="57" t="s">
        <v>2013</v>
      </c>
      <c r="D924" s="419" t="s">
        <v>2014</v>
      </c>
      <c r="E924" s="97"/>
      <c r="F924" s="229"/>
      <c r="G924" s="94" t="s">
        <v>777</v>
      </c>
      <c r="H924" s="28" t="s">
        <v>2296</v>
      </c>
      <c r="I924" s="361">
        <v>45</v>
      </c>
      <c r="J924" s="354"/>
      <c r="K924" s="354"/>
      <c r="L924" s="214">
        <v>0</v>
      </c>
      <c r="M924" s="214">
        <v>0</v>
      </c>
      <c r="N924" s="50">
        <v>470409</v>
      </c>
      <c r="O924" s="94">
        <v>16174</v>
      </c>
      <c r="P924" s="105">
        <v>1</v>
      </c>
      <c r="Q924" s="102"/>
      <c r="R924" s="114">
        <v>28</v>
      </c>
      <c r="S924" s="58" t="s">
        <v>1486</v>
      </c>
      <c r="T924" s="224"/>
      <c r="U924" s="29"/>
      <c r="V924" s="29" t="str">
        <f>IFERROR(VLOOKUP(Table3[[#This Row],[Št. projektne naloge]],'[2]list 1'!$A$2:$I$2000,6,FALSE),"")</f>
        <v/>
      </c>
      <c r="W924" s="119" t="str">
        <f>IFERROR(VLOOKUP(Table3[[#This Row],[Št. projektne naloge]],'[2]list 1'!$A$2:$I$2000,9,FALSE),"")</f>
        <v/>
      </c>
      <c r="X924" s="296" t="str">
        <f>IFERROR(VLOOKUP(Table3[[#This Row],[Št. projektne naloge]],'[2]list 1'!$A$2:$I$2000,8,FALSE),"")</f>
        <v/>
      </c>
      <c r="Y924" s="101">
        <f>SUM(Table3[[#This Row],[cca 
25%]:[cca 100%]])</f>
        <v>1</v>
      </c>
      <c r="Z924" s="351">
        <f>Table3[[#This Row],[Montažne ure]]*(1-Table3[[#This Row],[faktor %]])</f>
        <v>0</v>
      </c>
      <c r="AA924" s="84">
        <v>0.25</v>
      </c>
      <c r="AB924" s="84">
        <v>0.25</v>
      </c>
      <c r="AC924" s="84">
        <v>0.25</v>
      </c>
      <c r="AD924" s="84">
        <v>0.25</v>
      </c>
      <c r="AE924" s="513" t="s">
        <v>1096</v>
      </c>
      <c r="AF924" s="3"/>
      <c r="AG924" s="296">
        <f>IFERROR(VLOOKUP(Table3[[#This Row],[Št. projektne naloge]],'[1]PLAN KONTROLE KONČANIH STROJEV'!$C$8:$M$2000,5,FALSE),"")</f>
        <v>0</v>
      </c>
      <c r="AH924" s="296" t="str">
        <f>IFERROR(VLOOKUP(Table3[[#This Row],[Št. projektne naloge]],'[1]PLAN KONTROLE KONČANIH STROJEV'!$C$8:$M$2000,4,FALSE),"")</f>
        <v>DA</v>
      </c>
      <c r="AI924" s="10"/>
      <c r="AJ924" s="10"/>
      <c r="AK924" s="296">
        <f>IFERROR(VLOOKUP(Table3[[#This Row],[Št. projektne naloge]],'[1]PLAN KONTROLE KONČANIH STROJEV'!$C$8:$M$2000,9,FALSE),"")</f>
        <v>45624</v>
      </c>
      <c r="AL92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24" s="30" t="s">
        <v>357</v>
      </c>
      <c r="AN924" s="7"/>
    </row>
    <row r="925" spans="1:40" ht="18" hidden="1" x14ac:dyDescent="0.35">
      <c r="A925" s="117" t="s">
        <v>2019</v>
      </c>
      <c r="B925" s="8" t="s">
        <v>2010</v>
      </c>
      <c r="C925" s="57" t="s">
        <v>2015</v>
      </c>
      <c r="D925" s="419" t="s">
        <v>2016</v>
      </c>
      <c r="E925" s="50"/>
      <c r="F925" s="80"/>
      <c r="G925" s="94" t="s">
        <v>2230</v>
      </c>
      <c r="H925" s="28" t="s">
        <v>2296</v>
      </c>
      <c r="I925" s="361">
        <v>45</v>
      </c>
      <c r="J925" s="384"/>
      <c r="K925" s="354"/>
      <c r="L925" s="214">
        <v>0</v>
      </c>
      <c r="M925" s="214">
        <v>0</v>
      </c>
      <c r="N925" s="50">
        <v>470410</v>
      </c>
      <c r="O925" s="94">
        <v>16175</v>
      </c>
      <c r="P925" s="105">
        <v>1</v>
      </c>
      <c r="Q925" s="102"/>
      <c r="R925" s="114">
        <v>346</v>
      </c>
      <c r="S925" s="272" t="s">
        <v>2375</v>
      </c>
      <c r="T925" s="224"/>
      <c r="U925" s="29" t="s">
        <v>2296</v>
      </c>
      <c r="V925" s="29" t="str">
        <f>IFERROR(VLOOKUP(Table3[[#This Row],[Št. projektne naloge]],'[2]list 1'!$A$2:$I$2000,6,FALSE),"")</f>
        <v/>
      </c>
      <c r="W925" s="119" t="str">
        <f>IFERROR(VLOOKUP(Table3[[#This Row],[Št. projektne naloge]],'[2]list 1'!$A$2:$I$2000,9,FALSE),"")</f>
        <v/>
      </c>
      <c r="X925" s="296" t="str">
        <f>IFERROR(VLOOKUP(Table3[[#This Row],[Št. projektne naloge]],'[2]list 1'!$A$2:$I$2000,8,FALSE),"")</f>
        <v/>
      </c>
      <c r="Y925" s="101">
        <f>SUM(Table3[[#This Row],[cca 
25%]:[cca 100%]])</f>
        <v>1</v>
      </c>
      <c r="Z925" s="351">
        <f>Table3[[#This Row],[Montažne ure]]*(1-Table3[[#This Row],[faktor %]])</f>
        <v>0</v>
      </c>
      <c r="AA925" s="84">
        <v>0.25</v>
      </c>
      <c r="AB925" s="84">
        <v>0.25</v>
      </c>
      <c r="AC925" s="84">
        <v>0.25</v>
      </c>
      <c r="AD925" s="84">
        <v>0.25</v>
      </c>
      <c r="AE925" s="3"/>
      <c r="AF925" s="3"/>
      <c r="AG925" s="296">
        <f>IFERROR(VLOOKUP(Table3[[#This Row],[Št. projektne naloge]],'[1]PLAN KONTROLE KONČANIH STROJEV'!$C$8:$M$2000,5,FALSE),"")</f>
        <v>0</v>
      </c>
      <c r="AH925" s="296" t="str">
        <f>IFERROR(VLOOKUP(Table3[[#This Row],[Št. projektne naloge]],'[1]PLAN KONTROLE KONČANIH STROJEV'!$C$8:$M$2000,4,FALSE),"")</f>
        <v>DA</v>
      </c>
      <c r="AI925" s="10"/>
      <c r="AJ925" s="10"/>
      <c r="AK925" s="296">
        <f>IFERROR(VLOOKUP(Table3[[#This Row],[Št. projektne naloge]],'[1]PLAN KONTROLE KONČANIH STROJEV'!$C$8:$M$2000,9,FALSE),"")</f>
        <v>45496</v>
      </c>
      <c r="AL92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25" s="30" t="s">
        <v>357</v>
      </c>
      <c r="AN925" s="7"/>
    </row>
    <row r="926" spans="1:40" ht="18" hidden="1" x14ac:dyDescent="0.35">
      <c r="A926" s="117" t="s">
        <v>2019</v>
      </c>
      <c r="B926" s="8" t="s">
        <v>2010</v>
      </c>
      <c r="C926" s="57" t="s">
        <v>2017</v>
      </c>
      <c r="D926" s="419" t="s">
        <v>2018</v>
      </c>
      <c r="E926" s="50"/>
      <c r="F926" s="80"/>
      <c r="G926" s="94" t="s">
        <v>2230</v>
      </c>
      <c r="H926" s="28"/>
      <c r="I926" s="50"/>
      <c r="J926" s="354"/>
      <c r="K926" s="354"/>
      <c r="L926" s="214">
        <v>0</v>
      </c>
      <c r="M926" s="214">
        <v>0</v>
      </c>
      <c r="N926" s="50">
        <v>470411</v>
      </c>
      <c r="O926" s="70">
        <v>16176</v>
      </c>
      <c r="P926" s="105"/>
      <c r="Q926" s="102"/>
      <c r="R926" s="114"/>
      <c r="S926" s="272"/>
      <c r="T926" s="224"/>
      <c r="U926" s="29"/>
      <c r="V926" s="29" t="str">
        <f>IFERROR(VLOOKUP(Table3[[#This Row],[Št. projektne naloge]],'[2]list 1'!$A$2:$I$2000,6,FALSE),"")</f>
        <v/>
      </c>
      <c r="W926" s="119" t="str">
        <f>IFERROR(VLOOKUP(Table3[[#This Row],[Št. projektne naloge]],'[2]list 1'!$A$2:$I$2000,9,FALSE),"")</f>
        <v/>
      </c>
      <c r="X926" s="296" t="str">
        <f>IFERROR(VLOOKUP(Table3[[#This Row],[Št. projektne naloge]],'[2]list 1'!$A$2:$I$2000,8,FALSE),"")</f>
        <v/>
      </c>
      <c r="Y926" s="101">
        <f>SUM(Table3[[#This Row],[cca 
25%]:[cca 100%]])</f>
        <v>0</v>
      </c>
      <c r="Z926" s="351">
        <f>Table3[[#This Row],[Montažne ure]]*(1-Table3[[#This Row],[faktor %]])</f>
        <v>0</v>
      </c>
      <c r="AA926" s="366"/>
      <c r="AB926" s="85"/>
      <c r="AC926" s="85"/>
      <c r="AD926" s="85"/>
      <c r="AE926" s="3"/>
      <c r="AF926" s="3"/>
      <c r="AG926" s="296">
        <f>IFERROR(VLOOKUP(Table3[[#This Row],[Št. projektne naloge]],'[1]PLAN KONTROLE KONČANIH STROJEV'!$C$8:$M$2000,5,FALSE),"")</f>
        <v>0</v>
      </c>
      <c r="AH926" s="296" t="str">
        <f>IFERROR(VLOOKUP(Table3[[#This Row],[Št. projektne naloge]],'[1]PLAN KONTROLE KONČANIH STROJEV'!$C$8:$M$2000,4,FALSE),"")</f>
        <v>DA</v>
      </c>
      <c r="AI926" s="10"/>
      <c r="AJ926" s="10"/>
      <c r="AK926" s="296">
        <f>IFERROR(VLOOKUP(Table3[[#This Row],[Št. projektne naloge]],'[1]PLAN KONTROLE KONČANIH STROJEV'!$C$8:$M$2000,9,FALSE),"")</f>
        <v>0</v>
      </c>
      <c r="AL92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26" s="30" t="s">
        <v>357</v>
      </c>
      <c r="AN926" s="7"/>
    </row>
    <row r="927" spans="1:40" ht="18" hidden="1" x14ac:dyDescent="0.35">
      <c r="A927" s="117"/>
      <c r="B927" s="8"/>
      <c r="C927" s="57"/>
      <c r="D927" s="50"/>
      <c r="E927" s="50" t="str">
        <f>RIGHT(D927,5)</f>
        <v/>
      </c>
      <c r="F927" s="303"/>
      <c r="G927" s="10"/>
      <c r="H927" s="29"/>
      <c r="I927" s="280"/>
      <c r="J927" s="103"/>
      <c r="K927" s="103"/>
      <c r="L927" s="105"/>
      <c r="M927" s="105"/>
      <c r="N927" s="201"/>
      <c r="O927" s="201"/>
      <c r="P927" s="105"/>
      <c r="Q927" s="102"/>
      <c r="R927" s="114"/>
      <c r="S927" s="272"/>
      <c r="T927" s="224"/>
      <c r="U927" s="29"/>
      <c r="V927" s="29" t="str">
        <f>IFERROR(VLOOKUP(Table3[[#This Row],[Št. projektne naloge]],'[2]list 1'!$A$2:$I$2000,6,FALSE),"")</f>
        <v/>
      </c>
      <c r="W927" s="119" t="str">
        <f>IFERROR(VLOOKUP(Table3[[#This Row],[Št. projektne naloge]],'[2]list 1'!$A$2:$I$2000,9,FALSE),"")</f>
        <v/>
      </c>
      <c r="X927" s="296" t="str">
        <f>IFERROR(VLOOKUP(Table3[[#This Row],[Št. projektne naloge]],'[2]list 1'!$A$2:$I$2000,8,FALSE),"")</f>
        <v/>
      </c>
      <c r="Y927" s="101">
        <f>SUM(Table3[[#This Row],[cca 
25%]:[cca 100%]])</f>
        <v>0</v>
      </c>
      <c r="Z927" s="351">
        <f>Table3[[#This Row],[Montažne ure]]*(1-Table3[[#This Row],[faktor %]])</f>
        <v>0</v>
      </c>
      <c r="AA927" s="366"/>
      <c r="AB927" s="85"/>
      <c r="AC927" s="85"/>
      <c r="AD927" s="85"/>
      <c r="AE927" s="3"/>
      <c r="AF927" s="3"/>
      <c r="AG927" s="296" t="str">
        <f>IFERROR(VLOOKUP(Table3[[#This Row],[Št. projektne naloge]],'[1]PLAN KONTROLE KONČANIH STROJEV'!$C$8:$M$2000,5,FALSE),"")</f>
        <v/>
      </c>
      <c r="AH927" s="296" t="str">
        <f>IFERROR(VLOOKUP(Table3[[#This Row],[Št. projektne naloge]],'[1]PLAN KONTROLE KONČANIH STROJEV'!$C$8:$M$2000,4,FALSE),"")</f>
        <v/>
      </c>
      <c r="AI927" s="10"/>
      <c r="AJ927" s="10"/>
      <c r="AK927" s="296" t="str">
        <f>IFERROR(VLOOKUP(Table3[[#This Row],[Št. projektne naloge]],'[1]PLAN KONTROLE KONČANIH STROJEV'!$C$8:$M$2000,9,FALSE),"")</f>
        <v/>
      </c>
      <c r="AL92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27" s="10" t="s">
        <v>2665</v>
      </c>
      <c r="AN927" s="7"/>
    </row>
    <row r="928" spans="1:40" ht="18" hidden="1" x14ac:dyDescent="0.35">
      <c r="A928" s="117" t="s">
        <v>2024</v>
      </c>
      <c r="B928" s="8" t="s">
        <v>2023</v>
      </c>
      <c r="C928" s="57" t="s">
        <v>2025</v>
      </c>
      <c r="D928" s="475" t="s">
        <v>2212</v>
      </c>
      <c r="E928" s="50" t="str">
        <f>RIGHT(D928,5)</f>
        <v>001</v>
      </c>
      <c r="F928" s="80"/>
      <c r="G928" s="94" t="s">
        <v>846</v>
      </c>
      <c r="H928" s="28" t="s">
        <v>685</v>
      </c>
      <c r="I928" s="50">
        <v>24</v>
      </c>
      <c r="J928" s="384"/>
      <c r="K928" s="354"/>
      <c r="L928" s="80">
        <v>0</v>
      </c>
      <c r="M928" s="80">
        <v>0</v>
      </c>
      <c r="N928" s="50">
        <v>464277</v>
      </c>
      <c r="O928" s="50">
        <v>16149</v>
      </c>
      <c r="P928" s="105"/>
      <c r="Q928" s="102"/>
      <c r="R928" s="221">
        <v>384</v>
      </c>
      <c r="S928" s="62" t="s">
        <v>19</v>
      </c>
      <c r="T928" s="217" t="s">
        <v>710</v>
      </c>
      <c r="U928" s="29"/>
      <c r="V928" s="29" t="str">
        <f>IFERROR(VLOOKUP(Table3[[#This Row],[Št. projektne naloge]],'[2]list 1'!$A$2:$I$2000,6,FALSE),"")</f>
        <v/>
      </c>
      <c r="W928" s="119" t="str">
        <f>IFERROR(VLOOKUP(Table3[[#This Row],[Št. projektne naloge]],'[2]list 1'!$A$2:$I$2000,9,FALSE),"")</f>
        <v/>
      </c>
      <c r="X928" s="296" t="str">
        <f>IFERROR(VLOOKUP(Table3[[#This Row],[Št. projektne naloge]],'[2]list 1'!$A$2:$I$2000,8,FALSE),"")</f>
        <v/>
      </c>
      <c r="Y928" s="101">
        <f>SUM(Table3[[#This Row],[cca 
25%]:[cca 100%]])</f>
        <v>1</v>
      </c>
      <c r="Z928" s="351">
        <f>Table3[[#This Row],[Montažne ure]]*(1-Table3[[#This Row],[faktor %]])</f>
        <v>0</v>
      </c>
      <c r="AA928" s="84">
        <v>0.25</v>
      </c>
      <c r="AB928" s="84">
        <v>0.25</v>
      </c>
      <c r="AC928" s="84">
        <v>0.25</v>
      </c>
      <c r="AD928" s="84">
        <v>0.25</v>
      </c>
      <c r="AE928" s="3"/>
      <c r="AF928" s="3"/>
      <c r="AG928" s="296">
        <f>IFERROR(VLOOKUP(Table3[[#This Row],[Št. projektne naloge]],'[1]PLAN KONTROLE KONČANIH STROJEV'!$C$8:$M$2000,5,FALSE),"")</f>
        <v>45174</v>
      </c>
      <c r="AH928" s="30"/>
      <c r="AI928" s="30"/>
      <c r="AJ928" s="30"/>
      <c r="AK928" s="30"/>
      <c r="AL928" s="30"/>
      <c r="AM928" s="30" t="s">
        <v>357</v>
      </c>
      <c r="AN928" s="7"/>
    </row>
    <row r="929" spans="1:41" ht="18" hidden="1" x14ac:dyDescent="0.35">
      <c r="A929" s="117"/>
      <c r="B929" s="8"/>
      <c r="C929" s="57"/>
      <c r="D929" s="50"/>
      <c r="E929" s="50" t="str">
        <f>RIGHT(D929,5)</f>
        <v/>
      </c>
      <c r="F929" s="303"/>
      <c r="G929" s="10"/>
      <c r="H929" s="29"/>
      <c r="I929" s="280"/>
      <c r="J929" s="103"/>
      <c r="K929" s="103"/>
      <c r="L929" s="105"/>
      <c r="M929" s="105"/>
      <c r="N929" s="201"/>
      <c r="O929" s="201"/>
      <c r="P929" s="142"/>
      <c r="Q929" s="10"/>
      <c r="R929" s="221"/>
      <c r="S929" s="272"/>
      <c r="T929" s="224"/>
      <c r="U929" s="29"/>
      <c r="V929" s="29" t="str">
        <f>IFERROR(VLOOKUP(Table3[[#This Row],[Št. projektne naloge]],'[2]list 1'!$A$2:$I$2000,6,FALSE),"")</f>
        <v/>
      </c>
      <c r="W929" s="119" t="str">
        <f>IFERROR(VLOOKUP(Table3[[#This Row],[Št. projektne naloge]],'[2]list 1'!$A$2:$I$2000,9,FALSE),"")</f>
        <v/>
      </c>
      <c r="X929" s="296" t="str">
        <f>IFERROR(VLOOKUP(Table3[[#This Row],[Št. projektne naloge]],'[2]list 1'!$A$2:$I$2000,8,FALSE),"")</f>
        <v/>
      </c>
      <c r="Y929" s="101">
        <f>SUM(Table3[[#This Row],[cca 
25%]:[cca 100%]])</f>
        <v>0</v>
      </c>
      <c r="Z929" s="351">
        <f>Table3[[#This Row],[Montažne ure]]*(1-Table3[[#This Row],[faktor %]])</f>
        <v>0</v>
      </c>
      <c r="AA929" s="366"/>
      <c r="AB929" s="85"/>
      <c r="AC929" s="85"/>
      <c r="AD929" s="85"/>
      <c r="AE929" s="3"/>
      <c r="AF929" s="3"/>
      <c r="AG929" s="296" t="str">
        <f>IFERROR(VLOOKUP(Table3[[#This Row],[Št. projektne naloge]],'[1]PLAN KONTROLE KONČANIH STROJEV'!$C$8:$M$2000,5,FALSE),"")</f>
        <v/>
      </c>
      <c r="AH929" s="296" t="str">
        <f>IFERROR(VLOOKUP(Table3[[#This Row],[Št. projektne naloge]],'[1]PLAN KONTROLE KONČANIH STROJEV'!$C$8:$M$2000,4,FALSE),"")</f>
        <v/>
      </c>
      <c r="AI929" s="10"/>
      <c r="AJ929" s="10"/>
      <c r="AK929" s="296" t="str">
        <f>IFERROR(VLOOKUP(Table3[[#This Row],[Št. projektne naloge]],'[1]PLAN KONTROLE KONČANIH STROJEV'!$C$8:$M$2000,9,FALSE),"")</f>
        <v/>
      </c>
      <c r="AL92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29" s="30" t="s">
        <v>357</v>
      </c>
      <c r="AN929" s="7"/>
    </row>
    <row r="930" spans="1:41" ht="18" hidden="1" x14ac:dyDescent="0.35">
      <c r="A930" s="117" t="s">
        <v>2117</v>
      </c>
      <c r="B930" s="8" t="s">
        <v>2033</v>
      </c>
      <c r="C930" s="57" t="s">
        <v>2034</v>
      </c>
      <c r="D930" s="419" t="s">
        <v>2035</v>
      </c>
      <c r="E930" s="306"/>
      <c r="F930" s="303"/>
      <c r="G930" s="10"/>
      <c r="H930" s="29" t="s">
        <v>2225</v>
      </c>
      <c r="I930" s="250">
        <v>36</v>
      </c>
      <c r="J930" s="158"/>
      <c r="K930" s="158"/>
      <c r="L930" s="214">
        <v>0</v>
      </c>
      <c r="M930" s="214">
        <v>0</v>
      </c>
      <c r="N930" s="306">
        <v>455832003</v>
      </c>
      <c r="O930" s="280" t="s">
        <v>2036</v>
      </c>
      <c r="P930" s="105">
        <v>3</v>
      </c>
      <c r="Q930" s="102"/>
      <c r="R930" s="114">
        <v>215</v>
      </c>
      <c r="S930" s="272" t="s">
        <v>23</v>
      </c>
      <c r="T930" s="224"/>
      <c r="U930" s="29" t="s">
        <v>2288</v>
      </c>
      <c r="V930" s="29" t="str">
        <f>IFERROR(VLOOKUP(Table3[[#This Row],[Št. projektne naloge]],'[2]list 1'!$A$2:$I$2000,6,FALSE),"")</f>
        <v/>
      </c>
      <c r="W930" s="119" t="str">
        <f>IFERROR(VLOOKUP(Table3[[#This Row],[Št. projektne naloge]],'[2]list 1'!$A$2:$I$2000,9,FALSE),"")</f>
        <v/>
      </c>
      <c r="X930" s="296" t="str">
        <f>IFERROR(VLOOKUP(Table3[[#This Row],[Št. projektne naloge]],'[2]list 1'!$A$2:$I$2000,8,FALSE),"")</f>
        <v/>
      </c>
      <c r="Y930" s="101">
        <f>SUM(Table3[[#This Row],[cca 
25%]:[cca 100%]])</f>
        <v>1</v>
      </c>
      <c r="Z930" s="351">
        <f>Table3[[#This Row],[Montažne ure]]*(1-Table3[[#This Row],[faktor %]])</f>
        <v>0</v>
      </c>
      <c r="AA930" s="84">
        <v>0.25</v>
      </c>
      <c r="AB930" s="84">
        <v>0.25</v>
      </c>
      <c r="AC930" s="84">
        <v>0.25</v>
      </c>
      <c r="AD930" s="84">
        <v>0.25</v>
      </c>
      <c r="AE930" s="446" t="s">
        <v>2306</v>
      </c>
      <c r="AF930" s="3"/>
      <c r="AG930" s="296">
        <f>IFERROR(VLOOKUP(Table3[[#This Row],[Št. projektne naloge]],'[1]PLAN KONTROLE KONČANIH STROJEV'!$C$8:$M$2000,5,FALSE),"")</f>
        <v>0</v>
      </c>
      <c r="AH930" s="296" t="str">
        <f>IFERROR(VLOOKUP(Table3[[#This Row],[Št. projektne naloge]],'[1]PLAN KONTROLE KONČANIH STROJEV'!$C$8:$M$2000,4,FALSE),"")</f>
        <v>DA</v>
      </c>
      <c r="AI930" s="10"/>
      <c r="AJ930" s="10"/>
      <c r="AK930" s="296">
        <f>IFERROR(VLOOKUP(Table3[[#This Row],[Št. projektne naloge]],'[1]PLAN KONTROLE KONČANIH STROJEV'!$C$8:$M$2000,9,FALSE),"")</f>
        <v>45580</v>
      </c>
      <c r="AL93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30" s="30" t="s">
        <v>357</v>
      </c>
      <c r="AN930" s="7"/>
    </row>
    <row r="931" spans="1:41" ht="18" hidden="1" x14ac:dyDescent="0.35">
      <c r="A931" s="117" t="s">
        <v>2117</v>
      </c>
      <c r="B931" s="8" t="s">
        <v>2033</v>
      </c>
      <c r="C931" s="57" t="s">
        <v>2037</v>
      </c>
      <c r="D931" s="419" t="s">
        <v>2038</v>
      </c>
      <c r="E931" s="50"/>
      <c r="F931" s="303"/>
      <c r="G931" s="10"/>
      <c r="H931" s="29" t="s">
        <v>2321</v>
      </c>
      <c r="I931" s="478">
        <v>37</v>
      </c>
      <c r="J931" s="158"/>
      <c r="K931" s="158"/>
      <c r="L931" s="214">
        <v>0</v>
      </c>
      <c r="M931" s="214">
        <v>0</v>
      </c>
      <c r="N931" s="50">
        <v>458016</v>
      </c>
      <c r="O931" s="280"/>
      <c r="P931" s="105">
        <v>8</v>
      </c>
      <c r="Q931" s="102"/>
      <c r="R931" s="114">
        <v>56</v>
      </c>
      <c r="S931" s="59" t="s">
        <v>28</v>
      </c>
      <c r="T931" s="224"/>
      <c r="U931" s="29"/>
      <c r="V931" s="29" t="str">
        <f>IFERROR(VLOOKUP(Table3[[#This Row],[Št. projektne naloge]],'[2]list 1'!$A$2:$I$2000,6,FALSE),"")</f>
        <v/>
      </c>
      <c r="W931" s="119" t="str">
        <f>IFERROR(VLOOKUP(Table3[[#This Row],[Št. projektne naloge]],'[2]list 1'!$A$2:$I$2000,9,FALSE),"")</f>
        <v/>
      </c>
      <c r="X931" s="296" t="str">
        <f>IFERROR(VLOOKUP(Table3[[#This Row],[Št. projektne naloge]],'[2]list 1'!$A$2:$I$2000,8,FALSE),"")</f>
        <v/>
      </c>
      <c r="Y931" s="101">
        <f>SUM(Table3[[#This Row],[cca 
25%]:[cca 100%]])</f>
        <v>1</v>
      </c>
      <c r="Z931" s="351">
        <f>Table3[[#This Row],[Montažne ure]]*(1-Table3[[#This Row],[faktor %]])</f>
        <v>0</v>
      </c>
      <c r="AA931" s="84">
        <v>0.25</v>
      </c>
      <c r="AB931" s="84">
        <v>0.25</v>
      </c>
      <c r="AC931" s="84">
        <v>0.25</v>
      </c>
      <c r="AD931" s="84">
        <v>0.25</v>
      </c>
      <c r="AE931" s="3"/>
      <c r="AF931" s="3"/>
      <c r="AG931" s="296">
        <f>IFERROR(VLOOKUP(Table3[[#This Row],[Št. projektne naloge]],'[1]PLAN KONTROLE KONČANIH STROJEV'!$C$8:$M$2000,5,FALSE),"")</f>
        <v>0</v>
      </c>
      <c r="AH931" s="296">
        <f>IFERROR(VLOOKUP(Table3[[#This Row],[Št. projektne naloge]],'[1]PLAN KONTROLE KONČANIH STROJEV'!$C$8:$M$2000,4,FALSE),"")</f>
        <v>0</v>
      </c>
      <c r="AI931" s="10"/>
      <c r="AJ931" s="10"/>
      <c r="AK931" s="296">
        <f>IFERROR(VLOOKUP(Table3[[#This Row],[Št. projektne naloge]],'[1]PLAN KONTROLE KONČANIH STROJEV'!$C$8:$M$2000,9,FALSE),"")</f>
        <v>0</v>
      </c>
      <c r="AL93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31" s="30" t="s">
        <v>357</v>
      </c>
      <c r="AN931" s="7"/>
    </row>
    <row r="932" spans="1:41" ht="18" hidden="1" x14ac:dyDescent="0.35">
      <c r="A932" s="117" t="s">
        <v>2117</v>
      </c>
      <c r="B932" s="442" t="s">
        <v>2033</v>
      </c>
      <c r="C932" s="279" t="s">
        <v>2039</v>
      </c>
      <c r="D932" s="445" t="s">
        <v>2040</v>
      </c>
      <c r="E932" s="97"/>
      <c r="F932" s="24"/>
      <c r="G932" s="91" t="s">
        <v>2148</v>
      </c>
      <c r="H932" s="112" t="s">
        <v>1093</v>
      </c>
      <c r="I932" s="478">
        <v>2024</v>
      </c>
      <c r="J932" s="158"/>
      <c r="K932" s="341"/>
      <c r="L932" s="214">
        <v>0</v>
      </c>
      <c r="M932" s="214">
        <v>0</v>
      </c>
      <c r="N932" s="25">
        <v>475210</v>
      </c>
      <c r="O932" s="25">
        <v>16219</v>
      </c>
      <c r="P932" s="105">
        <v>1</v>
      </c>
      <c r="Q932" s="102"/>
      <c r="R932" s="114">
        <v>79</v>
      </c>
      <c r="S932" s="58" t="s">
        <v>1486</v>
      </c>
      <c r="T932" s="224"/>
      <c r="U932" s="29"/>
      <c r="V932" s="29" t="str">
        <f>IFERROR(VLOOKUP(Table3[[#This Row],[Št. projektne naloge]],'[2]list 1'!$A$2:$I$2000,6,FALSE),"")</f>
        <v/>
      </c>
      <c r="W932" s="119" t="str">
        <f>IFERROR(VLOOKUP(Table3[[#This Row],[Št. projektne naloge]],'[2]list 1'!$A$2:$I$2000,9,FALSE),"")</f>
        <v/>
      </c>
      <c r="X932" s="296" t="str">
        <f>IFERROR(VLOOKUP(Table3[[#This Row],[Št. projektne naloge]],'[2]list 1'!$A$2:$I$2000,8,FALSE),"")</f>
        <v/>
      </c>
      <c r="Y932" s="101">
        <f>SUM(Table3[[#This Row],[cca 
25%]:[cca 100%]])</f>
        <v>0.25</v>
      </c>
      <c r="Z932" s="351">
        <f>Table3[[#This Row],[Montažne ure]]*(1-Table3[[#This Row],[faktor %]])</f>
        <v>59.25</v>
      </c>
      <c r="AA932" s="84">
        <v>0.25</v>
      </c>
      <c r="AB932" s="85"/>
      <c r="AC932" s="85"/>
      <c r="AD932" s="85"/>
      <c r="AE932" s="444"/>
      <c r="AF932" s="3"/>
      <c r="AG932" s="296">
        <f>IFERROR(VLOOKUP(Table3[[#This Row],[Št. projektne naloge]],'[1]PLAN KONTROLE KONČANIH STROJEV'!$C$8:$M$2000,5,FALSE),"")</f>
        <v>0</v>
      </c>
      <c r="AH932" s="296">
        <f>IFERROR(VLOOKUP(Table3[[#This Row],[Št. projektne naloge]],'[1]PLAN KONTROLE KONČANIH STROJEV'!$C$8:$M$2000,4,FALSE),"")</f>
        <v>0</v>
      </c>
      <c r="AI932" s="10"/>
      <c r="AJ932" s="10"/>
      <c r="AK932" s="296">
        <f>IFERROR(VLOOKUP(Table3[[#This Row],[Št. projektne naloge]],'[1]PLAN KONTROLE KONČANIH STROJEV'!$C$8:$M$2000,9,FALSE),"")</f>
        <v>0</v>
      </c>
      <c r="AL93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32" s="30"/>
      <c r="AN932" s="7"/>
    </row>
    <row r="933" spans="1:41" ht="18" hidden="1" x14ac:dyDescent="0.35">
      <c r="A933" s="117" t="s">
        <v>2117</v>
      </c>
      <c r="B933" s="8" t="s">
        <v>2033</v>
      </c>
      <c r="C933" s="57" t="s">
        <v>2041</v>
      </c>
      <c r="D933" s="419" t="s">
        <v>2042</v>
      </c>
      <c r="E933" s="306"/>
      <c r="F933" s="303"/>
      <c r="G933" s="10"/>
      <c r="H933" s="29" t="s">
        <v>682</v>
      </c>
      <c r="I933" s="478">
        <v>36</v>
      </c>
      <c r="J933" s="158"/>
      <c r="K933" s="158"/>
      <c r="L933" s="214">
        <v>0</v>
      </c>
      <c r="M933" s="214">
        <v>0</v>
      </c>
      <c r="N933" s="306">
        <v>386947022</v>
      </c>
      <c r="O933" s="280">
        <v>16220</v>
      </c>
      <c r="P933" s="105">
        <v>1</v>
      </c>
      <c r="Q933" s="102"/>
      <c r="R933" s="114">
        <v>36</v>
      </c>
      <c r="S933" s="58" t="s">
        <v>1486</v>
      </c>
      <c r="T933" s="224"/>
      <c r="U933" s="29"/>
      <c r="V933" s="29" t="str">
        <f>IFERROR(VLOOKUP(Table3[[#This Row],[Št. projektne naloge]],'[2]list 1'!$A$2:$I$2000,6,FALSE),"")</f>
        <v/>
      </c>
      <c r="W933" s="119" t="str">
        <f>IFERROR(VLOOKUP(Table3[[#This Row],[Št. projektne naloge]],'[2]list 1'!$A$2:$I$2000,9,FALSE),"")</f>
        <v/>
      </c>
      <c r="X933" s="296" t="str">
        <f>IFERROR(VLOOKUP(Table3[[#This Row],[Št. projektne naloge]],'[2]list 1'!$A$2:$I$2000,8,FALSE),"")</f>
        <v/>
      </c>
      <c r="Y933" s="101">
        <f>SUM(Table3[[#This Row],[cca 
25%]:[cca 100%]])</f>
        <v>1</v>
      </c>
      <c r="Z933" s="351">
        <f>Table3[[#This Row],[Montažne ure]]*(1-Table3[[#This Row],[faktor %]])</f>
        <v>0</v>
      </c>
      <c r="AA933" s="84">
        <v>0.25</v>
      </c>
      <c r="AB933" s="84">
        <v>0.25</v>
      </c>
      <c r="AC933" s="84">
        <v>0.25</v>
      </c>
      <c r="AD933" s="84">
        <v>0.25</v>
      </c>
      <c r="AE933" s="481" t="s">
        <v>2319</v>
      </c>
      <c r="AF933" s="3"/>
      <c r="AG933" s="296">
        <f>IFERROR(VLOOKUP(Table3[[#This Row],[Št. projektne naloge]],'[1]PLAN KONTROLE KONČANIH STROJEV'!$C$8:$M$2000,5,FALSE),"")</f>
        <v>45567</v>
      </c>
      <c r="AH933" s="296" t="str">
        <f>IFERROR(VLOOKUP(Table3[[#This Row],[Št. projektne naloge]],'[1]PLAN KONTROLE KONČANIH STROJEV'!$C$8:$M$2000,4,FALSE),"")</f>
        <v>DA</v>
      </c>
      <c r="AI933" s="10"/>
      <c r="AJ933" s="10"/>
      <c r="AK933" s="296">
        <f>IFERROR(VLOOKUP(Table3[[#This Row],[Št. projektne naloge]],'[1]PLAN KONTROLE KONČANIH STROJEV'!$C$8:$M$2000,9,FALSE),"")</f>
        <v>45568</v>
      </c>
      <c r="AL93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33" s="30" t="s">
        <v>357</v>
      </c>
      <c r="AN933" s="7"/>
    </row>
    <row r="934" spans="1:41" ht="18" hidden="1" x14ac:dyDescent="0.35">
      <c r="A934" s="117" t="s">
        <v>2117</v>
      </c>
      <c r="B934" s="442" t="s">
        <v>2033</v>
      </c>
      <c r="C934" s="57" t="s">
        <v>2043</v>
      </c>
      <c r="D934" s="419" t="s">
        <v>2044</v>
      </c>
      <c r="E934" s="306"/>
      <c r="F934" s="303"/>
      <c r="G934" s="10"/>
      <c r="H934" s="29" t="s">
        <v>2525</v>
      </c>
      <c r="I934" s="250">
        <v>41</v>
      </c>
      <c r="J934" s="103"/>
      <c r="K934" s="103"/>
      <c r="L934" s="105">
        <v>0</v>
      </c>
      <c r="M934" s="105">
        <v>0</v>
      </c>
      <c r="N934" s="306">
        <v>395880071</v>
      </c>
      <c r="O934" s="280">
        <v>16221</v>
      </c>
      <c r="P934" s="105">
        <v>1</v>
      </c>
      <c r="Q934" s="102"/>
      <c r="R934" s="114">
        <v>164</v>
      </c>
      <c r="S934" s="59" t="s">
        <v>28</v>
      </c>
      <c r="T934" s="224"/>
      <c r="U934" s="29"/>
      <c r="V934" s="29" t="str">
        <f>IFERROR(VLOOKUP(Table3[[#This Row],[Št. projektne naloge]],'[2]list 1'!$A$2:$I$2000,6,FALSE),"")</f>
        <v/>
      </c>
      <c r="W934" s="119" t="str">
        <f>IFERROR(VLOOKUP(Table3[[#This Row],[Št. projektne naloge]],'[2]list 1'!$A$2:$I$2000,9,FALSE),"")</f>
        <v/>
      </c>
      <c r="X934" s="296" t="str">
        <f>IFERROR(VLOOKUP(Table3[[#This Row],[Št. projektne naloge]],'[2]list 1'!$A$2:$I$2000,8,FALSE),"")</f>
        <v/>
      </c>
      <c r="Y934" s="101">
        <f>SUM(Table3[[#This Row],[cca 
25%]:[cca 100%]])</f>
        <v>0</v>
      </c>
      <c r="Z934" s="351">
        <f>Table3[[#This Row],[Montažne ure]]*(1-Table3[[#This Row],[faktor %]])</f>
        <v>164</v>
      </c>
      <c r="AA934" s="366"/>
      <c r="AB934" s="85"/>
      <c r="AC934" s="85"/>
      <c r="AD934" s="85"/>
      <c r="AE934" s="444" t="s">
        <v>871</v>
      </c>
      <c r="AF934" s="3"/>
      <c r="AG934" s="296">
        <f>IFERROR(VLOOKUP(Table3[[#This Row],[Št. projektne naloge]],'[1]PLAN KONTROLE KONČANIH STROJEV'!$C$8:$M$2000,5,FALSE),"")</f>
        <v>0</v>
      </c>
      <c r="AH934" s="296">
        <f>IFERROR(VLOOKUP(Table3[[#This Row],[Št. projektne naloge]],'[1]PLAN KONTROLE KONČANIH STROJEV'!$C$8:$M$2000,4,FALSE),"")</f>
        <v>0</v>
      </c>
      <c r="AI934" s="30"/>
      <c r="AJ934" s="10"/>
      <c r="AK934" s="296">
        <f>IFERROR(VLOOKUP(Table3[[#This Row],[Št. projektne naloge]],'[1]PLAN KONTROLE KONČANIH STROJEV'!$C$8:$M$2000,9,FALSE),"")</f>
        <v>0</v>
      </c>
      <c r="AL93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34" s="30"/>
      <c r="AN934" s="7"/>
    </row>
    <row r="935" spans="1:41" s="488" customFormat="1" ht="18" hidden="1" x14ac:dyDescent="0.35">
      <c r="A935" s="76" t="s">
        <v>2117</v>
      </c>
      <c r="B935" s="92" t="s">
        <v>2033</v>
      </c>
      <c r="C935" s="491" t="s">
        <v>2324</v>
      </c>
      <c r="D935" s="492" t="s">
        <v>2045</v>
      </c>
      <c r="E935" s="25"/>
      <c r="F935" s="229"/>
      <c r="G935" s="91" t="s">
        <v>682</v>
      </c>
      <c r="H935" s="112" t="s">
        <v>893</v>
      </c>
      <c r="I935" s="425">
        <v>45</v>
      </c>
      <c r="J935" s="341"/>
      <c r="K935" s="200"/>
      <c r="L935" s="19">
        <v>0</v>
      </c>
      <c r="M935" s="19">
        <v>0</v>
      </c>
      <c r="N935" s="25">
        <v>474001</v>
      </c>
      <c r="O935" s="25">
        <v>16222</v>
      </c>
      <c r="P935" s="24">
        <v>1</v>
      </c>
      <c r="Q935" s="310"/>
      <c r="R935" s="112">
        <v>16</v>
      </c>
      <c r="S935" s="58" t="s">
        <v>1486</v>
      </c>
      <c r="T935" s="46"/>
      <c r="U935" s="112"/>
      <c r="V935" s="112" t="str">
        <f>IFERROR(VLOOKUP(Table3[[#This Row],[Št. projektne naloge]],'[2]list 1'!$A$2:$I$2000,6,FALSE),"")</f>
        <v/>
      </c>
      <c r="W935" s="483" t="str">
        <f>IFERROR(VLOOKUP(Table3[[#This Row],[Št. projektne naloge]],'[2]list 1'!$A$2:$I$2000,9,FALSE),"")</f>
        <v/>
      </c>
      <c r="X935" s="484" t="str">
        <f>IFERROR(VLOOKUP(Table3[[#This Row],[Št. projektne naloge]],'[2]list 1'!$A$2:$I$2000,8,FALSE),"")</f>
        <v/>
      </c>
      <c r="Y935" s="101">
        <f>SUM(Table3[[#This Row],[cca 
25%]:[cca 100%]])</f>
        <v>1</v>
      </c>
      <c r="Z935" s="485">
        <f>Table3[[#This Row],[Montažne ure]]*(1-Table3[[#This Row],[faktor %]])</f>
        <v>0</v>
      </c>
      <c r="AA935" s="84">
        <v>0.25</v>
      </c>
      <c r="AB935" s="84">
        <v>0.25</v>
      </c>
      <c r="AC935" s="84">
        <v>0.25</v>
      </c>
      <c r="AD935" s="84">
        <v>0.25</v>
      </c>
      <c r="AE935" s="514" t="s">
        <v>1097</v>
      </c>
      <c r="AF935" s="439"/>
      <c r="AG935" s="484">
        <f>IFERROR(VLOOKUP(Table3[[#This Row],[Št. projektne naloge]],'[1]PLAN KONTROLE KONČANIH STROJEV'!$C$8:$M$2000,5,FALSE),"")</f>
        <v>0</v>
      </c>
      <c r="AH935" s="484" t="str">
        <f>IFERROR(VLOOKUP(Table3[[#This Row],[Št. projektne naloge]],'[1]PLAN KONTROLE KONČANIH STROJEV'!$C$8:$M$2000,4,FALSE),"")</f>
        <v>DA</v>
      </c>
      <c r="AI935" s="91"/>
      <c r="AJ935" s="91"/>
      <c r="AK935" s="484">
        <f>IFERROR(VLOOKUP(Table3[[#This Row],[Št. projektne naloge]],'[1]PLAN KONTROLE KONČANIH STROJEV'!$C$8:$M$2000,9,FALSE),"")</f>
        <v>45618</v>
      </c>
      <c r="AL935" s="159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35" s="159" t="s">
        <v>357</v>
      </c>
      <c r="AN935" s="7"/>
      <c r="AO935"/>
    </row>
    <row r="936" spans="1:41" s="488" customFormat="1" ht="29.4" hidden="1" x14ac:dyDescent="0.35">
      <c r="A936" s="76" t="s">
        <v>2117</v>
      </c>
      <c r="B936" s="442" t="s">
        <v>2033</v>
      </c>
      <c r="C936" s="493" t="s">
        <v>2323</v>
      </c>
      <c r="D936" s="492" t="s">
        <v>2322</v>
      </c>
      <c r="E936" s="25"/>
      <c r="F936" s="229"/>
      <c r="G936" s="91" t="s">
        <v>682</v>
      </c>
      <c r="H936" s="112" t="s">
        <v>893</v>
      </c>
      <c r="I936" s="425">
        <v>45</v>
      </c>
      <c r="J936" s="341"/>
      <c r="K936" s="341"/>
      <c r="L936" s="19">
        <v>0</v>
      </c>
      <c r="M936" s="19">
        <v>0</v>
      </c>
      <c r="N936" s="25">
        <v>479014</v>
      </c>
      <c r="O936" s="25"/>
      <c r="P936" s="489"/>
      <c r="Q936" s="91"/>
      <c r="R936" s="114">
        <v>5</v>
      </c>
      <c r="S936" s="58" t="s">
        <v>1486</v>
      </c>
      <c r="T936" s="46"/>
      <c r="U936" s="112"/>
      <c r="V936" s="112"/>
      <c r="W936" s="483"/>
      <c r="X936" s="490"/>
      <c r="Y936" s="101">
        <f>SUM(Table3[[#This Row],[cca 
25%]:[cca 100%]])</f>
        <v>0.75</v>
      </c>
      <c r="Z936" s="485">
        <f>Table3[[#This Row],[Montažne ure]]*(1-Table3[[#This Row],[faktor %]])</f>
        <v>1.25</v>
      </c>
      <c r="AA936" s="84">
        <v>0.25</v>
      </c>
      <c r="AB936" s="84">
        <v>0.25</v>
      </c>
      <c r="AC936" s="84">
        <v>0.25</v>
      </c>
      <c r="AD936" s="486"/>
      <c r="AE936" s="439"/>
      <c r="AF936" s="439"/>
      <c r="AG936" s="484"/>
      <c r="AH936" s="484"/>
      <c r="AI936" s="91"/>
      <c r="AJ936" s="91"/>
      <c r="AK936" s="484"/>
      <c r="AL936" s="159"/>
      <c r="AM936" s="159"/>
      <c r="AN936" s="7"/>
      <c r="AO936"/>
    </row>
    <row r="937" spans="1:41" ht="18" hidden="1" x14ac:dyDescent="0.35">
      <c r="A937" s="117" t="s">
        <v>2117</v>
      </c>
      <c r="B937" s="442" t="s">
        <v>2033</v>
      </c>
      <c r="C937" s="57" t="s">
        <v>2046</v>
      </c>
      <c r="D937" s="419" t="s">
        <v>2047</v>
      </c>
      <c r="E937" s="50"/>
      <c r="F937" s="80"/>
      <c r="G937" s="94" t="s">
        <v>556</v>
      </c>
      <c r="H937" s="112" t="s">
        <v>893</v>
      </c>
      <c r="I937" s="425">
        <v>38</v>
      </c>
      <c r="J937" s="354"/>
      <c r="K937" s="341"/>
      <c r="L937" s="19">
        <v>0</v>
      </c>
      <c r="M937" s="19">
        <v>0</v>
      </c>
      <c r="N937" s="50">
        <v>474002</v>
      </c>
      <c r="O937" s="50">
        <v>16223</v>
      </c>
      <c r="P937" s="105">
        <v>1</v>
      </c>
      <c r="Q937" s="102"/>
      <c r="R937" s="114">
        <v>38</v>
      </c>
      <c r="S937" s="58" t="s">
        <v>1486</v>
      </c>
      <c r="T937" s="224"/>
      <c r="U937" s="29"/>
      <c r="V937" s="29" t="str">
        <f>IFERROR(VLOOKUP(Table3[[#This Row],[Št. projektne naloge]],'[2]list 1'!$A$2:$I$2000,6,FALSE),"")</f>
        <v/>
      </c>
      <c r="W937" s="119" t="str">
        <f>IFERROR(VLOOKUP(Table3[[#This Row],[Št. projektne naloge]],'[2]list 1'!$A$2:$I$2000,9,FALSE),"")</f>
        <v/>
      </c>
      <c r="X937" s="296" t="str">
        <f>IFERROR(VLOOKUP(Table3[[#This Row],[Št. projektne naloge]],'[2]list 1'!$A$2:$I$2000,8,FALSE),"")</f>
        <v/>
      </c>
      <c r="Y937" s="101">
        <f>SUM(Table3[[#This Row],[cca 
25%]:[cca 100%]])</f>
        <v>0.75</v>
      </c>
      <c r="Z937" s="351">
        <f>Table3[[#This Row],[Montažne ure]]*(1-Table3[[#This Row],[faktor %]])</f>
        <v>9.5</v>
      </c>
      <c r="AA937" s="84">
        <v>0.25</v>
      </c>
      <c r="AB937" s="84">
        <v>0.25</v>
      </c>
      <c r="AC937" s="84">
        <v>0.25</v>
      </c>
      <c r="AD937" s="85"/>
      <c r="AE937" s="446" t="s">
        <v>2386</v>
      </c>
      <c r="AF937" s="3"/>
      <c r="AG937" s="296">
        <f>IFERROR(VLOOKUP(Table3[[#This Row],[Št. projektne naloge]],'[1]PLAN KONTROLE KONČANIH STROJEV'!$C$8:$M$2000,5,FALSE),"")</f>
        <v>45663</v>
      </c>
      <c r="AH937" s="296" t="str">
        <f>IFERROR(VLOOKUP(Table3[[#This Row],[Št. projektne naloge]],'[1]PLAN KONTROLE KONČANIH STROJEV'!$C$8:$M$2000,4,FALSE),"")</f>
        <v>DA</v>
      </c>
      <c r="AI937" s="10"/>
      <c r="AJ937" s="10"/>
      <c r="AK937" s="296">
        <f>IFERROR(VLOOKUP(Table3[[#This Row],[Št. projektne naloge]],'[1]PLAN KONTROLE KONČANIH STROJEV'!$C$8:$M$2000,9,FALSE),"")</f>
        <v>45666</v>
      </c>
      <c r="AL93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37" s="30"/>
      <c r="AN937" s="7"/>
    </row>
    <row r="938" spans="1:41" ht="18" hidden="1" x14ac:dyDescent="0.35">
      <c r="A938" s="117" t="s">
        <v>2117</v>
      </c>
      <c r="B938" s="442" t="s">
        <v>2033</v>
      </c>
      <c r="C938" s="95" t="s">
        <v>2048</v>
      </c>
      <c r="D938" s="420" t="s">
        <v>2049</v>
      </c>
      <c r="E938" s="97"/>
      <c r="F938" s="229"/>
      <c r="G938" s="91" t="s">
        <v>710</v>
      </c>
      <c r="H938" s="112" t="s">
        <v>893</v>
      </c>
      <c r="I938" s="425">
        <v>38</v>
      </c>
      <c r="J938" s="341"/>
      <c r="K938" s="341"/>
      <c r="L938" s="19">
        <v>0</v>
      </c>
      <c r="M938" s="19">
        <v>0</v>
      </c>
      <c r="N938" s="25">
        <v>474003</v>
      </c>
      <c r="O938" s="25">
        <v>16224</v>
      </c>
      <c r="P938" s="105">
        <v>1</v>
      </c>
      <c r="Q938" s="102"/>
      <c r="R938" s="114">
        <v>18</v>
      </c>
      <c r="S938" s="58" t="s">
        <v>1486</v>
      </c>
      <c r="T938" s="224"/>
      <c r="U938" s="29"/>
      <c r="V938" s="29" t="str">
        <f>IFERROR(VLOOKUP(Table3[[#This Row],[Št. projektne naloge]],'[2]list 1'!$A$2:$I$2000,6,FALSE),"")</f>
        <v/>
      </c>
      <c r="W938" s="119" t="str">
        <f>IFERROR(VLOOKUP(Table3[[#This Row],[Št. projektne naloge]],'[2]list 1'!$A$2:$I$2000,9,FALSE),"")</f>
        <v/>
      </c>
      <c r="X938" s="296" t="str">
        <f>IFERROR(VLOOKUP(Table3[[#This Row],[Št. projektne naloge]],'[2]list 1'!$A$2:$I$2000,8,FALSE),"")</f>
        <v/>
      </c>
      <c r="Y938" s="101">
        <f>SUM(Table3[[#This Row],[cca 
25%]:[cca 100%]])</f>
        <v>0.75</v>
      </c>
      <c r="Z938" s="351">
        <f>Table3[[#This Row],[Montažne ure]]*(1-Table3[[#This Row],[faktor %]])</f>
        <v>4.5</v>
      </c>
      <c r="AA938" s="84">
        <v>0.25</v>
      </c>
      <c r="AB938" s="84">
        <v>0.25</v>
      </c>
      <c r="AC938" s="84">
        <v>0.25</v>
      </c>
      <c r="AD938" s="85"/>
      <c r="AE938" s="444" t="s">
        <v>682</v>
      </c>
      <c r="AF938" s="3"/>
      <c r="AG938" s="296">
        <f>IFERROR(VLOOKUP(Table3[[#This Row],[Št. projektne naloge]],'[1]PLAN KONTROLE KONČANIH STROJEV'!$C$8:$M$2000,5,FALSE),"")</f>
        <v>0</v>
      </c>
      <c r="AH938" s="296" t="str">
        <f>IFERROR(VLOOKUP(Table3[[#This Row],[Št. projektne naloge]],'[1]PLAN KONTROLE KONČANIH STROJEV'!$C$8:$M$2000,4,FALSE),"")</f>
        <v>DA</v>
      </c>
      <c r="AI938" s="10"/>
      <c r="AJ938" s="10"/>
      <c r="AK938" s="296">
        <f>IFERROR(VLOOKUP(Table3[[#This Row],[Št. projektne naloge]],'[1]PLAN KONTROLE KONČANIH STROJEV'!$C$8:$M$2000,9,FALSE),"")</f>
        <v>0</v>
      </c>
      <c r="AL93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38" s="30"/>
      <c r="AN938" s="7"/>
    </row>
    <row r="939" spans="1:41" ht="18" hidden="1" x14ac:dyDescent="0.35">
      <c r="A939" s="117" t="s">
        <v>2117</v>
      </c>
      <c r="B939" s="442" t="s">
        <v>2033</v>
      </c>
      <c r="C939" s="96" t="s">
        <v>2050</v>
      </c>
      <c r="D939" s="97" t="s">
        <v>2051</v>
      </c>
      <c r="E939" s="97"/>
      <c r="F939" s="229"/>
      <c r="G939" s="70" t="s">
        <v>2218</v>
      </c>
      <c r="H939" s="112"/>
      <c r="I939" s="25"/>
      <c r="J939" s="262"/>
      <c r="K939" s="262"/>
      <c r="L939" s="24"/>
      <c r="M939" s="24"/>
      <c r="N939" s="25">
        <v>474004</v>
      </c>
      <c r="O939" s="25">
        <v>16225</v>
      </c>
      <c r="P939" s="105">
        <v>1</v>
      </c>
      <c r="Q939" s="102"/>
      <c r="R939" s="114"/>
      <c r="S939" s="272"/>
      <c r="T939" s="224"/>
      <c r="U939" s="29"/>
      <c r="V939" s="29" t="str">
        <f>IFERROR(VLOOKUP(Table3[[#This Row],[Št. projektne naloge]],'[2]list 1'!$A$2:$I$2000,6,FALSE),"")</f>
        <v/>
      </c>
      <c r="W939" s="119" t="str">
        <f>IFERROR(VLOOKUP(Table3[[#This Row],[Št. projektne naloge]],'[2]list 1'!$A$2:$I$2000,9,FALSE),"")</f>
        <v/>
      </c>
      <c r="X939" s="296" t="str">
        <f>IFERROR(VLOOKUP(Table3[[#This Row],[Št. projektne naloge]],'[2]list 1'!$A$2:$I$2000,8,FALSE),"")</f>
        <v/>
      </c>
      <c r="Y939" s="101">
        <f>SUM(Table3[[#This Row],[cca 
25%]:[cca 100%]])</f>
        <v>0</v>
      </c>
      <c r="Z939" s="351">
        <f>Table3[[#This Row],[Montažne ure]]*(1-Table3[[#This Row],[faktor %]])</f>
        <v>0</v>
      </c>
      <c r="AA939" s="366"/>
      <c r="AB939" s="85"/>
      <c r="AC939" s="85"/>
      <c r="AD939" s="85"/>
      <c r="AE939" s="3"/>
      <c r="AF939" s="3"/>
      <c r="AG939" s="296">
        <f>IFERROR(VLOOKUP(Table3[[#This Row],[Št. projektne naloge]],'[1]PLAN KONTROLE KONČANIH STROJEV'!$C$8:$M$2000,5,FALSE),"")</f>
        <v>0</v>
      </c>
      <c r="AH939" s="296">
        <f>IFERROR(VLOOKUP(Table3[[#This Row],[Št. projektne naloge]],'[1]PLAN KONTROLE KONČANIH STROJEV'!$C$8:$M$2000,4,FALSE),"")</f>
        <v>0</v>
      </c>
      <c r="AI939" s="10"/>
      <c r="AJ939" s="10"/>
      <c r="AK939" s="296">
        <f>IFERROR(VLOOKUP(Table3[[#This Row],[Št. projektne naloge]],'[1]PLAN KONTROLE KONČANIH STROJEV'!$C$8:$M$2000,9,FALSE),"")</f>
        <v>0</v>
      </c>
      <c r="AL93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39" s="30"/>
      <c r="AN939" s="7"/>
    </row>
    <row r="940" spans="1:41" ht="18" hidden="1" x14ac:dyDescent="0.35">
      <c r="A940" s="117" t="s">
        <v>2117</v>
      </c>
      <c r="B940" s="442" t="s">
        <v>2033</v>
      </c>
      <c r="C940" s="95" t="s">
        <v>2052</v>
      </c>
      <c r="D940" s="420" t="s">
        <v>2053</v>
      </c>
      <c r="E940" s="97"/>
      <c r="F940" s="229"/>
      <c r="G940" s="91" t="s">
        <v>2218</v>
      </c>
      <c r="H940" s="112" t="s">
        <v>2377</v>
      </c>
      <c r="I940" s="425">
        <v>37</v>
      </c>
      <c r="J940" s="341"/>
      <c r="K940" s="341"/>
      <c r="L940" s="19">
        <v>0</v>
      </c>
      <c r="M940" s="19">
        <v>0</v>
      </c>
      <c r="N940" s="25">
        <v>474005</v>
      </c>
      <c r="O940" s="25">
        <v>16226</v>
      </c>
      <c r="P940" s="105">
        <v>1</v>
      </c>
      <c r="Q940" s="102"/>
      <c r="R940" s="114">
        <v>57</v>
      </c>
      <c r="S940" s="58" t="s">
        <v>1486</v>
      </c>
      <c r="T940" s="224"/>
      <c r="U940" s="29"/>
      <c r="V940" s="29" t="str">
        <f>IFERROR(VLOOKUP(Table3[[#This Row],[Št. projektne naloge]],'[2]list 1'!$A$2:$I$2000,6,FALSE),"")</f>
        <v/>
      </c>
      <c r="W940" s="119" t="str">
        <f>IFERROR(VLOOKUP(Table3[[#This Row],[Št. projektne naloge]],'[2]list 1'!$A$2:$I$2000,9,FALSE),"")</f>
        <v/>
      </c>
      <c r="X940" s="296" t="str">
        <f>IFERROR(VLOOKUP(Table3[[#This Row],[Št. projektne naloge]],'[2]list 1'!$A$2:$I$2000,8,FALSE),"")</f>
        <v/>
      </c>
      <c r="Y940" s="101">
        <f>SUM(Table3[[#This Row],[cca 
25%]:[cca 100%]])</f>
        <v>0.75</v>
      </c>
      <c r="Z940" s="351">
        <f>Table3[[#This Row],[Montažne ure]]*(1-Table3[[#This Row],[faktor %]])</f>
        <v>14.25</v>
      </c>
      <c r="AA940" s="84">
        <v>0.25</v>
      </c>
      <c r="AB940" s="84">
        <v>0.25</v>
      </c>
      <c r="AC940" s="84">
        <v>0.25</v>
      </c>
      <c r="AD940" s="85"/>
      <c r="AE940" s="515" t="s">
        <v>2527</v>
      </c>
      <c r="AF940" s="3"/>
      <c r="AG940" s="296">
        <f>IFERROR(VLOOKUP(Table3[[#This Row],[Št. projektne naloge]],'[1]PLAN KONTROLE KONČANIH STROJEV'!$C$8:$M$2000,5,FALSE),"")</f>
        <v>0</v>
      </c>
      <c r="AH940" s="296">
        <f>IFERROR(VLOOKUP(Table3[[#This Row],[Št. projektne naloge]],'[1]PLAN KONTROLE KONČANIH STROJEV'!$C$8:$M$2000,4,FALSE),"")</f>
        <v>0</v>
      </c>
      <c r="AI940" s="10"/>
      <c r="AJ940" s="10"/>
      <c r="AK940" s="296">
        <f>IFERROR(VLOOKUP(Table3[[#This Row],[Št. projektne naloge]],'[1]PLAN KONTROLE KONČANIH STROJEV'!$C$8:$M$2000,9,FALSE),"")</f>
        <v>0</v>
      </c>
      <c r="AL94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40" s="30"/>
      <c r="AN940" s="7"/>
    </row>
    <row r="941" spans="1:41" ht="18" hidden="1" x14ac:dyDescent="0.35">
      <c r="A941" s="117" t="s">
        <v>2117</v>
      </c>
      <c r="B941" s="442" t="s">
        <v>2033</v>
      </c>
      <c r="C941" s="57" t="s">
        <v>1524</v>
      </c>
      <c r="D941" s="419" t="s">
        <v>2054</v>
      </c>
      <c r="E941" s="50"/>
      <c r="F941" s="303"/>
      <c r="G941" s="10" t="s">
        <v>2004</v>
      </c>
      <c r="H941" s="29" t="s">
        <v>894</v>
      </c>
      <c r="I941" s="478">
        <v>36</v>
      </c>
      <c r="J941" s="341"/>
      <c r="K941" s="341"/>
      <c r="L941" s="19">
        <v>0</v>
      </c>
      <c r="M941" s="406">
        <v>0</v>
      </c>
      <c r="N941" s="50">
        <v>470169</v>
      </c>
      <c r="O941" s="280">
        <v>16227</v>
      </c>
      <c r="P941" s="105">
        <v>1</v>
      </c>
      <c r="Q941" s="102"/>
      <c r="R941" s="114">
        <v>102</v>
      </c>
      <c r="S941" s="59" t="s">
        <v>28</v>
      </c>
      <c r="T941" s="224"/>
      <c r="U941" s="29"/>
      <c r="V941" s="29" t="str">
        <f>IFERROR(VLOOKUP(Table3[[#This Row],[Št. projektne naloge]],'[2]list 1'!$A$2:$I$2000,6,FALSE),"")</f>
        <v/>
      </c>
      <c r="W941" s="119" t="str">
        <f>IFERROR(VLOOKUP(Table3[[#This Row],[Št. projektne naloge]],'[2]list 1'!$A$2:$I$2000,9,FALSE),"")</f>
        <v/>
      </c>
      <c r="X941" s="296" t="str">
        <f>IFERROR(VLOOKUP(Table3[[#This Row],[Št. projektne naloge]],'[2]list 1'!$A$2:$I$2000,8,FALSE),"")</f>
        <v/>
      </c>
      <c r="Y941" s="101">
        <f>SUM(Table3[[#This Row],[cca 
25%]:[cca 100%]])</f>
        <v>0.75</v>
      </c>
      <c r="Z941" s="351">
        <f>Table3[[#This Row],[Montažne ure]]*(1-Table3[[#This Row],[faktor %]])</f>
        <v>25.5</v>
      </c>
      <c r="AA941" s="84">
        <v>0.25</v>
      </c>
      <c r="AB941" s="84">
        <v>0.25</v>
      </c>
      <c r="AC941" s="84">
        <v>0.25</v>
      </c>
      <c r="AD941" s="495"/>
      <c r="AE941" s="446" t="s">
        <v>2330</v>
      </c>
      <c r="AF941" s="3"/>
      <c r="AG941" s="296">
        <f>IFERROR(VLOOKUP(Table3[[#This Row],[Št. projektne naloge]],'[1]PLAN KONTROLE KONČANIH STROJEV'!$C$8:$M$2000,5,FALSE),"")</f>
        <v>0</v>
      </c>
      <c r="AH941" s="296" t="str">
        <f>IFERROR(VLOOKUP(Table3[[#This Row],[Št. projektne naloge]],'[1]PLAN KONTROLE KONČANIH STROJEV'!$C$8:$M$2000,4,FALSE),"")</f>
        <v>DA</v>
      </c>
      <c r="AI941" s="10"/>
      <c r="AJ941" s="10"/>
      <c r="AK941" s="296">
        <f>IFERROR(VLOOKUP(Table3[[#This Row],[Št. projektne naloge]],'[1]PLAN KONTROLE KONČANIH STROJEV'!$C$8:$M$2000,9,FALSE),"")</f>
        <v>0</v>
      </c>
      <c r="AL94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41" s="30"/>
      <c r="AN941" s="7"/>
    </row>
    <row r="942" spans="1:41" ht="18" hidden="1" x14ac:dyDescent="0.35">
      <c r="A942" s="117" t="s">
        <v>2117</v>
      </c>
      <c r="B942" s="442" t="s">
        <v>2033</v>
      </c>
      <c r="C942" s="57" t="s">
        <v>1526</v>
      </c>
      <c r="D942" s="419" t="s">
        <v>2055</v>
      </c>
      <c r="E942" s="50"/>
      <c r="F942" s="303"/>
      <c r="G942" s="10" t="s">
        <v>2004</v>
      </c>
      <c r="H942" s="28" t="s">
        <v>852</v>
      </c>
      <c r="I942" s="250">
        <v>36</v>
      </c>
      <c r="J942" s="158"/>
      <c r="K942" s="158"/>
      <c r="L942" s="214">
        <v>0</v>
      </c>
      <c r="M942" s="214">
        <v>0</v>
      </c>
      <c r="N942" s="50">
        <v>470170</v>
      </c>
      <c r="O942" s="280">
        <v>16228</v>
      </c>
      <c r="P942" s="105">
        <v>1</v>
      </c>
      <c r="Q942" s="102"/>
      <c r="R942" s="114">
        <v>17</v>
      </c>
      <c r="S942" s="61" t="s">
        <v>29</v>
      </c>
      <c r="T942" s="224"/>
      <c r="U942" s="29"/>
      <c r="V942" s="29" t="str">
        <f>IFERROR(VLOOKUP(Table3[[#This Row],[Št. projektne naloge]],'[2]list 1'!$A$2:$I$2000,6,FALSE),"")</f>
        <v/>
      </c>
      <c r="W942" s="119" t="str">
        <f>IFERROR(VLOOKUP(Table3[[#This Row],[Št. projektne naloge]],'[2]list 1'!$A$2:$I$2000,9,FALSE),"")</f>
        <v/>
      </c>
      <c r="X942" s="296" t="str">
        <f>IFERROR(VLOOKUP(Table3[[#This Row],[Št. projektne naloge]],'[2]list 1'!$A$2:$I$2000,8,FALSE),"")</f>
        <v/>
      </c>
      <c r="Y942" s="101">
        <f>SUM(Table3[[#This Row],[cca 
25%]:[cca 100%]])</f>
        <v>1</v>
      </c>
      <c r="Z942" s="351">
        <f>Table3[[#This Row],[Montažne ure]]*(1-Table3[[#This Row],[faktor %]])</f>
        <v>0</v>
      </c>
      <c r="AA942" s="84">
        <v>0.25</v>
      </c>
      <c r="AB942" s="84">
        <v>0.25</v>
      </c>
      <c r="AC942" s="84">
        <v>0.25</v>
      </c>
      <c r="AD942" s="84">
        <v>0.25</v>
      </c>
      <c r="AE942" s="446" t="s">
        <v>2307</v>
      </c>
      <c r="AF942" s="3"/>
      <c r="AG942" s="296">
        <f>IFERROR(VLOOKUP(Table3[[#This Row],[Št. projektne naloge]],'[1]PLAN KONTROLE KONČANIH STROJEV'!$C$8:$M$2000,5,FALSE),"")</f>
        <v>45568</v>
      </c>
      <c r="AH942" s="296" t="str">
        <f>IFERROR(VLOOKUP(Table3[[#This Row],[Št. projektne naloge]],'[1]PLAN KONTROLE KONČANIH STROJEV'!$C$8:$M$2000,4,FALSE),"")</f>
        <v>DA</v>
      </c>
      <c r="AI942" s="10"/>
      <c r="AJ942" s="10"/>
      <c r="AK942" s="296">
        <f>IFERROR(VLOOKUP(Table3[[#This Row],[Št. projektne naloge]],'[1]PLAN KONTROLE KONČANIH STROJEV'!$C$8:$M$2000,9,FALSE),"")</f>
        <v>45573</v>
      </c>
      <c r="AL94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42" s="30"/>
      <c r="AN942" s="7"/>
    </row>
    <row r="943" spans="1:41" ht="18" hidden="1" x14ac:dyDescent="0.35">
      <c r="A943" s="117" t="s">
        <v>2117</v>
      </c>
      <c r="B943" s="442" t="s">
        <v>2033</v>
      </c>
      <c r="C943" s="57" t="s">
        <v>1528</v>
      </c>
      <c r="D943" s="419" t="s">
        <v>2056</v>
      </c>
      <c r="E943" s="50"/>
      <c r="F943" s="303"/>
      <c r="G943" s="10" t="s">
        <v>2004</v>
      </c>
      <c r="H943" s="29" t="s">
        <v>2316</v>
      </c>
      <c r="I943" s="425">
        <v>38</v>
      </c>
      <c r="J943" s="158"/>
      <c r="K943" s="158"/>
      <c r="L943" s="19">
        <v>0</v>
      </c>
      <c r="M943" s="214">
        <v>0</v>
      </c>
      <c r="N943" s="50">
        <v>469991</v>
      </c>
      <c r="O943" s="280">
        <v>16229</v>
      </c>
      <c r="P943" s="105">
        <v>1</v>
      </c>
      <c r="Q943" s="102"/>
      <c r="R943" s="114">
        <v>24</v>
      </c>
      <c r="S943" s="59" t="s">
        <v>28</v>
      </c>
      <c r="T943" s="224"/>
      <c r="U943" s="29"/>
      <c r="V943" s="29" t="str">
        <f>IFERROR(VLOOKUP(Table3[[#This Row],[Št. projektne naloge]],'[2]list 1'!$A$2:$I$2000,6,FALSE),"")</f>
        <v/>
      </c>
      <c r="W943" s="119" t="str">
        <f>IFERROR(VLOOKUP(Table3[[#This Row],[Št. projektne naloge]],'[2]list 1'!$A$2:$I$2000,9,FALSE),"")</f>
        <v/>
      </c>
      <c r="X943" s="296" t="str">
        <f>IFERROR(VLOOKUP(Table3[[#This Row],[Št. projektne naloge]],'[2]list 1'!$A$2:$I$2000,8,FALSE),"")</f>
        <v/>
      </c>
      <c r="Y943" s="101">
        <f>SUM(Table3[[#This Row],[cca 
25%]:[cca 100%]])</f>
        <v>1</v>
      </c>
      <c r="Z943" s="351">
        <f>Table3[[#This Row],[Montažne ure]]*(1-Table3[[#This Row],[faktor %]])</f>
        <v>0</v>
      </c>
      <c r="AA943" s="84">
        <v>0.25</v>
      </c>
      <c r="AB943" s="84">
        <v>0.25</v>
      </c>
      <c r="AC943" s="84">
        <v>0.25</v>
      </c>
      <c r="AD943" s="84">
        <v>0.25</v>
      </c>
      <c r="AE943" s="444" t="s">
        <v>682</v>
      </c>
      <c r="AF943" s="3"/>
      <c r="AG943" s="296">
        <f>IFERROR(VLOOKUP(Table3[[#This Row],[Št. projektne naloge]],'[1]PLAN KONTROLE KONČANIH STROJEV'!$C$8:$M$2000,5,FALSE),"")</f>
        <v>0</v>
      </c>
      <c r="AH943" s="296" t="str">
        <f>IFERROR(VLOOKUP(Table3[[#This Row],[Št. projektne naloge]],'[1]PLAN KONTROLE KONČANIH STROJEV'!$C$8:$M$2000,4,FALSE),"")</f>
        <v>DA</v>
      </c>
      <c r="AI943" s="10"/>
      <c r="AJ943" s="10"/>
      <c r="AK943" s="296">
        <f>IFERROR(VLOOKUP(Table3[[#This Row],[Št. projektne naloge]],'[1]PLAN KONTROLE KONČANIH STROJEV'!$C$8:$M$2000,9,FALSE),"")</f>
        <v>45590</v>
      </c>
      <c r="AL94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43" s="30"/>
      <c r="AN943" s="7"/>
    </row>
    <row r="944" spans="1:41" ht="18" hidden="1" x14ac:dyDescent="0.35">
      <c r="A944" s="117" t="s">
        <v>2117</v>
      </c>
      <c r="B944" s="442" t="s">
        <v>2033</v>
      </c>
      <c r="C944" s="57" t="s">
        <v>1530</v>
      </c>
      <c r="D944" s="419" t="s">
        <v>2057</v>
      </c>
      <c r="E944" s="50"/>
      <c r="F944" s="303"/>
      <c r="G944" s="10" t="s">
        <v>2004</v>
      </c>
      <c r="H944" s="29" t="s">
        <v>2316</v>
      </c>
      <c r="I944" s="425">
        <v>38</v>
      </c>
      <c r="J944" s="158"/>
      <c r="K944" s="158"/>
      <c r="L944" s="19">
        <v>0</v>
      </c>
      <c r="M944" s="214">
        <v>0</v>
      </c>
      <c r="N944" s="50">
        <v>434777</v>
      </c>
      <c r="O944" s="280">
        <v>16230</v>
      </c>
      <c r="P944" s="105">
        <v>1</v>
      </c>
      <c r="Q944" s="102"/>
      <c r="R944" s="114">
        <v>19</v>
      </c>
      <c r="S944" s="59" t="s">
        <v>28</v>
      </c>
      <c r="T944" s="224"/>
      <c r="U944" s="29"/>
      <c r="V944" s="29" t="str">
        <f>IFERROR(VLOOKUP(Table3[[#This Row],[Št. projektne naloge]],'[2]list 1'!$A$2:$I$2000,6,FALSE),"")</f>
        <v/>
      </c>
      <c r="W944" s="119" t="str">
        <f>IFERROR(VLOOKUP(Table3[[#This Row],[Št. projektne naloge]],'[2]list 1'!$A$2:$I$2000,9,FALSE),"")</f>
        <v/>
      </c>
      <c r="X944" s="296" t="str">
        <f>IFERROR(VLOOKUP(Table3[[#This Row],[Št. projektne naloge]],'[2]list 1'!$A$2:$I$2000,8,FALSE),"")</f>
        <v/>
      </c>
      <c r="Y944" s="101">
        <f>SUM(Table3[[#This Row],[cca 
25%]:[cca 100%]])</f>
        <v>1</v>
      </c>
      <c r="Z944" s="351">
        <f>Table3[[#This Row],[Montažne ure]]*(1-Table3[[#This Row],[faktor %]])</f>
        <v>0</v>
      </c>
      <c r="AA944" s="84">
        <v>0.25</v>
      </c>
      <c r="AB944" s="84">
        <v>0.25</v>
      </c>
      <c r="AC944" s="84">
        <v>0.25</v>
      </c>
      <c r="AD944" s="84">
        <v>0.25</v>
      </c>
      <c r="AE944" s="444" t="s">
        <v>682</v>
      </c>
      <c r="AF944" s="3"/>
      <c r="AG944" s="296">
        <f>IFERROR(VLOOKUP(Table3[[#This Row],[Št. projektne naloge]],'[1]PLAN KONTROLE KONČANIH STROJEV'!$C$8:$M$2000,5,FALSE),"")</f>
        <v>0</v>
      </c>
      <c r="AH944" s="296" t="str">
        <f>IFERROR(VLOOKUP(Table3[[#This Row],[Št. projektne naloge]],'[1]PLAN KONTROLE KONČANIH STROJEV'!$C$8:$M$2000,4,FALSE),"")</f>
        <v>DA</v>
      </c>
      <c r="AI944" s="10"/>
      <c r="AJ944" s="10"/>
      <c r="AK944" s="296">
        <f>IFERROR(VLOOKUP(Table3[[#This Row],[Št. projektne naloge]],'[1]PLAN KONTROLE KONČANIH STROJEV'!$C$8:$M$2000,9,FALSE),"")</f>
        <v>45618</v>
      </c>
      <c r="AL94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44" s="30"/>
      <c r="AN944" s="7"/>
    </row>
    <row r="945" spans="1:40" ht="18" hidden="1" x14ac:dyDescent="0.35">
      <c r="A945" s="117" t="s">
        <v>2117</v>
      </c>
      <c r="B945" s="8" t="s">
        <v>2033</v>
      </c>
      <c r="C945" s="57" t="s">
        <v>1532</v>
      </c>
      <c r="D945" s="419" t="s">
        <v>2058</v>
      </c>
      <c r="E945" s="50"/>
      <c r="F945" s="303"/>
      <c r="G945" s="10" t="s">
        <v>2004</v>
      </c>
      <c r="H945" s="28" t="s">
        <v>852</v>
      </c>
      <c r="I945" s="250">
        <v>36</v>
      </c>
      <c r="J945" s="158"/>
      <c r="K945" s="158"/>
      <c r="L945" s="214">
        <v>0</v>
      </c>
      <c r="M945" s="214">
        <v>0</v>
      </c>
      <c r="N945" s="50">
        <v>434787</v>
      </c>
      <c r="O945" s="280">
        <v>16231</v>
      </c>
      <c r="P945" s="105">
        <v>1</v>
      </c>
      <c r="Q945" s="102"/>
      <c r="R945" s="114">
        <v>30</v>
      </c>
      <c r="S945" s="61" t="s">
        <v>29</v>
      </c>
      <c r="T945" s="224"/>
      <c r="U945" s="29"/>
      <c r="V945" s="29" t="str">
        <f>IFERROR(VLOOKUP(Table3[[#This Row],[Št. projektne naloge]],'[2]list 1'!$A$2:$I$2000,6,FALSE),"")</f>
        <v/>
      </c>
      <c r="W945" s="119" t="str">
        <f>IFERROR(VLOOKUP(Table3[[#This Row],[Št. projektne naloge]],'[2]list 1'!$A$2:$I$2000,9,FALSE),"")</f>
        <v/>
      </c>
      <c r="X945" s="296" t="str">
        <f>IFERROR(VLOOKUP(Table3[[#This Row],[Št. projektne naloge]],'[2]list 1'!$A$2:$I$2000,8,FALSE),"")</f>
        <v/>
      </c>
      <c r="Y945" s="101">
        <f>SUM(Table3[[#This Row],[cca 
25%]:[cca 100%]])</f>
        <v>1</v>
      </c>
      <c r="Z945" s="351">
        <f>Table3[[#This Row],[Montažne ure]]*(1-Table3[[#This Row],[faktor %]])</f>
        <v>0</v>
      </c>
      <c r="AA945" s="84">
        <v>0.25</v>
      </c>
      <c r="AB945" s="84">
        <v>0.25</v>
      </c>
      <c r="AC945" s="84">
        <v>0.25</v>
      </c>
      <c r="AD945" s="84">
        <v>0.25</v>
      </c>
      <c r="AE945" s="446" t="s">
        <v>2308</v>
      </c>
      <c r="AF945" s="3"/>
      <c r="AG945" s="296">
        <f>IFERROR(VLOOKUP(Table3[[#This Row],[Št. projektne naloge]],'[1]PLAN KONTROLE KONČANIH STROJEV'!$C$8:$M$2000,5,FALSE),"")</f>
        <v>45568</v>
      </c>
      <c r="AH945" s="296" t="str">
        <f>IFERROR(VLOOKUP(Table3[[#This Row],[Št. projektne naloge]],'[1]PLAN KONTROLE KONČANIH STROJEV'!$C$8:$M$2000,4,FALSE),"")</f>
        <v>DA</v>
      </c>
      <c r="AI945" s="10"/>
      <c r="AJ945" s="10"/>
      <c r="AK945" s="296">
        <f>IFERROR(VLOOKUP(Table3[[#This Row],[Št. projektne naloge]],'[1]PLAN KONTROLE KONČANIH STROJEV'!$C$8:$M$2000,9,FALSE),"")</f>
        <v>45580</v>
      </c>
      <c r="AL94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45" s="30" t="s">
        <v>357</v>
      </c>
      <c r="AN945" s="7"/>
    </row>
    <row r="946" spans="1:40" ht="18" hidden="1" x14ac:dyDescent="0.35">
      <c r="A946" s="117" t="s">
        <v>2117</v>
      </c>
      <c r="B946" s="8" t="s">
        <v>2033</v>
      </c>
      <c r="C946" s="57" t="s">
        <v>2059</v>
      </c>
      <c r="D946" s="419" t="s">
        <v>2060</v>
      </c>
      <c r="E946" s="97"/>
      <c r="F946" s="80"/>
      <c r="G946" s="94" t="s">
        <v>2138</v>
      </c>
      <c r="H946" s="28" t="s">
        <v>2225</v>
      </c>
      <c r="I946" s="250">
        <v>35</v>
      </c>
      <c r="J946" s="158"/>
      <c r="K946" s="341"/>
      <c r="L946" s="214">
        <v>0</v>
      </c>
      <c r="M946" s="214">
        <v>0</v>
      </c>
      <c r="N946" s="50">
        <v>474006</v>
      </c>
      <c r="O946" s="50">
        <v>16232</v>
      </c>
      <c r="P946" s="105">
        <v>1</v>
      </c>
      <c r="Q946" s="102"/>
      <c r="R946" s="114">
        <v>561</v>
      </c>
      <c r="S946" s="58" t="s">
        <v>1486</v>
      </c>
      <c r="T946" s="224"/>
      <c r="U946" s="29" t="s">
        <v>765</v>
      </c>
      <c r="V946" s="29" t="str">
        <f>IFERROR(VLOOKUP(Table3[[#This Row],[Št. projektne naloge]],'[2]list 1'!$A$2:$I$2000,6,FALSE),"")</f>
        <v/>
      </c>
      <c r="W946" s="119" t="str">
        <f>IFERROR(VLOOKUP(Table3[[#This Row],[Št. projektne naloge]],'[2]list 1'!$A$2:$I$2000,9,FALSE),"")</f>
        <v/>
      </c>
      <c r="X946" s="296" t="str">
        <f>IFERROR(VLOOKUP(Table3[[#This Row],[Št. projektne naloge]],'[2]list 1'!$A$2:$I$2000,8,FALSE),"")</f>
        <v/>
      </c>
      <c r="Y946" s="101">
        <f>SUM(Table3[[#This Row],[cca 
25%]:[cca 100%]])</f>
        <v>1</v>
      </c>
      <c r="Z946" s="351">
        <f>Table3[[#This Row],[Montažne ure]]*(1-Table3[[#This Row],[faktor %]])</f>
        <v>0</v>
      </c>
      <c r="AA946" s="84">
        <v>0.25</v>
      </c>
      <c r="AB946" s="84">
        <v>0.25</v>
      </c>
      <c r="AC946" s="84">
        <v>0.25</v>
      </c>
      <c r="AD946" s="84">
        <v>0.25</v>
      </c>
      <c r="AE946" s="481" t="s">
        <v>2226</v>
      </c>
      <c r="AF946" s="3"/>
      <c r="AG946" s="296">
        <f>IFERROR(VLOOKUP(Table3[[#This Row],[Št. projektne naloge]],'[1]PLAN KONTROLE KONČANIH STROJEV'!$C$8:$M$2000,5,FALSE),"")</f>
        <v>0</v>
      </c>
      <c r="AH946" s="296">
        <f>IFERROR(VLOOKUP(Table3[[#This Row],[Št. projektne naloge]],'[1]PLAN KONTROLE KONČANIH STROJEV'!$C$8:$M$2000,4,FALSE),"")</f>
        <v>0</v>
      </c>
      <c r="AI946" s="10"/>
      <c r="AJ946" s="10"/>
      <c r="AK946" s="296">
        <f>IFERROR(VLOOKUP(Table3[[#This Row],[Št. projektne naloge]],'[1]PLAN KONTROLE KONČANIH STROJEV'!$C$8:$M$2000,9,FALSE),"")</f>
        <v>0</v>
      </c>
      <c r="AL94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46" s="30" t="s">
        <v>357</v>
      </c>
      <c r="AN946" s="7"/>
    </row>
    <row r="947" spans="1:40" ht="18" hidden="1" x14ac:dyDescent="0.35">
      <c r="A947" s="117" t="s">
        <v>2117</v>
      </c>
      <c r="B947" s="442" t="s">
        <v>2033</v>
      </c>
      <c r="C947" s="95" t="s">
        <v>2061</v>
      </c>
      <c r="D947" s="420" t="s">
        <v>2062</v>
      </c>
      <c r="E947" s="97"/>
      <c r="F947" s="229"/>
      <c r="G947" s="91" t="s">
        <v>2215</v>
      </c>
      <c r="H947" s="29" t="s">
        <v>2316</v>
      </c>
      <c r="I947" s="425">
        <v>38</v>
      </c>
      <c r="J947" s="341"/>
      <c r="K947" s="341"/>
      <c r="L947" s="19">
        <v>0</v>
      </c>
      <c r="M947" s="214">
        <v>0</v>
      </c>
      <c r="N947" s="25">
        <v>474007</v>
      </c>
      <c r="O947" s="25">
        <v>16233</v>
      </c>
      <c r="P947" s="105">
        <v>1</v>
      </c>
      <c r="Q947" s="102"/>
      <c r="R947" s="114">
        <v>13</v>
      </c>
      <c r="S947" s="59" t="s">
        <v>28</v>
      </c>
      <c r="T947" s="224"/>
      <c r="U947" s="29"/>
      <c r="V947" s="29" t="str">
        <f>IFERROR(VLOOKUP(Table3[[#This Row],[Št. projektne naloge]],'[2]list 1'!$A$2:$I$2000,6,FALSE),"")</f>
        <v/>
      </c>
      <c r="W947" s="119" t="str">
        <f>IFERROR(VLOOKUP(Table3[[#This Row],[Št. projektne naloge]],'[2]list 1'!$A$2:$I$2000,9,FALSE),"")</f>
        <v/>
      </c>
      <c r="X947" s="296" t="str">
        <f>IFERROR(VLOOKUP(Table3[[#This Row],[Št. projektne naloge]],'[2]list 1'!$A$2:$I$2000,8,FALSE),"")</f>
        <v/>
      </c>
      <c r="Y947" s="101">
        <f>SUM(Table3[[#This Row],[cca 
25%]:[cca 100%]])</f>
        <v>1</v>
      </c>
      <c r="Z947" s="351">
        <f>Table3[[#This Row],[Montažne ure]]*(1-Table3[[#This Row],[faktor %]])</f>
        <v>0</v>
      </c>
      <c r="AA947" s="84">
        <v>0.25</v>
      </c>
      <c r="AB947" s="84">
        <v>0.25</v>
      </c>
      <c r="AC947" s="84">
        <v>0.25</v>
      </c>
      <c r="AD947" s="84">
        <v>0.25</v>
      </c>
      <c r="AE947" s="446" t="s">
        <v>2386</v>
      </c>
      <c r="AF947" s="3"/>
      <c r="AG947" s="296">
        <f>IFERROR(VLOOKUP(Table3[[#This Row],[Št. projektne naloge]],'[1]PLAN KONTROLE KONČANIH STROJEV'!$C$8:$M$2000,5,FALSE),"")</f>
        <v>0</v>
      </c>
      <c r="AH947" s="296" t="str">
        <f>IFERROR(VLOOKUP(Table3[[#This Row],[Št. projektne naloge]],'[1]PLAN KONTROLE KONČANIH STROJEV'!$C$8:$M$2000,4,FALSE),"")</f>
        <v>DA</v>
      </c>
      <c r="AI947" s="10"/>
      <c r="AJ947" s="10"/>
      <c r="AK947" s="296">
        <f>IFERROR(VLOOKUP(Table3[[#This Row],[Št. projektne naloge]],'[1]PLAN KONTROLE KONČANIH STROJEV'!$C$8:$M$2000,9,FALSE),"")</f>
        <v>45630</v>
      </c>
      <c r="AL94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47" s="30"/>
      <c r="AN947" s="7"/>
    </row>
    <row r="948" spans="1:40" ht="18" hidden="1" x14ac:dyDescent="0.35">
      <c r="A948" s="117" t="s">
        <v>2117</v>
      </c>
      <c r="B948" s="8" t="s">
        <v>2033</v>
      </c>
      <c r="C948" s="57" t="s">
        <v>2063</v>
      </c>
      <c r="D948" s="419" t="s">
        <v>2064</v>
      </c>
      <c r="E948" s="97"/>
      <c r="F948" s="80"/>
      <c r="G948" s="94" t="s">
        <v>32</v>
      </c>
      <c r="H948" s="28" t="s">
        <v>2221</v>
      </c>
      <c r="I948" s="361">
        <v>34</v>
      </c>
      <c r="J948" s="388"/>
      <c r="K948" s="354"/>
      <c r="L948" s="214">
        <v>0</v>
      </c>
      <c r="M948" s="214">
        <v>0</v>
      </c>
      <c r="N948" s="50">
        <v>472844</v>
      </c>
      <c r="O948" s="50">
        <v>16234</v>
      </c>
      <c r="P948" s="105">
        <v>1</v>
      </c>
      <c r="Q948" s="102"/>
      <c r="R948" s="114">
        <v>584</v>
      </c>
      <c r="S948" s="62" t="s">
        <v>19</v>
      </c>
      <c r="T948" s="224"/>
      <c r="U948" s="29" t="s">
        <v>765</v>
      </c>
      <c r="V948" s="29" t="str">
        <f>IFERROR(VLOOKUP(Table3[[#This Row],[Št. projektne naloge]],'[2]list 1'!$A$2:$I$2000,6,FALSE),"")</f>
        <v/>
      </c>
      <c r="W948" s="119" t="str">
        <f>IFERROR(VLOOKUP(Table3[[#This Row],[Št. projektne naloge]],'[2]list 1'!$A$2:$I$2000,9,FALSE),"")</f>
        <v/>
      </c>
      <c r="X948" s="296" t="str">
        <f>IFERROR(VLOOKUP(Table3[[#This Row],[Št. projektne naloge]],'[2]list 1'!$A$2:$I$2000,8,FALSE),"")</f>
        <v/>
      </c>
      <c r="Y948" s="101">
        <f>SUM(Table3[[#This Row],[cca 
25%]:[cca 100%]])</f>
        <v>1</v>
      </c>
      <c r="Z948" s="351">
        <f>Table3[[#This Row],[Montažne ure]]*(1-Table3[[#This Row],[faktor %]])</f>
        <v>0</v>
      </c>
      <c r="AA948" s="84">
        <v>0.25</v>
      </c>
      <c r="AB948" s="84">
        <v>0.25</v>
      </c>
      <c r="AC948" s="84">
        <v>0.25</v>
      </c>
      <c r="AD948" s="84">
        <v>0.25</v>
      </c>
      <c r="AE948" s="444" t="s">
        <v>846</v>
      </c>
      <c r="AF948" s="3"/>
      <c r="AG948" s="296">
        <f>IFERROR(VLOOKUP(Table3[[#This Row],[Št. projektne naloge]],'[1]PLAN KONTROLE KONČANIH STROJEV'!$C$8:$M$2000,5,FALSE),"")</f>
        <v>0</v>
      </c>
      <c r="AH948" s="296">
        <f>IFERROR(VLOOKUP(Table3[[#This Row],[Št. projektne naloge]],'[1]PLAN KONTROLE KONČANIH STROJEV'!$C$8:$M$2000,4,FALSE),"")</f>
        <v>0</v>
      </c>
      <c r="AI948" s="10"/>
      <c r="AJ948" s="10"/>
      <c r="AK948" s="296">
        <f>IFERROR(VLOOKUP(Table3[[#This Row],[Št. projektne naloge]],'[1]PLAN KONTROLE KONČANIH STROJEV'!$C$8:$M$2000,9,FALSE),"")</f>
        <v>0</v>
      </c>
      <c r="AL94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48" s="30" t="s">
        <v>357</v>
      </c>
      <c r="AN948" s="7"/>
    </row>
    <row r="949" spans="1:40" ht="18" hidden="1" x14ac:dyDescent="0.35">
      <c r="A949" s="117" t="s">
        <v>2117</v>
      </c>
      <c r="B949" s="442" t="s">
        <v>2033</v>
      </c>
      <c r="C949" s="57" t="s">
        <v>562</v>
      </c>
      <c r="D949" s="50" t="s">
        <v>2065</v>
      </c>
      <c r="E949" s="50"/>
      <c r="F949" s="303"/>
      <c r="G949" s="10" t="s">
        <v>2000</v>
      </c>
      <c r="H949" s="29"/>
      <c r="I949" s="280"/>
      <c r="J949" s="158"/>
      <c r="K949" s="341"/>
      <c r="L949" s="19">
        <v>0</v>
      </c>
      <c r="M949" s="19">
        <v>0</v>
      </c>
      <c r="N949" s="50">
        <v>437220</v>
      </c>
      <c r="O949" s="280"/>
      <c r="P949" s="105">
        <v>1</v>
      </c>
      <c r="Q949" s="102"/>
      <c r="R949" s="114"/>
      <c r="S949" s="272"/>
      <c r="T949" s="224"/>
      <c r="U949" s="29"/>
      <c r="V949" s="29" t="str">
        <f>IFERROR(VLOOKUP(Table3[[#This Row],[Št. projektne naloge]],'[2]list 1'!$A$2:$I$2000,6,FALSE),"")</f>
        <v/>
      </c>
      <c r="W949" s="119" t="str">
        <f>IFERROR(VLOOKUP(Table3[[#This Row],[Št. projektne naloge]],'[2]list 1'!$A$2:$I$2000,9,FALSE),"")</f>
        <v/>
      </c>
      <c r="X949" s="296" t="str">
        <f>IFERROR(VLOOKUP(Table3[[#This Row],[Št. projektne naloge]],'[2]list 1'!$A$2:$I$2000,8,FALSE),"")</f>
        <v/>
      </c>
      <c r="Y949" s="101">
        <f>SUM(Table3[[#This Row],[cca 
25%]:[cca 100%]])</f>
        <v>0</v>
      </c>
      <c r="Z949" s="351">
        <f>Table3[[#This Row],[Montažne ure]]*(1-Table3[[#This Row],[faktor %]])</f>
        <v>0</v>
      </c>
      <c r="AA949" s="366"/>
      <c r="AB949" s="85"/>
      <c r="AC949" s="85"/>
      <c r="AD949" s="85"/>
      <c r="AE949" s="3"/>
      <c r="AF949" s="3"/>
      <c r="AG949" s="296">
        <f>IFERROR(VLOOKUP(Table3[[#This Row],[Št. projektne naloge]],'[1]PLAN KONTROLE KONČANIH STROJEV'!$C$8:$M$2000,5,FALSE),"")</f>
        <v>0</v>
      </c>
      <c r="AH949" s="296">
        <f>IFERROR(VLOOKUP(Table3[[#This Row],[Št. projektne naloge]],'[1]PLAN KONTROLE KONČANIH STROJEV'!$C$8:$M$2000,4,FALSE),"")</f>
        <v>0</v>
      </c>
      <c r="AI949" s="10"/>
      <c r="AJ949" s="10"/>
      <c r="AK949" s="296">
        <f>IFERROR(VLOOKUP(Table3[[#This Row],[Št. projektne naloge]],'[1]PLAN KONTROLE KONČANIH STROJEV'!$C$8:$M$2000,9,FALSE),"")</f>
        <v>0</v>
      </c>
      <c r="AL94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49" s="30"/>
      <c r="AN949" s="7"/>
    </row>
    <row r="950" spans="1:40" ht="18" hidden="1" x14ac:dyDescent="0.35">
      <c r="A950" s="117" t="s">
        <v>2117</v>
      </c>
      <c r="B950" s="8" t="s">
        <v>2033</v>
      </c>
      <c r="C950" s="95" t="s">
        <v>2066</v>
      </c>
      <c r="D950" s="420" t="s">
        <v>2067</v>
      </c>
      <c r="E950" s="97"/>
      <c r="F950" s="229"/>
      <c r="G950" s="91" t="s">
        <v>710</v>
      </c>
      <c r="H950" s="112" t="s">
        <v>682</v>
      </c>
      <c r="I950" s="425">
        <v>36</v>
      </c>
      <c r="J950" s="341"/>
      <c r="K950" s="341"/>
      <c r="L950" s="214">
        <v>0</v>
      </c>
      <c r="M950" s="19">
        <v>0</v>
      </c>
      <c r="N950" s="25">
        <v>474008</v>
      </c>
      <c r="O950" s="25">
        <v>16235</v>
      </c>
      <c r="P950" s="105">
        <v>1</v>
      </c>
      <c r="Q950" s="102"/>
      <c r="R950" s="114">
        <v>65</v>
      </c>
      <c r="S950" s="58" t="s">
        <v>1486</v>
      </c>
      <c r="T950" s="224"/>
      <c r="U950" s="29"/>
      <c r="V950" s="29" t="str">
        <f>IFERROR(VLOOKUP(Table3[[#This Row],[Št. projektne naloge]],'[2]list 1'!$A$2:$I$2000,6,FALSE),"")</f>
        <v/>
      </c>
      <c r="W950" s="119" t="str">
        <f>IFERROR(VLOOKUP(Table3[[#This Row],[Št. projektne naloge]],'[2]list 1'!$A$2:$I$2000,9,FALSE),"")</f>
        <v/>
      </c>
      <c r="X950" s="296" t="str">
        <f>IFERROR(VLOOKUP(Table3[[#This Row],[Št. projektne naloge]],'[2]list 1'!$A$2:$I$2000,8,FALSE),"")</f>
        <v/>
      </c>
      <c r="Y950" s="101">
        <f>SUM(Table3[[#This Row],[cca 
25%]:[cca 100%]])</f>
        <v>1</v>
      </c>
      <c r="Z950" s="351">
        <f>Table3[[#This Row],[Montažne ure]]*(1-Table3[[#This Row],[faktor %]])</f>
        <v>0</v>
      </c>
      <c r="AA950" s="84">
        <v>0.25</v>
      </c>
      <c r="AB950" s="84">
        <v>0.25</v>
      </c>
      <c r="AC950" s="84">
        <v>0.25</v>
      </c>
      <c r="AD950" s="84">
        <v>0.25</v>
      </c>
      <c r="AE950" s="446" t="s">
        <v>2331</v>
      </c>
      <c r="AF950" s="3"/>
      <c r="AG950" s="296">
        <f>IFERROR(VLOOKUP(Table3[[#This Row],[Št. projektne naloge]],'[1]PLAN KONTROLE KONČANIH STROJEV'!$C$8:$M$2000,5,FALSE),"")</f>
        <v>0</v>
      </c>
      <c r="AH950" s="296" t="str">
        <f>IFERROR(VLOOKUP(Table3[[#This Row],[Št. projektne naloge]],'[1]PLAN KONTROLE KONČANIH STROJEV'!$C$8:$M$2000,4,FALSE),"")</f>
        <v>DA</v>
      </c>
      <c r="AI950" s="10"/>
      <c r="AJ950" s="10"/>
      <c r="AK950" s="296">
        <f>IFERROR(VLOOKUP(Table3[[#This Row],[Št. projektne naloge]],'[1]PLAN KONTROLE KONČANIH STROJEV'!$C$8:$M$2000,9,FALSE),"")</f>
        <v>45580</v>
      </c>
      <c r="AL95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50" s="30" t="s">
        <v>357</v>
      </c>
      <c r="AN950" s="7"/>
    </row>
    <row r="951" spans="1:40" ht="18" hidden="1" x14ac:dyDescent="0.35">
      <c r="A951" s="117" t="s">
        <v>2117</v>
      </c>
      <c r="B951" s="442" t="s">
        <v>2033</v>
      </c>
      <c r="C951" s="95" t="s">
        <v>2068</v>
      </c>
      <c r="D951" s="420" t="s">
        <v>2069</v>
      </c>
      <c r="E951" s="97"/>
      <c r="F951" s="229"/>
      <c r="G951" s="91" t="s">
        <v>710</v>
      </c>
      <c r="H951" s="112" t="s">
        <v>2381</v>
      </c>
      <c r="I951" s="425">
        <v>38</v>
      </c>
      <c r="J951" s="341"/>
      <c r="K951" s="341"/>
      <c r="L951" s="214">
        <v>0</v>
      </c>
      <c r="M951" s="19">
        <v>0</v>
      </c>
      <c r="N951" s="25">
        <v>434782</v>
      </c>
      <c r="O951" s="25">
        <v>16236</v>
      </c>
      <c r="P951" s="105">
        <v>1</v>
      </c>
      <c r="Q951" s="102"/>
      <c r="R951" s="114">
        <v>38</v>
      </c>
      <c r="S951" s="62" t="s">
        <v>19</v>
      </c>
      <c r="T951" s="224"/>
      <c r="U951" s="29"/>
      <c r="V951" s="29" t="str">
        <f>IFERROR(VLOOKUP(Table3[[#This Row],[Št. projektne naloge]],'[2]list 1'!$A$2:$I$2000,6,FALSE),"")</f>
        <v/>
      </c>
      <c r="W951" s="119" t="str">
        <f>IFERROR(VLOOKUP(Table3[[#This Row],[Št. projektne naloge]],'[2]list 1'!$A$2:$I$2000,9,FALSE),"")</f>
        <v/>
      </c>
      <c r="X951" s="296" t="str">
        <f>IFERROR(VLOOKUP(Table3[[#This Row],[Št. projektne naloge]],'[2]list 1'!$A$2:$I$2000,8,FALSE),"")</f>
        <v/>
      </c>
      <c r="Y951" s="101">
        <f>SUM(Table3[[#This Row],[cca 
25%]:[cca 100%]])</f>
        <v>0.75</v>
      </c>
      <c r="Z951" s="351">
        <f>Table3[[#This Row],[Montažne ure]]*(1-Table3[[#This Row],[faktor %]])</f>
        <v>9.5</v>
      </c>
      <c r="AA951" s="84">
        <v>0.25</v>
      </c>
      <c r="AB951" s="84">
        <v>0.25</v>
      </c>
      <c r="AC951" s="84">
        <v>0.25</v>
      </c>
      <c r="AD951" s="85"/>
      <c r="AE951" s="476" t="s">
        <v>1087</v>
      </c>
      <c r="AF951" s="3"/>
      <c r="AG951" s="296">
        <f>IFERROR(VLOOKUP(Table3[[#This Row],[Št. projektne naloge]],'[1]PLAN KONTROLE KONČANIH STROJEV'!$C$8:$M$2000,5,FALSE),"")</f>
        <v>0</v>
      </c>
      <c r="AH951" s="296" t="str">
        <f>IFERROR(VLOOKUP(Table3[[#This Row],[Št. projektne naloge]],'[1]PLAN KONTROLE KONČANIH STROJEV'!$C$8:$M$2000,4,FALSE),"")</f>
        <v>DA</v>
      </c>
      <c r="AI951" s="10"/>
      <c r="AJ951" s="10"/>
      <c r="AK951" s="296">
        <f>IFERROR(VLOOKUP(Table3[[#This Row],[Št. projektne naloge]],'[1]PLAN KONTROLE KONČANIH STROJEV'!$C$8:$M$2000,9,FALSE),"")</f>
        <v>0</v>
      </c>
      <c r="AL95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51" s="30"/>
      <c r="AN951" s="7"/>
    </row>
    <row r="952" spans="1:40" ht="18" hidden="1" x14ac:dyDescent="0.35">
      <c r="A952" s="117" t="s">
        <v>2117</v>
      </c>
      <c r="B952" s="442" t="s">
        <v>2033</v>
      </c>
      <c r="C952" s="57" t="s">
        <v>1546</v>
      </c>
      <c r="D952" s="419" t="s">
        <v>2070</v>
      </c>
      <c r="E952" s="50"/>
      <c r="F952" s="303"/>
      <c r="G952" s="10" t="s">
        <v>2004</v>
      </c>
      <c r="H952" s="29" t="s">
        <v>2316</v>
      </c>
      <c r="I952" s="425">
        <v>38</v>
      </c>
      <c r="J952" s="158"/>
      <c r="K952" s="158"/>
      <c r="L952" s="19">
        <v>0</v>
      </c>
      <c r="M952" s="19">
        <v>0</v>
      </c>
      <c r="N952" s="50">
        <v>470172</v>
      </c>
      <c r="O952" s="280">
        <v>16237</v>
      </c>
      <c r="P952" s="105">
        <v>1</v>
      </c>
      <c r="Q952" s="102"/>
      <c r="R952" s="114">
        <v>15</v>
      </c>
      <c r="S952" s="59" t="s">
        <v>28</v>
      </c>
      <c r="T952" s="224"/>
      <c r="U952" s="29"/>
      <c r="V952" s="29" t="str">
        <f>IFERROR(VLOOKUP(Table3[[#This Row],[Št. projektne naloge]],'[2]list 1'!$A$2:$I$2000,6,FALSE),"")</f>
        <v/>
      </c>
      <c r="W952" s="119" t="str">
        <f>IFERROR(VLOOKUP(Table3[[#This Row],[Št. projektne naloge]],'[2]list 1'!$A$2:$I$2000,9,FALSE),"")</f>
        <v/>
      </c>
      <c r="X952" s="296" t="str">
        <f>IFERROR(VLOOKUP(Table3[[#This Row],[Št. projektne naloge]],'[2]list 1'!$A$2:$I$2000,8,FALSE),"")</f>
        <v/>
      </c>
      <c r="Y952" s="101">
        <f>SUM(Table3[[#This Row],[cca 
25%]:[cca 100%]])</f>
        <v>0.75</v>
      </c>
      <c r="Z952" s="351">
        <f>Table3[[#This Row],[Montažne ure]]*(1-Table3[[#This Row],[faktor %]])</f>
        <v>3.75</v>
      </c>
      <c r="AA952" s="84">
        <v>0.25</v>
      </c>
      <c r="AB952" s="84">
        <v>0.25</v>
      </c>
      <c r="AC952" s="84">
        <v>0.25</v>
      </c>
      <c r="AD952" s="495"/>
      <c r="AE952" s="444" t="s">
        <v>2229</v>
      </c>
      <c r="AF952" s="3"/>
      <c r="AG952" s="296">
        <f>IFERROR(VLOOKUP(Table3[[#This Row],[Št. projektne naloge]],'[1]PLAN KONTROLE KONČANIH STROJEV'!$C$8:$M$2000,5,FALSE),"")</f>
        <v>0</v>
      </c>
      <c r="AH952" s="296">
        <f>IFERROR(VLOOKUP(Table3[[#This Row],[Št. projektne naloge]],'[1]PLAN KONTROLE KONČANIH STROJEV'!$C$8:$M$2000,4,FALSE),"")</f>
        <v>0</v>
      </c>
      <c r="AI952" s="10"/>
      <c r="AJ952" s="10"/>
      <c r="AK952" s="296">
        <f>IFERROR(VLOOKUP(Table3[[#This Row],[Št. projektne naloge]],'[1]PLAN KONTROLE KONČANIH STROJEV'!$C$8:$M$2000,9,FALSE),"")</f>
        <v>0</v>
      </c>
      <c r="AL95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52" s="30"/>
      <c r="AN952" s="7"/>
    </row>
    <row r="953" spans="1:40" ht="18" hidden="1" x14ac:dyDescent="0.35">
      <c r="A953" s="117" t="s">
        <v>2117</v>
      </c>
      <c r="B953" s="8" t="s">
        <v>2033</v>
      </c>
      <c r="C953" s="57" t="s">
        <v>1548</v>
      </c>
      <c r="D953" s="419" t="s">
        <v>2071</v>
      </c>
      <c r="E953" s="50"/>
      <c r="F953" s="303"/>
      <c r="G953" s="10" t="s">
        <v>2004</v>
      </c>
      <c r="H953" s="29" t="s">
        <v>682</v>
      </c>
      <c r="I953" s="425">
        <v>36</v>
      </c>
      <c r="J953" s="158"/>
      <c r="K953" s="341"/>
      <c r="L953" s="214">
        <v>0</v>
      </c>
      <c r="M953" s="214">
        <v>0</v>
      </c>
      <c r="N953" s="50">
        <v>434784</v>
      </c>
      <c r="O953" s="280">
        <v>16238</v>
      </c>
      <c r="P953" s="105">
        <v>1</v>
      </c>
      <c r="Q953" s="102"/>
      <c r="R953" s="114">
        <v>36</v>
      </c>
      <c r="S953" s="61" t="s">
        <v>29</v>
      </c>
      <c r="T953" s="224"/>
      <c r="U953" s="29"/>
      <c r="V953" s="29" t="str">
        <f>IFERROR(VLOOKUP(Table3[[#This Row],[Št. projektne naloge]],'[2]list 1'!$A$2:$I$2000,6,FALSE),"")</f>
        <v/>
      </c>
      <c r="W953" s="119" t="str">
        <f>IFERROR(VLOOKUP(Table3[[#This Row],[Št. projektne naloge]],'[2]list 1'!$A$2:$I$2000,9,FALSE),"")</f>
        <v/>
      </c>
      <c r="X953" s="296" t="str">
        <f>IFERROR(VLOOKUP(Table3[[#This Row],[Št. projektne naloge]],'[2]list 1'!$A$2:$I$2000,8,FALSE),"")</f>
        <v/>
      </c>
      <c r="Y953" s="101">
        <f>SUM(Table3[[#This Row],[cca 
25%]:[cca 100%]])</f>
        <v>1</v>
      </c>
      <c r="Z953" s="351">
        <f>Table3[[#This Row],[Montažne ure]]*(1-Table3[[#This Row],[faktor %]])</f>
        <v>0</v>
      </c>
      <c r="AA953" s="84">
        <v>0.25</v>
      </c>
      <c r="AB953" s="84">
        <v>0.25</v>
      </c>
      <c r="AC953" s="84">
        <v>0.25</v>
      </c>
      <c r="AD953" s="84">
        <v>0.25</v>
      </c>
      <c r="AE953" s="446" t="s">
        <v>2332</v>
      </c>
      <c r="AF953" s="3"/>
      <c r="AG953" s="296">
        <f>IFERROR(VLOOKUP(Table3[[#This Row],[Št. projektne naloge]],'[1]PLAN KONTROLE KONČANIH STROJEV'!$C$8:$M$2000,5,FALSE),"")</f>
        <v>0</v>
      </c>
      <c r="AH953" s="296" t="str">
        <f>IFERROR(VLOOKUP(Table3[[#This Row],[Št. projektne naloge]],'[1]PLAN KONTROLE KONČANIH STROJEV'!$C$8:$M$2000,4,FALSE),"")</f>
        <v>DA</v>
      </c>
      <c r="AI953" s="10"/>
      <c r="AJ953" s="10"/>
      <c r="AK953" s="296">
        <f>IFERROR(VLOOKUP(Table3[[#This Row],[Št. projektne naloge]],'[1]PLAN KONTROLE KONČANIH STROJEV'!$C$8:$M$2000,9,FALSE),"")</f>
        <v>45600</v>
      </c>
      <c r="AL95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53" s="30" t="s">
        <v>357</v>
      </c>
      <c r="AN953" s="7"/>
    </row>
    <row r="954" spans="1:40" ht="18" hidden="1" x14ac:dyDescent="0.35">
      <c r="A954" s="117" t="s">
        <v>2117</v>
      </c>
      <c r="B954" s="442" t="s">
        <v>2033</v>
      </c>
      <c r="C954" s="57" t="s">
        <v>69</v>
      </c>
      <c r="D954" s="419" t="s">
        <v>2072</v>
      </c>
      <c r="E954" s="50"/>
      <c r="F954" s="303"/>
      <c r="G954" s="10" t="s">
        <v>2004</v>
      </c>
      <c r="H954" s="29" t="s">
        <v>2316</v>
      </c>
      <c r="I954" s="425">
        <v>37</v>
      </c>
      <c r="J954" s="158"/>
      <c r="K954" s="158"/>
      <c r="L954" s="214">
        <v>0</v>
      </c>
      <c r="M954" s="214">
        <v>0</v>
      </c>
      <c r="N954" s="50">
        <v>434785</v>
      </c>
      <c r="O954" s="280">
        <v>16239</v>
      </c>
      <c r="P954" s="105">
        <v>1</v>
      </c>
      <c r="Q954" s="102"/>
      <c r="R954" s="114">
        <v>17</v>
      </c>
      <c r="S954" s="59" t="s">
        <v>28</v>
      </c>
      <c r="T954" s="224"/>
      <c r="U954" s="29"/>
      <c r="V954" s="29" t="str">
        <f>IFERROR(VLOOKUP(Table3[[#This Row],[Št. projektne naloge]],'[2]list 1'!$A$2:$I$2000,6,FALSE),"")</f>
        <v/>
      </c>
      <c r="W954" s="119" t="str">
        <f>IFERROR(VLOOKUP(Table3[[#This Row],[Št. projektne naloge]],'[2]list 1'!$A$2:$I$2000,9,FALSE),"")</f>
        <v/>
      </c>
      <c r="X954" s="296" t="str">
        <f>IFERROR(VLOOKUP(Table3[[#This Row],[Št. projektne naloge]],'[2]list 1'!$A$2:$I$2000,8,FALSE),"")</f>
        <v/>
      </c>
      <c r="Y954" s="101">
        <f>SUM(Table3[[#This Row],[cca 
25%]:[cca 100%]])</f>
        <v>1</v>
      </c>
      <c r="Z954" s="351">
        <f>Table3[[#This Row],[Montažne ure]]*(1-Table3[[#This Row],[faktor %]])</f>
        <v>0</v>
      </c>
      <c r="AA954" s="84">
        <v>0.25</v>
      </c>
      <c r="AB954" s="84">
        <v>0.25</v>
      </c>
      <c r="AC954" s="84">
        <v>0.25</v>
      </c>
      <c r="AD954" s="84">
        <v>0.25</v>
      </c>
      <c r="AE954" s="444" t="s">
        <v>852</v>
      </c>
      <c r="AF954" s="3"/>
      <c r="AG954" s="296">
        <f>IFERROR(VLOOKUP(Table3[[#This Row],[Št. projektne naloge]],'[1]PLAN KONTROLE KONČANIH STROJEV'!$C$8:$M$2000,5,FALSE),"")</f>
        <v>0</v>
      </c>
      <c r="AH954" s="296" t="str">
        <f>IFERROR(VLOOKUP(Table3[[#This Row],[Št. projektne naloge]],'[1]PLAN KONTROLE KONČANIH STROJEV'!$C$8:$M$2000,4,FALSE),"")</f>
        <v>DA</v>
      </c>
      <c r="AI954" s="10"/>
      <c r="AJ954" s="10"/>
      <c r="AK954" s="296">
        <f>IFERROR(VLOOKUP(Table3[[#This Row],[Št. projektne naloge]],'[1]PLAN KONTROLE KONČANIH STROJEV'!$C$8:$M$2000,9,FALSE),"")</f>
        <v>45601</v>
      </c>
      <c r="AL95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54" s="30"/>
      <c r="AN954" s="7"/>
    </row>
    <row r="955" spans="1:40" ht="18" hidden="1" x14ac:dyDescent="0.35">
      <c r="A955" s="117" t="s">
        <v>2117</v>
      </c>
      <c r="B955" s="442" t="s">
        <v>2033</v>
      </c>
      <c r="C955" s="95" t="s">
        <v>2073</v>
      </c>
      <c r="D955" s="420" t="s">
        <v>2074</v>
      </c>
      <c r="E955" s="97"/>
      <c r="F955" s="229"/>
      <c r="G955" s="91" t="s">
        <v>711</v>
      </c>
      <c r="H955" s="112" t="s">
        <v>893</v>
      </c>
      <c r="I955" s="425">
        <v>38</v>
      </c>
      <c r="J955" s="341"/>
      <c r="K955" s="341"/>
      <c r="L955" s="214">
        <v>0</v>
      </c>
      <c r="M955" s="214">
        <v>0</v>
      </c>
      <c r="N955" s="25">
        <v>474009</v>
      </c>
      <c r="O955" s="25" t="s">
        <v>2075</v>
      </c>
      <c r="P955" s="105">
        <v>2</v>
      </c>
      <c r="Q955" s="102"/>
      <c r="R955" s="114">
        <v>42</v>
      </c>
      <c r="S955" s="58" t="s">
        <v>1486</v>
      </c>
      <c r="T955" s="224"/>
      <c r="U955" s="29"/>
      <c r="V955" s="29" t="str">
        <f>IFERROR(VLOOKUP(Table3[[#This Row],[Št. projektne naloge]],'[2]list 1'!$A$2:$I$2000,6,FALSE),"")</f>
        <v/>
      </c>
      <c r="W955" s="119" t="str">
        <f>IFERROR(VLOOKUP(Table3[[#This Row],[Št. projektne naloge]],'[2]list 1'!$A$2:$I$2000,9,FALSE),"")</f>
        <v/>
      </c>
      <c r="X955" s="296" t="str">
        <f>IFERROR(VLOOKUP(Table3[[#This Row],[Št. projektne naloge]],'[2]list 1'!$A$2:$I$2000,8,FALSE),"")</f>
        <v/>
      </c>
      <c r="Y955" s="101">
        <f>SUM(Table3[[#This Row],[cca 
25%]:[cca 100%]])</f>
        <v>1</v>
      </c>
      <c r="Z955" s="351">
        <f>Table3[[#This Row],[Montažne ure]]*(1-Table3[[#This Row],[faktor %]])</f>
        <v>0</v>
      </c>
      <c r="AA955" s="84">
        <v>0.25</v>
      </c>
      <c r="AB955" s="84">
        <v>0.25</v>
      </c>
      <c r="AC955" s="84">
        <v>0.25</v>
      </c>
      <c r="AD955" s="84">
        <v>0.25</v>
      </c>
      <c r="AE955" s="518" t="s">
        <v>2384</v>
      </c>
      <c r="AF955" s="3"/>
      <c r="AG955" s="296">
        <f>IFERROR(VLOOKUP(Table3[[#This Row],[Št. projektne naloge]],'[1]PLAN KONTROLE KONČANIH STROJEV'!$C$8:$M$2000,5,FALSE),"")</f>
        <v>0</v>
      </c>
      <c r="AH955" s="296" t="str">
        <f>IFERROR(VLOOKUP(Table3[[#This Row],[Št. projektne naloge]],'[1]PLAN KONTROLE KONČANIH STROJEV'!$C$8:$M$2000,4,FALSE),"")</f>
        <v>DA</v>
      </c>
      <c r="AI955" s="10"/>
      <c r="AJ955" s="10"/>
      <c r="AK955" s="296">
        <f>IFERROR(VLOOKUP(Table3[[#This Row],[Št. projektne naloge]],'[1]PLAN KONTROLE KONČANIH STROJEV'!$C$8:$M$2000,9,FALSE),"")</f>
        <v>45617</v>
      </c>
      <c r="AL95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55" s="30"/>
      <c r="AN955" s="7"/>
    </row>
    <row r="956" spans="1:40" ht="18" hidden="1" x14ac:dyDescent="0.35">
      <c r="A956" s="117" t="s">
        <v>2117</v>
      </c>
      <c r="B956" s="442" t="s">
        <v>2033</v>
      </c>
      <c r="C956" s="95" t="s">
        <v>2076</v>
      </c>
      <c r="D956" s="420" t="s">
        <v>2077</v>
      </c>
      <c r="E956" s="97"/>
      <c r="F956" s="229"/>
      <c r="G956" s="91" t="s">
        <v>2218</v>
      </c>
      <c r="H956" s="29" t="s">
        <v>2316</v>
      </c>
      <c r="I956" s="425">
        <v>38</v>
      </c>
      <c r="J956" s="341"/>
      <c r="K956" s="341"/>
      <c r="L956" s="214">
        <v>0</v>
      </c>
      <c r="M956" s="214">
        <v>0</v>
      </c>
      <c r="N956" s="25">
        <v>474010</v>
      </c>
      <c r="O956" s="25">
        <v>16242</v>
      </c>
      <c r="P956" s="105">
        <v>1</v>
      </c>
      <c r="Q956" s="102"/>
      <c r="R956" s="114">
        <v>14</v>
      </c>
      <c r="S956" s="59" t="s">
        <v>28</v>
      </c>
      <c r="T956" s="224"/>
      <c r="U956" s="29"/>
      <c r="V956" s="29" t="str">
        <f>IFERROR(VLOOKUP(Table3[[#This Row],[Št. projektne naloge]],'[2]list 1'!$A$2:$I$2000,6,FALSE),"")</f>
        <v/>
      </c>
      <c r="W956" s="119" t="str">
        <f>IFERROR(VLOOKUP(Table3[[#This Row],[Št. projektne naloge]],'[2]list 1'!$A$2:$I$2000,9,FALSE),"")</f>
        <v/>
      </c>
      <c r="X956" s="296" t="str">
        <f>IFERROR(VLOOKUP(Table3[[#This Row],[Št. projektne naloge]],'[2]list 1'!$A$2:$I$2000,8,FALSE),"")</f>
        <v/>
      </c>
      <c r="Y956" s="101">
        <f>SUM(Table3[[#This Row],[cca 
25%]:[cca 100%]])</f>
        <v>1</v>
      </c>
      <c r="Z956" s="351">
        <f>Table3[[#This Row],[Montažne ure]]*(1-Table3[[#This Row],[faktor %]])</f>
        <v>0</v>
      </c>
      <c r="AA956" s="84">
        <v>0.25</v>
      </c>
      <c r="AB956" s="84">
        <v>0.25</v>
      </c>
      <c r="AC956" s="84">
        <v>0.25</v>
      </c>
      <c r="AD956" s="84">
        <v>0.25</v>
      </c>
      <c r="AE956" s="444" t="s">
        <v>2229</v>
      </c>
      <c r="AF956" s="3"/>
      <c r="AG956" s="296">
        <f>IFERROR(VLOOKUP(Table3[[#This Row],[Št. projektne naloge]],'[1]PLAN KONTROLE KONČANIH STROJEV'!$C$8:$M$2000,5,FALSE),"")</f>
        <v>0</v>
      </c>
      <c r="AH956" s="296" t="str">
        <f>IFERROR(VLOOKUP(Table3[[#This Row],[Št. projektne naloge]],'[1]PLAN KONTROLE KONČANIH STROJEV'!$C$8:$M$2000,4,FALSE),"")</f>
        <v>DA</v>
      </c>
      <c r="AI956" s="10"/>
      <c r="AJ956" s="10"/>
      <c r="AK956" s="296">
        <f>IFERROR(VLOOKUP(Table3[[#This Row],[Št. projektne naloge]],'[1]PLAN KONTROLE KONČANIH STROJEV'!$C$8:$M$2000,9,FALSE),"")</f>
        <v>45602</v>
      </c>
      <c r="AL95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56" s="30"/>
      <c r="AN956" s="7"/>
    </row>
    <row r="957" spans="1:40" ht="18" hidden="1" x14ac:dyDescent="0.35">
      <c r="A957" s="117" t="s">
        <v>2117</v>
      </c>
      <c r="B957" s="442" t="s">
        <v>2033</v>
      </c>
      <c r="C957" s="57" t="s">
        <v>1551</v>
      </c>
      <c r="D957" s="419" t="s">
        <v>2078</v>
      </c>
      <c r="E957" s="50"/>
      <c r="F957" s="303"/>
      <c r="G957" s="10" t="s">
        <v>2004</v>
      </c>
      <c r="H957" s="29" t="s">
        <v>2316</v>
      </c>
      <c r="I957" s="425">
        <v>37</v>
      </c>
      <c r="J957" s="158"/>
      <c r="K957" s="158"/>
      <c r="L957" s="214">
        <v>0</v>
      </c>
      <c r="M957" s="214">
        <v>0</v>
      </c>
      <c r="N957" s="50">
        <v>470173</v>
      </c>
      <c r="O957" s="280">
        <v>16243</v>
      </c>
      <c r="P957" s="105">
        <v>1</v>
      </c>
      <c r="Q957" s="102"/>
      <c r="R957" s="114">
        <v>15</v>
      </c>
      <c r="S957" s="59" t="s">
        <v>28</v>
      </c>
      <c r="T957" s="224"/>
      <c r="U957" s="29"/>
      <c r="V957" s="29" t="str">
        <f>IFERROR(VLOOKUP(Table3[[#This Row],[Št. projektne naloge]],'[2]list 1'!$A$2:$I$2000,6,FALSE),"")</f>
        <v/>
      </c>
      <c r="W957" s="119" t="str">
        <f>IFERROR(VLOOKUP(Table3[[#This Row],[Št. projektne naloge]],'[2]list 1'!$A$2:$I$2000,9,FALSE),"")</f>
        <v/>
      </c>
      <c r="X957" s="296" t="str">
        <f>IFERROR(VLOOKUP(Table3[[#This Row],[Št. projektne naloge]],'[2]list 1'!$A$2:$I$2000,8,FALSE),"")</f>
        <v/>
      </c>
      <c r="Y957" s="101">
        <f>SUM(Table3[[#This Row],[cca 
25%]:[cca 100%]])</f>
        <v>0.75</v>
      </c>
      <c r="Z957" s="351">
        <f>Table3[[#This Row],[Montažne ure]]*(1-Table3[[#This Row],[faktor %]])</f>
        <v>3.75</v>
      </c>
      <c r="AA957" s="84">
        <v>0.25</v>
      </c>
      <c r="AB957" s="84">
        <v>0.25</v>
      </c>
      <c r="AC957" s="84">
        <v>0.25</v>
      </c>
      <c r="AD957" s="495"/>
      <c r="AE957" s="444" t="s">
        <v>852</v>
      </c>
      <c r="AF957" s="3"/>
      <c r="AG957" s="296">
        <f>IFERROR(VLOOKUP(Table3[[#This Row],[Št. projektne naloge]],'[1]PLAN KONTROLE KONČANIH STROJEV'!$C$8:$M$2000,5,FALSE),"")</f>
        <v>0</v>
      </c>
      <c r="AH957" s="296">
        <f>IFERROR(VLOOKUP(Table3[[#This Row],[Št. projektne naloge]],'[1]PLAN KONTROLE KONČANIH STROJEV'!$C$8:$M$2000,4,FALSE),"")</f>
        <v>0</v>
      </c>
      <c r="AI957" s="10"/>
      <c r="AJ957" s="10"/>
      <c r="AK957" s="296">
        <f>IFERROR(VLOOKUP(Table3[[#This Row],[Št. projektne naloge]],'[1]PLAN KONTROLE KONČANIH STROJEV'!$C$8:$M$2000,9,FALSE),"")</f>
        <v>0</v>
      </c>
      <c r="AL95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57" s="30"/>
      <c r="AN957" s="7"/>
    </row>
    <row r="958" spans="1:40" ht="18" hidden="1" x14ac:dyDescent="0.35">
      <c r="A958" s="117" t="s">
        <v>2117</v>
      </c>
      <c r="B958" s="8" t="s">
        <v>2033</v>
      </c>
      <c r="C958" s="95" t="s">
        <v>73</v>
      </c>
      <c r="D958" s="420" t="s">
        <v>2079</v>
      </c>
      <c r="E958" s="97"/>
      <c r="F958" s="229"/>
      <c r="G958" s="91" t="s">
        <v>710</v>
      </c>
      <c r="H958" s="29" t="s">
        <v>2225</v>
      </c>
      <c r="I958" s="19">
        <v>35</v>
      </c>
      <c r="J958" s="341"/>
      <c r="K958" s="341"/>
      <c r="L958" s="214">
        <v>0</v>
      </c>
      <c r="M958" s="19">
        <v>0</v>
      </c>
      <c r="N958" s="25">
        <v>475209</v>
      </c>
      <c r="O958" s="25">
        <v>16244</v>
      </c>
      <c r="P958" s="24">
        <v>1</v>
      </c>
      <c r="Q958" s="102"/>
      <c r="R958" s="114">
        <v>49</v>
      </c>
      <c r="S958" s="61" t="s">
        <v>29</v>
      </c>
      <c r="T958" s="224"/>
      <c r="U958" s="29"/>
      <c r="V958" s="29" t="str">
        <f>IFERROR(VLOOKUP(Table3[[#This Row],[Št. projektne naloge]],'[2]list 1'!$A$2:$I$2000,6,FALSE),"")</f>
        <v/>
      </c>
      <c r="W958" s="119" t="str">
        <f>IFERROR(VLOOKUP(Table3[[#This Row],[Št. projektne naloge]],'[2]list 1'!$A$2:$I$2000,9,FALSE),"")</f>
        <v/>
      </c>
      <c r="X958" s="296" t="str">
        <f>IFERROR(VLOOKUP(Table3[[#This Row],[Št. projektne naloge]],'[2]list 1'!$A$2:$I$2000,8,FALSE),"")</f>
        <v/>
      </c>
      <c r="Y958" s="101">
        <f>SUM(Table3[[#This Row],[cca 
25%]:[cca 100%]])</f>
        <v>1</v>
      </c>
      <c r="Z958" s="351">
        <f>Table3[[#This Row],[Montažne ure]]*(1-Table3[[#This Row],[faktor %]])</f>
        <v>0</v>
      </c>
      <c r="AA958" s="84">
        <v>0.25</v>
      </c>
      <c r="AB958" s="84">
        <v>0.25</v>
      </c>
      <c r="AC958" s="84">
        <v>0.25</v>
      </c>
      <c r="AD958" s="84">
        <v>0.25</v>
      </c>
      <c r="AE958" s="476" t="s">
        <v>2320</v>
      </c>
      <c r="AF958" s="3"/>
      <c r="AG958" s="296">
        <f>IFERROR(VLOOKUP(Table3[[#This Row],[Št. projektne naloge]],'[1]PLAN KONTROLE KONČANIH STROJEV'!$C$8:$M$2000,5,FALSE),"")</f>
        <v>0</v>
      </c>
      <c r="AH958" s="296" t="str">
        <f>IFERROR(VLOOKUP(Table3[[#This Row],[Št. projektne naloge]],'[1]PLAN KONTROLE KONČANIH STROJEV'!$C$8:$M$2000,4,FALSE),"")</f>
        <v>DA</v>
      </c>
      <c r="AI958" s="10"/>
      <c r="AJ958" s="10"/>
      <c r="AK958" s="296">
        <f>IFERROR(VLOOKUP(Table3[[#This Row],[Št. projektne naloge]],'[1]PLAN KONTROLE KONČANIH STROJEV'!$C$8:$M$2000,9,FALSE),"")</f>
        <v>45601</v>
      </c>
      <c r="AL95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58" s="30" t="s">
        <v>357</v>
      </c>
      <c r="AN958" s="7"/>
    </row>
    <row r="959" spans="1:40" ht="18" hidden="1" x14ac:dyDescent="0.35">
      <c r="A959" s="117" t="s">
        <v>2117</v>
      </c>
      <c r="B959" s="442" t="s">
        <v>2033</v>
      </c>
      <c r="C959" s="57" t="s">
        <v>2080</v>
      </c>
      <c r="D959" s="419" t="s">
        <v>2081</v>
      </c>
      <c r="E959" s="97"/>
      <c r="F959" s="80"/>
      <c r="G959" s="94" t="s">
        <v>559</v>
      </c>
      <c r="H959" s="112" t="s">
        <v>893</v>
      </c>
      <c r="I959" s="425">
        <v>38</v>
      </c>
      <c r="J959" s="354"/>
      <c r="K959" s="354"/>
      <c r="L959" s="214">
        <v>0</v>
      </c>
      <c r="M959" s="19">
        <v>0</v>
      </c>
      <c r="N959" s="50">
        <v>474015</v>
      </c>
      <c r="O959" s="50">
        <v>16245</v>
      </c>
      <c r="P959" s="105">
        <v>1</v>
      </c>
      <c r="Q959" s="10"/>
      <c r="R959" s="114">
        <v>43</v>
      </c>
      <c r="S959" s="58" t="s">
        <v>1486</v>
      </c>
      <c r="T959" s="224"/>
      <c r="U959" s="29"/>
      <c r="V959" s="29" t="str">
        <f>IFERROR(VLOOKUP(Table3[[#This Row],[Št. projektne naloge]],'[2]list 1'!$A$2:$I$2000,6,FALSE),"")</f>
        <v/>
      </c>
      <c r="W959" s="119" t="str">
        <f>IFERROR(VLOOKUP(Table3[[#This Row],[Št. projektne naloge]],'[2]list 1'!$A$2:$I$2000,9,FALSE),"")</f>
        <v/>
      </c>
      <c r="X959" s="296" t="str">
        <f>IFERROR(VLOOKUP(Table3[[#This Row],[Št. projektne naloge]],'[2]list 1'!$A$2:$I$2000,8,FALSE),"")</f>
        <v/>
      </c>
      <c r="Y959" s="101">
        <f>SUM(Table3[[#This Row],[cca 
25%]:[cca 100%]])</f>
        <v>1</v>
      </c>
      <c r="Z959" s="351">
        <f>Table3[[#This Row],[Montažne ure]]*(1-Table3[[#This Row],[faktor %]])</f>
        <v>0</v>
      </c>
      <c r="AA959" s="84">
        <v>0.25</v>
      </c>
      <c r="AB959" s="84">
        <v>0.25</v>
      </c>
      <c r="AC959" s="84">
        <v>0.25</v>
      </c>
      <c r="AD959" s="84">
        <v>0.25</v>
      </c>
      <c r="AE959" s="444" t="s">
        <v>2229</v>
      </c>
      <c r="AF959" s="3"/>
      <c r="AG959" s="296">
        <f>IFERROR(VLOOKUP(Table3[[#This Row],[Št. projektne naloge]],'[1]PLAN KONTROLE KONČANIH STROJEV'!$C$8:$M$2000,5,FALSE),"")</f>
        <v>0</v>
      </c>
      <c r="AH959" s="296" t="str">
        <f>IFERROR(VLOOKUP(Table3[[#This Row],[Št. projektne naloge]],'[1]PLAN KONTROLE KONČANIH STROJEV'!$C$8:$M$2000,4,FALSE),"")</f>
        <v>DA</v>
      </c>
      <c r="AI959" s="10"/>
      <c r="AJ959" s="10"/>
      <c r="AK959" s="296">
        <f>IFERROR(VLOOKUP(Table3[[#This Row],[Št. projektne naloge]],'[1]PLAN KONTROLE KONČANIH STROJEV'!$C$8:$M$2000,9,FALSE),"")</f>
        <v>45618</v>
      </c>
      <c r="AL95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59" s="30"/>
      <c r="AN959" s="7"/>
    </row>
    <row r="960" spans="1:40" ht="18" hidden="1" x14ac:dyDescent="0.35">
      <c r="A960" s="117" t="s">
        <v>2117</v>
      </c>
      <c r="B960" s="442" t="s">
        <v>2033</v>
      </c>
      <c r="C960" s="95" t="s">
        <v>2082</v>
      </c>
      <c r="D960" s="420" t="s">
        <v>2083</v>
      </c>
      <c r="E960" s="97"/>
      <c r="F960" s="229"/>
      <c r="G960" s="91" t="s">
        <v>2218</v>
      </c>
      <c r="H960" s="112" t="s">
        <v>2321</v>
      </c>
      <c r="I960" s="425">
        <v>36</v>
      </c>
      <c r="J960" s="341"/>
      <c r="K960" s="341"/>
      <c r="L960" s="214">
        <v>0</v>
      </c>
      <c r="M960" s="214">
        <v>0</v>
      </c>
      <c r="N960" s="25">
        <v>474017</v>
      </c>
      <c r="O960" s="25">
        <v>16246</v>
      </c>
      <c r="P960" s="105">
        <v>1</v>
      </c>
      <c r="Q960" s="10"/>
      <c r="R960" s="114">
        <v>85</v>
      </c>
      <c r="S960" s="58" t="s">
        <v>1486</v>
      </c>
      <c r="T960" s="224"/>
      <c r="U960" s="29"/>
      <c r="V960" s="29" t="str">
        <f>IFERROR(VLOOKUP(Table3[[#This Row],[Št. projektne naloge]],'[2]list 1'!$A$2:$I$2000,6,FALSE),"")</f>
        <v/>
      </c>
      <c r="W960" s="119" t="str">
        <f>IFERROR(VLOOKUP(Table3[[#This Row],[Št. projektne naloge]],'[2]list 1'!$A$2:$I$2000,9,FALSE),"")</f>
        <v/>
      </c>
      <c r="X960" s="296" t="str">
        <f>IFERROR(VLOOKUP(Table3[[#This Row],[Št. projektne naloge]],'[2]list 1'!$A$2:$I$2000,8,FALSE),"")</f>
        <v/>
      </c>
      <c r="Y960" s="101">
        <f>SUM(Table3[[#This Row],[cca 
25%]:[cca 100%]])</f>
        <v>1</v>
      </c>
      <c r="Z960" s="351">
        <f>Table3[[#This Row],[Montažne ure]]*(1-Table3[[#This Row],[faktor %]])</f>
        <v>0</v>
      </c>
      <c r="AA960" s="84">
        <v>0.25</v>
      </c>
      <c r="AB960" s="84">
        <v>0.25</v>
      </c>
      <c r="AC960" s="84">
        <v>0.25</v>
      </c>
      <c r="AD960" s="84">
        <v>0.25</v>
      </c>
      <c r="AE960" s="444" t="s">
        <v>852</v>
      </c>
      <c r="AF960" s="3"/>
      <c r="AG960" s="296">
        <f>IFERROR(VLOOKUP(Table3[[#This Row],[Št. projektne naloge]],'[1]PLAN KONTROLE KONČANIH STROJEV'!$C$8:$M$2000,5,FALSE),"")</f>
        <v>0</v>
      </c>
      <c r="AH960" s="296" t="str">
        <f>IFERROR(VLOOKUP(Table3[[#This Row],[Št. projektne naloge]],'[1]PLAN KONTROLE KONČANIH STROJEV'!$C$8:$M$2000,4,FALSE),"")</f>
        <v>DA</v>
      </c>
      <c r="AI960" s="10"/>
      <c r="AJ960" s="10"/>
      <c r="AK960" s="296">
        <f>IFERROR(VLOOKUP(Table3[[#This Row],[Št. projektne naloge]],'[1]PLAN KONTROLE KONČANIH STROJEV'!$C$8:$M$2000,9,FALSE),"")</f>
        <v>45618</v>
      </c>
      <c r="AL96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60" s="30"/>
      <c r="AN960" s="7"/>
    </row>
    <row r="961" spans="1:41" ht="18" hidden="1" x14ac:dyDescent="0.35">
      <c r="A961" s="117" t="s">
        <v>2117</v>
      </c>
      <c r="B961" s="442" t="s">
        <v>2033</v>
      </c>
      <c r="C961" s="95" t="s">
        <v>2084</v>
      </c>
      <c r="D961" s="420" t="s">
        <v>2085</v>
      </c>
      <c r="E961" s="97"/>
      <c r="F961" s="229"/>
      <c r="G961" s="91" t="s">
        <v>2218</v>
      </c>
      <c r="H961" s="112" t="s">
        <v>2376</v>
      </c>
      <c r="I961" s="425">
        <v>37</v>
      </c>
      <c r="J961" s="341"/>
      <c r="K961" s="341"/>
      <c r="L961" s="214">
        <v>0</v>
      </c>
      <c r="M961" s="214">
        <v>0</v>
      </c>
      <c r="N961" s="25">
        <v>474022</v>
      </c>
      <c r="O961" s="25">
        <v>16247</v>
      </c>
      <c r="P961" s="105">
        <v>1</v>
      </c>
      <c r="Q961" s="10"/>
      <c r="R961" s="114">
        <v>13</v>
      </c>
      <c r="S961" s="58" t="s">
        <v>1486</v>
      </c>
      <c r="T961" s="224"/>
      <c r="U961" s="29"/>
      <c r="V961" s="29" t="str">
        <f>IFERROR(VLOOKUP(Table3[[#This Row],[Št. projektne naloge]],'[2]list 1'!$A$2:$I$2000,6,FALSE),"")</f>
        <v/>
      </c>
      <c r="W961" s="119" t="str">
        <f>IFERROR(VLOOKUP(Table3[[#This Row],[Št. projektne naloge]],'[2]list 1'!$A$2:$I$2000,9,FALSE),"")</f>
        <v/>
      </c>
      <c r="X961" s="296" t="str">
        <f>IFERROR(VLOOKUP(Table3[[#This Row],[Št. projektne naloge]],'[2]list 1'!$A$2:$I$2000,8,FALSE),"")</f>
        <v/>
      </c>
      <c r="Y961" s="101">
        <f>SUM(Table3[[#This Row],[cca 
25%]:[cca 100%]])</f>
        <v>1</v>
      </c>
      <c r="Z961" s="351">
        <f>Table3[[#This Row],[Montažne ure]]*(1-Table3[[#This Row],[faktor %]])</f>
        <v>0</v>
      </c>
      <c r="AA961" s="84">
        <v>0.25</v>
      </c>
      <c r="AB961" s="84">
        <v>0.25</v>
      </c>
      <c r="AC961" s="84">
        <v>0.25</v>
      </c>
      <c r="AD961" s="84">
        <v>0.25</v>
      </c>
      <c r="AE961" s="3"/>
      <c r="AF961" s="3"/>
      <c r="AG961" s="296">
        <f>IFERROR(VLOOKUP(Table3[[#This Row],[Št. projektne naloge]],'[1]PLAN KONTROLE KONČANIH STROJEV'!$C$8:$M$2000,5,FALSE),"")</f>
        <v>0</v>
      </c>
      <c r="AH961" s="296">
        <f>IFERROR(VLOOKUP(Table3[[#This Row],[Št. projektne naloge]],'[1]PLAN KONTROLE KONČANIH STROJEV'!$C$8:$M$2000,4,FALSE),"")</f>
        <v>0</v>
      </c>
      <c r="AI961" s="10"/>
      <c r="AJ961" s="10"/>
      <c r="AK961" s="296">
        <f>IFERROR(VLOOKUP(Table3[[#This Row],[Št. projektne naloge]],'[1]PLAN KONTROLE KONČANIH STROJEV'!$C$8:$M$2000,9,FALSE),"")</f>
        <v>0</v>
      </c>
      <c r="AL96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61" s="30"/>
      <c r="AN961" s="7"/>
    </row>
    <row r="962" spans="1:41" ht="18" hidden="1" x14ac:dyDescent="0.35">
      <c r="A962" s="117" t="s">
        <v>2117</v>
      </c>
      <c r="B962" s="442" t="s">
        <v>2033</v>
      </c>
      <c r="C962" s="57" t="s">
        <v>2086</v>
      </c>
      <c r="D962" s="419" t="s">
        <v>2087</v>
      </c>
      <c r="E962" s="97"/>
      <c r="F962" s="229"/>
      <c r="G962" s="94" t="s">
        <v>2220</v>
      </c>
      <c r="H962" s="29" t="s">
        <v>2316</v>
      </c>
      <c r="I962" s="250">
        <v>38</v>
      </c>
      <c r="J962" s="354"/>
      <c r="K962" s="7"/>
      <c r="L962" s="214">
        <v>0</v>
      </c>
      <c r="M962" s="214">
        <v>0</v>
      </c>
      <c r="N962" s="50">
        <v>474018</v>
      </c>
      <c r="O962" s="50">
        <v>16248</v>
      </c>
      <c r="P962" s="105">
        <v>1</v>
      </c>
      <c r="Q962" s="10"/>
      <c r="R962" s="114">
        <v>15</v>
      </c>
      <c r="S962" s="59" t="s">
        <v>28</v>
      </c>
      <c r="T962" s="224"/>
      <c r="U962" s="29"/>
      <c r="V962" s="29" t="str">
        <f>IFERROR(VLOOKUP(Table3[[#This Row],[Št. projektne naloge]],'[2]list 1'!$A$2:$I$2000,6,FALSE),"")</f>
        <v/>
      </c>
      <c r="W962" s="119" t="str">
        <f>IFERROR(VLOOKUP(Table3[[#This Row],[Št. projektne naloge]],'[2]list 1'!$A$2:$I$2000,9,FALSE),"")</f>
        <v/>
      </c>
      <c r="X962" s="296" t="str">
        <f>IFERROR(VLOOKUP(Table3[[#This Row],[Št. projektne naloge]],'[2]list 1'!$A$2:$I$2000,8,FALSE),"")</f>
        <v/>
      </c>
      <c r="Y962" s="101">
        <f>SUM(Table3[[#This Row],[cca 
25%]:[cca 100%]])</f>
        <v>0.75</v>
      </c>
      <c r="Z962" s="351">
        <f>Table3[[#This Row],[Montažne ure]]*(1-Table3[[#This Row],[faktor %]])</f>
        <v>3.75</v>
      </c>
      <c r="AA962" s="84">
        <v>0.25</v>
      </c>
      <c r="AB962" s="84">
        <v>0.25</v>
      </c>
      <c r="AC962" s="84">
        <v>0.25</v>
      </c>
      <c r="AD962" s="85"/>
      <c r="AE962" s="444" t="s">
        <v>682</v>
      </c>
      <c r="AF962" s="3"/>
      <c r="AG962" s="296">
        <f>IFERROR(VLOOKUP(Table3[[#This Row],[Št. projektne naloge]],'[1]PLAN KONTROLE KONČANIH STROJEV'!$C$8:$M$2000,5,FALSE),"")</f>
        <v>0</v>
      </c>
      <c r="AH962" s="296" t="str">
        <f>IFERROR(VLOOKUP(Table3[[#This Row],[Št. projektne naloge]],'[1]PLAN KONTROLE KONČANIH STROJEV'!$C$8:$M$2000,4,FALSE),"")</f>
        <v>DA</v>
      </c>
      <c r="AI962" s="10"/>
      <c r="AJ962" s="10"/>
      <c r="AK962" s="296">
        <f>IFERROR(VLOOKUP(Table3[[#This Row],[Št. projektne naloge]],'[1]PLAN KONTROLE KONČANIH STROJEV'!$C$8:$M$2000,9,FALSE),"")</f>
        <v>0</v>
      </c>
      <c r="AL96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62" s="30"/>
      <c r="AN962" s="7"/>
    </row>
    <row r="963" spans="1:41" ht="18" hidden="1" x14ac:dyDescent="0.35">
      <c r="A963" s="117" t="s">
        <v>2117</v>
      </c>
      <c r="B963" s="442" t="s">
        <v>2033</v>
      </c>
      <c r="C963" s="95" t="s">
        <v>2088</v>
      </c>
      <c r="D963" s="420" t="s">
        <v>2089</v>
      </c>
      <c r="E963" s="97"/>
      <c r="F963" s="229"/>
      <c r="G963" s="91" t="s">
        <v>2218</v>
      </c>
      <c r="H963" s="29" t="s">
        <v>2316</v>
      </c>
      <c r="I963" s="250">
        <v>38</v>
      </c>
      <c r="J963" s="341"/>
      <c r="K963" s="354"/>
      <c r="L963" s="214">
        <v>0</v>
      </c>
      <c r="M963" s="214">
        <v>0</v>
      </c>
      <c r="N963" s="25">
        <v>474019</v>
      </c>
      <c r="O963" s="25">
        <v>16249</v>
      </c>
      <c r="P963" s="105">
        <v>1</v>
      </c>
      <c r="Q963" s="10"/>
      <c r="R963" s="114">
        <v>8</v>
      </c>
      <c r="S963" s="59" t="s">
        <v>28</v>
      </c>
      <c r="T963" s="224"/>
      <c r="U963" s="29"/>
      <c r="V963" s="29" t="str">
        <f>IFERROR(VLOOKUP(Table3[[#This Row],[Št. projektne naloge]],'[2]list 1'!$A$2:$I$2000,6,FALSE),"")</f>
        <v/>
      </c>
      <c r="W963" s="119" t="str">
        <f>IFERROR(VLOOKUP(Table3[[#This Row],[Št. projektne naloge]],'[2]list 1'!$A$2:$I$2000,9,FALSE),"")</f>
        <v/>
      </c>
      <c r="X963" s="296" t="str">
        <f>IFERROR(VLOOKUP(Table3[[#This Row],[Št. projektne naloge]],'[2]list 1'!$A$2:$I$2000,8,FALSE),"")</f>
        <v/>
      </c>
      <c r="Y963" s="101">
        <f>SUM(Table3[[#This Row],[cca 
25%]:[cca 100%]])</f>
        <v>0.75</v>
      </c>
      <c r="Z963" s="351">
        <f>Table3[[#This Row],[Montažne ure]]*(1-Table3[[#This Row],[faktor %]])</f>
        <v>2</v>
      </c>
      <c r="AA963" s="84">
        <v>0.25</v>
      </c>
      <c r="AB963" s="84">
        <v>0.25</v>
      </c>
      <c r="AC963" s="84">
        <v>0.25</v>
      </c>
      <c r="AD963" s="495"/>
      <c r="AE963" s="444" t="s">
        <v>682</v>
      </c>
      <c r="AF963" s="3"/>
      <c r="AG963" s="296">
        <f>IFERROR(VLOOKUP(Table3[[#This Row],[Št. projektne naloge]],'[1]PLAN KONTROLE KONČANIH STROJEV'!$C$8:$M$2000,5,FALSE),"")</f>
        <v>0</v>
      </c>
      <c r="AH963" s="296">
        <f>IFERROR(VLOOKUP(Table3[[#This Row],[Št. projektne naloge]],'[1]PLAN KONTROLE KONČANIH STROJEV'!$C$8:$M$2000,4,FALSE),"")</f>
        <v>0</v>
      </c>
      <c r="AI963" s="10"/>
      <c r="AJ963" s="10"/>
      <c r="AK963" s="296">
        <f>IFERROR(VLOOKUP(Table3[[#This Row],[Št. projektne naloge]],'[1]PLAN KONTROLE KONČANIH STROJEV'!$C$8:$M$2000,9,FALSE),"")</f>
        <v>0</v>
      </c>
      <c r="AL96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63" s="30"/>
      <c r="AN963" s="7"/>
    </row>
    <row r="964" spans="1:41" ht="18" hidden="1" x14ac:dyDescent="0.35">
      <c r="A964" s="117" t="s">
        <v>2117</v>
      </c>
      <c r="B964" s="442" t="s">
        <v>2033</v>
      </c>
      <c r="C964" s="96" t="s">
        <v>2090</v>
      </c>
      <c r="D964" s="97" t="s">
        <v>2091</v>
      </c>
      <c r="E964" s="97" t="s">
        <v>1716</v>
      </c>
      <c r="F964" s="229"/>
      <c r="G964" s="70"/>
      <c r="H964" s="379"/>
      <c r="I964" s="97"/>
      <c r="J964" s="299"/>
      <c r="K964" s="299"/>
      <c r="L964" s="229"/>
      <c r="M964" s="229"/>
      <c r="N964" s="97">
        <v>474016</v>
      </c>
      <c r="O964" s="97">
        <v>16250</v>
      </c>
      <c r="P964" s="105">
        <v>1</v>
      </c>
      <c r="Q964" s="10"/>
      <c r="R964" s="114"/>
      <c r="S964" s="272"/>
      <c r="T964" s="224"/>
      <c r="U964" s="29"/>
      <c r="V964" s="29" t="str">
        <f>IFERROR(VLOOKUP(Table3[[#This Row],[Št. projektne naloge]],'[2]list 1'!$A$2:$I$2000,6,FALSE),"")</f>
        <v/>
      </c>
      <c r="W964" s="119" t="str">
        <f>IFERROR(VLOOKUP(Table3[[#This Row],[Št. projektne naloge]],'[2]list 1'!$A$2:$I$2000,9,FALSE),"")</f>
        <v/>
      </c>
      <c r="X964" s="296" t="str">
        <f>IFERROR(VLOOKUP(Table3[[#This Row],[Št. projektne naloge]],'[2]list 1'!$A$2:$I$2000,8,FALSE),"")</f>
        <v/>
      </c>
      <c r="Y964" s="101">
        <f>SUM(Table3[[#This Row],[cca 
25%]:[cca 100%]])</f>
        <v>0</v>
      </c>
      <c r="Z964" s="351">
        <f>Table3[[#This Row],[Montažne ure]]*(1-Table3[[#This Row],[faktor %]])</f>
        <v>0</v>
      </c>
      <c r="AA964" s="366"/>
      <c r="AB964" s="85"/>
      <c r="AC964" s="85"/>
      <c r="AD964" s="85"/>
      <c r="AE964" s="3"/>
      <c r="AF964" s="3"/>
      <c r="AG964" s="296">
        <f>IFERROR(VLOOKUP(Table3[[#This Row],[Št. projektne naloge]],'[1]PLAN KONTROLE KONČANIH STROJEV'!$C$8:$M$2000,5,FALSE),"")</f>
        <v>0</v>
      </c>
      <c r="AH964" s="296">
        <f>IFERROR(VLOOKUP(Table3[[#This Row],[Št. projektne naloge]],'[1]PLAN KONTROLE KONČANIH STROJEV'!$C$8:$M$2000,4,FALSE),"")</f>
        <v>0</v>
      </c>
      <c r="AI964" s="10"/>
      <c r="AJ964" s="10"/>
      <c r="AK964" s="296">
        <f>IFERROR(VLOOKUP(Table3[[#This Row],[Št. projektne naloge]],'[1]PLAN KONTROLE KONČANIH STROJEV'!$C$8:$M$2000,9,FALSE),"")</f>
        <v>0</v>
      </c>
      <c r="AL96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64" s="30"/>
      <c r="AN964" s="7"/>
    </row>
    <row r="965" spans="1:41" ht="18" hidden="1" x14ac:dyDescent="0.35">
      <c r="A965" s="117" t="s">
        <v>2117</v>
      </c>
      <c r="B965" s="442" t="s">
        <v>2033</v>
      </c>
      <c r="C965" s="95" t="s">
        <v>2092</v>
      </c>
      <c r="D965" s="420" t="s">
        <v>2093</v>
      </c>
      <c r="E965" s="97"/>
      <c r="F965" s="229"/>
      <c r="G965" s="91" t="s">
        <v>2219</v>
      </c>
      <c r="H965" s="29" t="s">
        <v>2316</v>
      </c>
      <c r="I965" s="425">
        <v>38</v>
      </c>
      <c r="J965" s="341"/>
      <c r="K965" s="341"/>
      <c r="L965" s="19">
        <v>0</v>
      </c>
      <c r="M965" s="19">
        <v>0</v>
      </c>
      <c r="N965" s="25">
        <v>474023</v>
      </c>
      <c r="O965" s="25">
        <v>16251</v>
      </c>
      <c r="P965" s="105">
        <v>1</v>
      </c>
      <c r="Q965" s="10"/>
      <c r="R965" s="114">
        <v>24</v>
      </c>
      <c r="S965" s="59" t="s">
        <v>28</v>
      </c>
      <c r="T965" s="224"/>
      <c r="U965" s="29"/>
      <c r="V965" s="29" t="str">
        <f>IFERROR(VLOOKUP(Table3[[#This Row],[Št. projektne naloge]],'[2]list 1'!$A$2:$I$2000,6,FALSE),"")</f>
        <v/>
      </c>
      <c r="W965" s="119" t="str">
        <f>IFERROR(VLOOKUP(Table3[[#This Row],[Št. projektne naloge]],'[2]list 1'!$A$2:$I$2000,9,FALSE),"")</f>
        <v/>
      </c>
      <c r="X965" s="296" t="str">
        <f>IFERROR(VLOOKUP(Table3[[#This Row],[Št. projektne naloge]],'[2]list 1'!$A$2:$I$2000,8,FALSE),"")</f>
        <v/>
      </c>
      <c r="Y965" s="101">
        <f>SUM(Table3[[#This Row],[cca 
25%]:[cca 100%]])</f>
        <v>0.75</v>
      </c>
      <c r="Z965" s="351">
        <f>Table3[[#This Row],[Montažne ure]]*(1-Table3[[#This Row],[faktor %]])</f>
        <v>6</v>
      </c>
      <c r="AA965" s="84">
        <v>0.25</v>
      </c>
      <c r="AB965" s="84">
        <v>0.25</v>
      </c>
      <c r="AC965" s="84">
        <v>0.25</v>
      </c>
      <c r="AD965" s="495"/>
      <c r="AE965" s="444" t="s">
        <v>682</v>
      </c>
      <c r="AF965" s="3"/>
      <c r="AG965" s="296">
        <f>IFERROR(VLOOKUP(Table3[[#This Row],[Št. projektne naloge]],'[1]PLAN KONTROLE KONČANIH STROJEV'!$C$8:$M$2000,5,FALSE),"")</f>
        <v>0</v>
      </c>
      <c r="AH965" s="296">
        <f>IFERROR(VLOOKUP(Table3[[#This Row],[Št. projektne naloge]],'[1]PLAN KONTROLE KONČANIH STROJEV'!$C$8:$M$2000,4,FALSE),"")</f>
        <v>0</v>
      </c>
      <c r="AI965" s="10"/>
      <c r="AJ965" s="10"/>
      <c r="AK965" s="296">
        <f>IFERROR(VLOOKUP(Table3[[#This Row],[Št. projektne naloge]],'[1]PLAN KONTROLE KONČANIH STROJEV'!$C$8:$M$2000,9,FALSE),"")</f>
        <v>0</v>
      </c>
      <c r="AL96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65" s="30"/>
      <c r="AN965" s="7"/>
    </row>
    <row r="966" spans="1:41" ht="18" hidden="1" x14ac:dyDescent="0.35">
      <c r="A966" s="117" t="s">
        <v>2117</v>
      </c>
      <c r="B966" s="8" t="s">
        <v>2033</v>
      </c>
      <c r="C966" s="95" t="s">
        <v>2094</v>
      </c>
      <c r="D966" s="420" t="s">
        <v>2095</v>
      </c>
      <c r="E966" s="97"/>
      <c r="F966" s="229"/>
      <c r="G966" s="91" t="s">
        <v>2218</v>
      </c>
      <c r="H966" s="29" t="s">
        <v>2316</v>
      </c>
      <c r="I966" s="425">
        <v>38</v>
      </c>
      <c r="J966" s="341"/>
      <c r="K966" s="341"/>
      <c r="L966" s="19">
        <v>0</v>
      </c>
      <c r="M966" s="19">
        <v>0</v>
      </c>
      <c r="N966" s="25">
        <v>474024</v>
      </c>
      <c r="O966" s="25">
        <v>16252</v>
      </c>
      <c r="P966" s="105">
        <v>1</v>
      </c>
      <c r="Q966" s="10"/>
      <c r="R966" s="114">
        <v>18</v>
      </c>
      <c r="S966" s="59" t="s">
        <v>28</v>
      </c>
      <c r="T966" s="224"/>
      <c r="U966" s="29"/>
      <c r="V966" s="29" t="str">
        <f>IFERROR(VLOOKUP(Table3[[#This Row],[Št. projektne naloge]],'[2]list 1'!$A$2:$I$2000,6,FALSE),"")</f>
        <v/>
      </c>
      <c r="W966" s="119" t="str">
        <f>IFERROR(VLOOKUP(Table3[[#This Row],[Št. projektne naloge]],'[2]list 1'!$A$2:$I$2000,9,FALSE),"")</f>
        <v/>
      </c>
      <c r="X966" s="296" t="str">
        <f>IFERROR(VLOOKUP(Table3[[#This Row],[Št. projektne naloge]],'[2]list 1'!$A$2:$I$2000,8,FALSE),"")</f>
        <v/>
      </c>
      <c r="Y966" s="101">
        <f>SUM(Table3[[#This Row],[cca 
25%]:[cca 100%]])</f>
        <v>1</v>
      </c>
      <c r="Z966" s="351">
        <f>Table3[[#This Row],[Montažne ure]]*(1-Table3[[#This Row],[faktor %]])</f>
        <v>0</v>
      </c>
      <c r="AA966" s="84">
        <v>0.25</v>
      </c>
      <c r="AB966" s="84">
        <v>0.25</v>
      </c>
      <c r="AC966" s="84">
        <v>0.25</v>
      </c>
      <c r="AD966" s="84">
        <v>0.25</v>
      </c>
      <c r="AE966" s="444" t="s">
        <v>2229</v>
      </c>
      <c r="AF966" s="3"/>
      <c r="AG966" s="296">
        <f>IFERROR(VLOOKUP(Table3[[#This Row],[Št. projektne naloge]],'[1]PLAN KONTROLE KONČANIH STROJEV'!$C$8:$M$2000,5,FALSE),"")</f>
        <v>0</v>
      </c>
      <c r="AH966" s="296" t="str">
        <f>IFERROR(VLOOKUP(Table3[[#This Row],[Št. projektne naloge]],'[1]PLAN KONTROLE KONČANIH STROJEV'!$C$8:$M$2000,4,FALSE),"")</f>
        <v>DA</v>
      </c>
      <c r="AI966" s="10"/>
      <c r="AJ966" s="10"/>
      <c r="AK966" s="296">
        <f>IFERROR(VLOOKUP(Table3[[#This Row],[Št. projektne naloge]],'[1]PLAN KONTROLE KONČANIH STROJEV'!$C$8:$M$2000,9,FALSE),"")</f>
        <v>45600</v>
      </c>
      <c r="AL96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66" s="30" t="s">
        <v>357</v>
      </c>
      <c r="AN966" s="7"/>
    </row>
    <row r="967" spans="1:41" ht="18" hidden="1" x14ac:dyDescent="0.35">
      <c r="A967" s="117" t="s">
        <v>2117</v>
      </c>
      <c r="B967" s="442" t="s">
        <v>2033</v>
      </c>
      <c r="C967" s="95" t="s">
        <v>2096</v>
      </c>
      <c r="D967" s="420" t="s">
        <v>2097</v>
      </c>
      <c r="E967" s="97"/>
      <c r="F967" s="229"/>
      <c r="G967" s="91" t="s">
        <v>2218</v>
      </c>
      <c r="H967" s="112" t="s">
        <v>2381</v>
      </c>
      <c r="I967" s="425">
        <v>38</v>
      </c>
      <c r="J967" s="341"/>
      <c r="K967" s="341"/>
      <c r="L967" s="19">
        <v>0</v>
      </c>
      <c r="M967" s="19">
        <v>0</v>
      </c>
      <c r="N967" s="25">
        <v>474011</v>
      </c>
      <c r="O967" s="25">
        <v>16253</v>
      </c>
      <c r="P967" s="105">
        <v>1</v>
      </c>
      <c r="Q967" s="10"/>
      <c r="R967" s="114">
        <v>8</v>
      </c>
      <c r="S967" s="58" t="s">
        <v>1486</v>
      </c>
      <c r="T967" s="224"/>
      <c r="U967" s="29"/>
      <c r="V967" s="29" t="str">
        <f>IFERROR(VLOOKUP(Table3[[#This Row],[Št. projektne naloge]],'[2]list 1'!$A$2:$I$2000,6,FALSE),"")</f>
        <v/>
      </c>
      <c r="W967" s="119" t="str">
        <f>IFERROR(VLOOKUP(Table3[[#This Row],[Št. projektne naloge]],'[2]list 1'!$A$2:$I$2000,9,FALSE),"")</f>
        <v/>
      </c>
      <c r="X967" s="296" t="str">
        <f>IFERROR(VLOOKUP(Table3[[#This Row],[Št. projektne naloge]],'[2]list 1'!$A$2:$I$2000,8,FALSE),"")</f>
        <v/>
      </c>
      <c r="Y967" s="101">
        <f>SUM(Table3[[#This Row],[cca 
25%]:[cca 100%]])</f>
        <v>1</v>
      </c>
      <c r="Z967" s="351">
        <f>Table3[[#This Row],[Montažne ure]]*(1-Table3[[#This Row],[faktor %]])</f>
        <v>0</v>
      </c>
      <c r="AA967" s="84">
        <v>0.25</v>
      </c>
      <c r="AB967" s="84">
        <v>0.25</v>
      </c>
      <c r="AC967" s="84">
        <v>0.25</v>
      </c>
      <c r="AD967" s="84">
        <v>0.25</v>
      </c>
      <c r="AE967" s="444" t="s">
        <v>682</v>
      </c>
      <c r="AF967" s="3"/>
      <c r="AG967" s="296">
        <f>IFERROR(VLOOKUP(Table3[[#This Row],[Št. projektne naloge]],'[1]PLAN KONTROLE KONČANIH STROJEV'!$C$8:$M$2000,5,FALSE),"")</f>
        <v>0</v>
      </c>
      <c r="AH967" s="296" t="str">
        <f>IFERROR(VLOOKUP(Table3[[#This Row],[Št. projektne naloge]],'[1]PLAN KONTROLE KONČANIH STROJEV'!$C$8:$M$2000,4,FALSE),"")</f>
        <v>DA</v>
      </c>
      <c r="AI967" s="10"/>
      <c r="AJ967" s="10"/>
      <c r="AK967" s="296">
        <f>IFERROR(VLOOKUP(Table3[[#This Row],[Št. projektne naloge]],'[1]PLAN KONTROLE KONČANIH STROJEV'!$C$8:$M$2000,9,FALSE),"")</f>
        <v>45630</v>
      </c>
      <c r="AL96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67" s="30"/>
      <c r="AN967" s="7"/>
    </row>
    <row r="968" spans="1:41" ht="18" hidden="1" x14ac:dyDescent="0.35">
      <c r="A968" s="117" t="s">
        <v>2117</v>
      </c>
      <c r="B968" s="8" t="s">
        <v>2033</v>
      </c>
      <c r="C968" s="95" t="s">
        <v>2098</v>
      </c>
      <c r="D968" s="420" t="s">
        <v>2099</v>
      </c>
      <c r="E968" s="97"/>
      <c r="F968" s="229"/>
      <c r="G968" s="91" t="s">
        <v>2216</v>
      </c>
      <c r="H968" s="29" t="s">
        <v>2316</v>
      </c>
      <c r="I968" s="425">
        <v>38</v>
      </c>
      <c r="J968" s="341"/>
      <c r="K968" s="341"/>
      <c r="L968" s="19">
        <v>0</v>
      </c>
      <c r="M968" s="19">
        <v>0</v>
      </c>
      <c r="N968" s="25">
        <v>474026</v>
      </c>
      <c r="O968" s="25">
        <v>16254</v>
      </c>
      <c r="P968" s="105">
        <v>1</v>
      </c>
      <c r="Q968" s="10"/>
      <c r="R968" s="114">
        <v>21</v>
      </c>
      <c r="S968" s="59" t="s">
        <v>28</v>
      </c>
      <c r="T968" s="224"/>
      <c r="U968" s="29"/>
      <c r="V968" s="29" t="str">
        <f>IFERROR(VLOOKUP(Table3[[#This Row],[Št. projektne naloge]],'[2]list 1'!$A$2:$I$2000,6,FALSE),"")</f>
        <v/>
      </c>
      <c r="W968" s="119" t="str">
        <f>IFERROR(VLOOKUP(Table3[[#This Row],[Št. projektne naloge]],'[2]list 1'!$A$2:$I$2000,9,FALSE),"")</f>
        <v/>
      </c>
      <c r="X968" s="296" t="str">
        <f>IFERROR(VLOOKUP(Table3[[#This Row],[Št. projektne naloge]],'[2]list 1'!$A$2:$I$2000,8,FALSE),"")</f>
        <v/>
      </c>
      <c r="Y968" s="101">
        <f>SUM(Table3[[#This Row],[cca 
25%]:[cca 100%]])</f>
        <v>1</v>
      </c>
      <c r="Z968" s="351">
        <f>Table3[[#This Row],[Montažne ure]]*(1-Table3[[#This Row],[faktor %]])</f>
        <v>0</v>
      </c>
      <c r="AA968" s="84">
        <v>0.25</v>
      </c>
      <c r="AB968" s="84">
        <v>0.25</v>
      </c>
      <c r="AC968" s="84">
        <v>0.25</v>
      </c>
      <c r="AD968" s="84">
        <v>0.25</v>
      </c>
      <c r="AE968" s="444" t="s">
        <v>682</v>
      </c>
      <c r="AF968" s="3"/>
      <c r="AG968" s="296">
        <f>IFERROR(VLOOKUP(Table3[[#This Row],[Št. projektne naloge]],'[1]PLAN KONTROLE KONČANIH STROJEV'!$C$8:$M$2000,5,FALSE),"")</f>
        <v>0</v>
      </c>
      <c r="AH968" s="296" t="str">
        <f>IFERROR(VLOOKUP(Table3[[#This Row],[Št. projektne naloge]],'[1]PLAN KONTROLE KONČANIH STROJEV'!$C$8:$M$2000,4,FALSE),"")</f>
        <v>DA</v>
      </c>
      <c r="AI968" s="10"/>
      <c r="AJ968" s="10"/>
      <c r="AK968" s="296">
        <f>IFERROR(VLOOKUP(Table3[[#This Row],[Št. projektne naloge]],'[1]PLAN KONTROLE KONČANIH STROJEV'!$C$8:$M$2000,9,FALSE),"")</f>
        <v>45603</v>
      </c>
      <c r="AL96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68" s="30" t="s">
        <v>357</v>
      </c>
      <c r="AN968" s="7"/>
    </row>
    <row r="969" spans="1:41" ht="18" hidden="1" x14ac:dyDescent="0.35">
      <c r="A969" s="117" t="s">
        <v>2117</v>
      </c>
      <c r="B969" s="442" t="s">
        <v>2033</v>
      </c>
      <c r="C969" s="57" t="s">
        <v>2100</v>
      </c>
      <c r="D969" s="419" t="s">
        <v>2101</v>
      </c>
      <c r="E969" s="97"/>
      <c r="F969" s="229"/>
      <c r="G969" s="94" t="s">
        <v>785</v>
      </c>
      <c r="H969" s="112" t="s">
        <v>2381</v>
      </c>
      <c r="I969" s="361">
        <v>40</v>
      </c>
      <c r="J969" s="388"/>
      <c r="K969" s="354"/>
      <c r="L969" s="19">
        <v>0</v>
      </c>
      <c r="M969" s="19">
        <v>0</v>
      </c>
      <c r="N969" s="50">
        <v>474031</v>
      </c>
      <c r="O969" s="50">
        <v>16255</v>
      </c>
      <c r="P969" s="105">
        <v>1</v>
      </c>
      <c r="Q969" s="10"/>
      <c r="R969" s="114">
        <v>70</v>
      </c>
      <c r="S969" s="272"/>
      <c r="T969" s="224"/>
      <c r="U969" s="29"/>
      <c r="V969" s="29" t="str">
        <f>IFERROR(VLOOKUP(Table3[[#This Row],[Št. projektne naloge]],'[2]list 1'!$A$2:$I$2000,6,FALSE),"")</f>
        <v/>
      </c>
      <c r="W969" s="119" t="str">
        <f>IFERROR(VLOOKUP(Table3[[#This Row],[Št. projektne naloge]],'[2]list 1'!$A$2:$I$2000,9,FALSE),"")</f>
        <v/>
      </c>
      <c r="X969" s="296" t="str">
        <f>IFERROR(VLOOKUP(Table3[[#This Row],[Št. projektne naloge]],'[2]list 1'!$A$2:$I$2000,8,FALSE),"")</f>
        <v/>
      </c>
      <c r="Y969" s="101">
        <f>SUM(Table3[[#This Row],[cca 
25%]:[cca 100%]])</f>
        <v>0.75</v>
      </c>
      <c r="Z969" s="351">
        <f>Table3[[#This Row],[Montažne ure]]*(1-Table3[[#This Row],[faktor %]])</f>
        <v>17.5</v>
      </c>
      <c r="AA969" s="84">
        <v>0.25</v>
      </c>
      <c r="AB969" s="84">
        <v>0.25</v>
      </c>
      <c r="AC969" s="84">
        <v>0.25</v>
      </c>
      <c r="AD969" s="486"/>
      <c r="AE969" s="3"/>
      <c r="AF969" s="3"/>
      <c r="AG969" s="296">
        <f>IFERROR(VLOOKUP(Table3[[#This Row],[Št. projektne naloge]],'[1]PLAN KONTROLE KONČANIH STROJEV'!$C$8:$M$2000,5,FALSE),"")</f>
        <v>0</v>
      </c>
      <c r="AH969" s="296" t="str">
        <f>IFERROR(VLOOKUP(Table3[[#This Row],[Št. projektne naloge]],'[1]PLAN KONTROLE KONČANIH STROJEV'!$C$8:$M$2000,4,FALSE),"")</f>
        <v>DA</v>
      </c>
      <c r="AI969" s="10"/>
      <c r="AJ969" s="10"/>
      <c r="AK969" s="296">
        <f>IFERROR(VLOOKUP(Table3[[#This Row],[Št. projektne naloge]],'[1]PLAN KONTROLE KONČANIH STROJEV'!$C$8:$M$2000,9,FALSE),"")</f>
        <v>0</v>
      </c>
      <c r="AL96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69" s="30"/>
      <c r="AN969" s="7"/>
    </row>
    <row r="970" spans="1:41" s="488" customFormat="1" ht="18" hidden="1" x14ac:dyDescent="0.35">
      <c r="A970" s="76" t="s">
        <v>2117</v>
      </c>
      <c r="B970" s="442" t="s">
        <v>2033</v>
      </c>
      <c r="C970" s="95" t="s">
        <v>2102</v>
      </c>
      <c r="D970" s="420" t="s">
        <v>2103</v>
      </c>
      <c r="E970" s="25"/>
      <c r="F970" s="229"/>
      <c r="G970" s="91" t="s">
        <v>2228</v>
      </c>
      <c r="H970" s="112" t="s">
        <v>891</v>
      </c>
      <c r="I970" s="425">
        <v>2024</v>
      </c>
      <c r="J970" s="354"/>
      <c r="K970" s="341"/>
      <c r="L970" s="19">
        <v>0</v>
      </c>
      <c r="M970" s="19">
        <v>0</v>
      </c>
      <c r="N970" s="25">
        <v>474032</v>
      </c>
      <c r="O970" s="25">
        <v>16256</v>
      </c>
      <c r="P970" s="24">
        <v>1</v>
      </c>
      <c r="Q970" s="91"/>
      <c r="R970" s="112">
        <v>300</v>
      </c>
      <c r="S970" s="482" t="s">
        <v>1486</v>
      </c>
      <c r="T970" s="46"/>
      <c r="U970" s="112" t="s">
        <v>2328</v>
      </c>
      <c r="V970" s="112" t="str">
        <f>IFERROR(VLOOKUP(Table3[[#This Row],[Št. projektne naloge]],'[2]list 1'!$A$2:$I$2000,6,FALSE),"")</f>
        <v/>
      </c>
      <c r="W970" s="483" t="str">
        <f>IFERROR(VLOOKUP(Table3[[#This Row],[Št. projektne naloge]],'[2]list 1'!$A$2:$I$2000,9,FALSE),"")</f>
        <v/>
      </c>
      <c r="X970" s="484" t="str">
        <f>IFERROR(VLOOKUP(Table3[[#This Row],[Št. projektne naloge]],'[2]list 1'!$A$2:$I$2000,8,FALSE),"")</f>
        <v/>
      </c>
      <c r="Y970" s="101">
        <f>SUM(Table3[[#This Row],[cca 
25%]:[cca 100%]])</f>
        <v>1</v>
      </c>
      <c r="Z970" s="485">
        <f>Table3[[#This Row],[Montažne ure]]*(1-Table3[[#This Row],[faktor %]])</f>
        <v>0</v>
      </c>
      <c r="AA970" s="84">
        <v>0.25</v>
      </c>
      <c r="AB970" s="84">
        <v>0.25</v>
      </c>
      <c r="AC970" s="84">
        <v>0.25</v>
      </c>
      <c r="AD970" s="495">
        <v>0.25</v>
      </c>
      <c r="AE970" s="487" t="s">
        <v>682</v>
      </c>
      <c r="AF970" s="439"/>
      <c r="AG970" s="484">
        <f>IFERROR(VLOOKUP(Table3[[#This Row],[Št. projektne naloge]],'[1]PLAN KONTROLE KONČANIH STROJEV'!$C$8:$M$2000,5,FALSE),"")</f>
        <v>0</v>
      </c>
      <c r="AH970" s="484">
        <f>IFERROR(VLOOKUP(Table3[[#This Row],[Št. projektne naloge]],'[1]PLAN KONTROLE KONČANIH STROJEV'!$C$8:$M$2000,4,FALSE),"")</f>
        <v>0</v>
      </c>
      <c r="AI970" s="91"/>
      <c r="AJ970" s="91"/>
      <c r="AK970" s="484">
        <f>IFERROR(VLOOKUP(Table3[[#This Row],[Št. projektne naloge]],'[1]PLAN KONTROLE KONČANIH STROJEV'!$C$8:$M$2000,9,FALSE),"")</f>
        <v>0</v>
      </c>
      <c r="AL970" s="159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70" s="159"/>
      <c r="AN970" s="7"/>
      <c r="AO970"/>
    </row>
    <row r="971" spans="1:41" ht="18" hidden="1" x14ac:dyDescent="0.35">
      <c r="A971" s="117" t="s">
        <v>2117</v>
      </c>
      <c r="B971" s="442" t="s">
        <v>2033</v>
      </c>
      <c r="C971" s="57" t="s">
        <v>2104</v>
      </c>
      <c r="D971" s="419" t="s">
        <v>2105</v>
      </c>
      <c r="E971" s="50"/>
      <c r="F971" s="80"/>
      <c r="G971" s="94" t="s">
        <v>2227</v>
      </c>
      <c r="H971" s="112" t="s">
        <v>2381</v>
      </c>
      <c r="I971" s="361">
        <v>40</v>
      </c>
      <c r="J971" s="354"/>
      <c r="K971" s="354"/>
      <c r="L971" s="19">
        <v>0</v>
      </c>
      <c r="M971" s="19">
        <v>0</v>
      </c>
      <c r="N971" s="50">
        <v>474033</v>
      </c>
      <c r="O971" s="50">
        <v>16257</v>
      </c>
      <c r="P971" s="105">
        <v>1</v>
      </c>
      <c r="Q971" s="10"/>
      <c r="R971" s="114">
        <v>20</v>
      </c>
      <c r="S971" s="272"/>
      <c r="T971" s="224"/>
      <c r="U971" s="29"/>
      <c r="V971" s="29" t="str">
        <f>IFERROR(VLOOKUP(Table3[[#This Row],[Št. projektne naloge]],'[2]list 1'!$A$2:$I$2000,6,FALSE),"")</f>
        <v/>
      </c>
      <c r="W971" s="119" t="str">
        <f>IFERROR(VLOOKUP(Table3[[#This Row],[Št. projektne naloge]],'[2]list 1'!$A$2:$I$2000,9,FALSE),"")</f>
        <v/>
      </c>
      <c r="X971" s="296" t="str">
        <f>IFERROR(VLOOKUP(Table3[[#This Row],[Št. projektne naloge]],'[2]list 1'!$A$2:$I$2000,8,FALSE),"")</f>
        <v/>
      </c>
      <c r="Y971" s="101">
        <f>SUM(Table3[[#This Row],[cca 
25%]:[cca 100%]])</f>
        <v>0.75</v>
      </c>
      <c r="Z971" s="351">
        <f>Table3[[#This Row],[Montažne ure]]*(1-Table3[[#This Row],[faktor %]])</f>
        <v>5</v>
      </c>
      <c r="AA971" s="84">
        <v>0.25</v>
      </c>
      <c r="AB971" s="84">
        <v>0.25</v>
      </c>
      <c r="AC971" s="84">
        <v>0.25</v>
      </c>
      <c r="AD971" s="85"/>
      <c r="AE971" s="515" t="s">
        <v>1377</v>
      </c>
      <c r="AF971" s="3"/>
      <c r="AG971" s="296">
        <f>IFERROR(VLOOKUP(Table3[[#This Row],[Št. projektne naloge]],'[1]PLAN KONTROLE KONČANIH STROJEV'!$C$8:$M$2000,5,FALSE),"")</f>
        <v>0</v>
      </c>
      <c r="AH971" s="296" t="str">
        <f>IFERROR(VLOOKUP(Table3[[#This Row],[Št. projektne naloge]],'[1]PLAN KONTROLE KONČANIH STROJEV'!$C$8:$M$2000,4,FALSE),"")</f>
        <v>DA</v>
      </c>
      <c r="AI971" s="10"/>
      <c r="AJ971" s="10"/>
      <c r="AK971" s="296">
        <f>IFERROR(VLOOKUP(Table3[[#This Row],[Št. projektne naloge]],'[1]PLAN KONTROLE KONČANIH STROJEV'!$C$8:$M$2000,9,FALSE),"")</f>
        <v>0</v>
      </c>
      <c r="AL97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71" s="30"/>
      <c r="AN971" s="7"/>
    </row>
    <row r="972" spans="1:41" ht="18" hidden="1" x14ac:dyDescent="0.35">
      <c r="A972" s="117" t="s">
        <v>2117</v>
      </c>
      <c r="B972" s="442" t="s">
        <v>2033</v>
      </c>
      <c r="C972" s="96" t="s">
        <v>2106</v>
      </c>
      <c r="D972" s="97" t="s">
        <v>2107</v>
      </c>
      <c r="E972" s="97" t="s">
        <v>1716</v>
      </c>
      <c r="F972" s="229"/>
      <c r="G972" s="70"/>
      <c r="H972" s="379"/>
      <c r="I972" s="97"/>
      <c r="J972" s="299"/>
      <c r="K972" s="299"/>
      <c r="L972" s="229"/>
      <c r="M972" s="229"/>
      <c r="N972" s="97">
        <v>474034</v>
      </c>
      <c r="O972" s="97">
        <v>16258</v>
      </c>
      <c r="P972" s="105">
        <v>1</v>
      </c>
      <c r="Q972" s="10"/>
      <c r="R972" s="114"/>
      <c r="S972" s="272"/>
      <c r="T972" s="224"/>
      <c r="U972" s="29"/>
      <c r="V972" s="29" t="str">
        <f>IFERROR(VLOOKUP(Table3[[#This Row],[Št. projektne naloge]],'[2]list 1'!$A$2:$I$2000,6,FALSE),"")</f>
        <v/>
      </c>
      <c r="W972" s="119" t="str">
        <f>IFERROR(VLOOKUP(Table3[[#This Row],[Št. projektne naloge]],'[2]list 1'!$A$2:$I$2000,9,FALSE),"")</f>
        <v/>
      </c>
      <c r="X972" s="296" t="str">
        <f>IFERROR(VLOOKUP(Table3[[#This Row],[Št. projektne naloge]],'[2]list 1'!$A$2:$I$2000,8,FALSE),"")</f>
        <v/>
      </c>
      <c r="Y972" s="101">
        <f>SUM(Table3[[#This Row],[cca 
25%]:[cca 100%]])</f>
        <v>0</v>
      </c>
      <c r="Z972" s="351">
        <f>Table3[[#This Row],[Montažne ure]]*(1-Table3[[#This Row],[faktor %]])</f>
        <v>0</v>
      </c>
      <c r="AA972" s="366"/>
      <c r="AB972" s="85"/>
      <c r="AC972" s="85"/>
      <c r="AD972" s="85"/>
      <c r="AE972" s="3"/>
      <c r="AF972" s="3"/>
      <c r="AG972" s="296">
        <f>IFERROR(VLOOKUP(Table3[[#This Row],[Št. projektne naloge]],'[1]PLAN KONTROLE KONČANIH STROJEV'!$C$8:$M$2000,5,FALSE),"")</f>
        <v>0</v>
      </c>
      <c r="AH972" s="296">
        <f>IFERROR(VLOOKUP(Table3[[#This Row],[Št. projektne naloge]],'[1]PLAN KONTROLE KONČANIH STROJEV'!$C$8:$M$2000,4,FALSE),"")</f>
        <v>0</v>
      </c>
      <c r="AI972" s="10"/>
      <c r="AJ972" s="10"/>
      <c r="AK972" s="296">
        <f>IFERROR(VLOOKUP(Table3[[#This Row],[Št. projektne naloge]],'[1]PLAN KONTROLE KONČANIH STROJEV'!$C$8:$M$2000,9,FALSE),"")</f>
        <v>0</v>
      </c>
      <c r="AL97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72" s="30"/>
      <c r="AN972" s="7"/>
    </row>
    <row r="973" spans="1:41" ht="18" hidden="1" x14ac:dyDescent="0.35">
      <c r="A973" s="117" t="s">
        <v>2117</v>
      </c>
      <c r="B973" s="442" t="s">
        <v>2033</v>
      </c>
      <c r="C973" s="96" t="s">
        <v>2108</v>
      </c>
      <c r="D973" s="97" t="s">
        <v>2109</v>
      </c>
      <c r="E973" s="97" t="s">
        <v>1716</v>
      </c>
      <c r="F973" s="229"/>
      <c r="G973" s="70"/>
      <c r="H973" s="379"/>
      <c r="I973" s="97"/>
      <c r="J973" s="299"/>
      <c r="K973" s="299"/>
      <c r="L973" s="229"/>
      <c r="M973" s="229"/>
      <c r="N973" s="97">
        <v>474029</v>
      </c>
      <c r="O973" s="97">
        <v>16259</v>
      </c>
      <c r="P973" s="105">
        <v>1</v>
      </c>
      <c r="Q973" s="10"/>
      <c r="R973" s="114"/>
      <c r="S973" s="272"/>
      <c r="T973" s="224"/>
      <c r="U973" s="29"/>
      <c r="V973" s="29" t="str">
        <f>IFERROR(VLOOKUP(Table3[[#This Row],[Št. projektne naloge]],'[2]list 1'!$A$2:$I$2000,6,FALSE),"")</f>
        <v/>
      </c>
      <c r="W973" s="119" t="str">
        <f>IFERROR(VLOOKUP(Table3[[#This Row],[Št. projektne naloge]],'[2]list 1'!$A$2:$I$2000,9,FALSE),"")</f>
        <v/>
      </c>
      <c r="X973" s="296" t="str">
        <f>IFERROR(VLOOKUP(Table3[[#This Row],[Št. projektne naloge]],'[2]list 1'!$A$2:$I$2000,8,FALSE),"")</f>
        <v/>
      </c>
      <c r="Y973" s="101">
        <f>SUM(Table3[[#This Row],[cca 
25%]:[cca 100%]])</f>
        <v>0</v>
      </c>
      <c r="Z973" s="351">
        <f>Table3[[#This Row],[Montažne ure]]*(1-Table3[[#This Row],[faktor %]])</f>
        <v>0</v>
      </c>
      <c r="AA973" s="366"/>
      <c r="AB973" s="85"/>
      <c r="AC973" s="85"/>
      <c r="AD973" s="85"/>
      <c r="AE973" s="3"/>
      <c r="AF973" s="3"/>
      <c r="AG973" s="296">
        <f>IFERROR(VLOOKUP(Table3[[#This Row],[Št. projektne naloge]],'[1]PLAN KONTROLE KONČANIH STROJEV'!$C$8:$M$2000,5,FALSE),"")</f>
        <v>0</v>
      </c>
      <c r="AH973" s="296">
        <f>IFERROR(VLOOKUP(Table3[[#This Row],[Št. projektne naloge]],'[1]PLAN KONTROLE KONČANIH STROJEV'!$C$8:$M$2000,4,FALSE),"")</f>
        <v>0</v>
      </c>
      <c r="AI973" s="10"/>
      <c r="AJ973" s="10"/>
      <c r="AK973" s="296">
        <f>IFERROR(VLOOKUP(Table3[[#This Row],[Št. projektne naloge]],'[1]PLAN KONTROLE KONČANIH STROJEV'!$C$8:$M$2000,9,FALSE),"")</f>
        <v>0</v>
      </c>
      <c r="AL97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73" s="30"/>
      <c r="AN973" s="7"/>
    </row>
    <row r="974" spans="1:41" ht="18" hidden="1" x14ac:dyDescent="0.35">
      <c r="A974" s="117" t="s">
        <v>2117</v>
      </c>
      <c r="B974" s="442" t="s">
        <v>2033</v>
      </c>
      <c r="C974" s="96" t="s">
        <v>2110</v>
      </c>
      <c r="D974" s="97" t="s">
        <v>2111</v>
      </c>
      <c r="E974" s="97" t="s">
        <v>1716</v>
      </c>
      <c r="F974" s="229"/>
      <c r="G974" s="70"/>
      <c r="H974" s="379"/>
      <c r="I974" s="97"/>
      <c r="J974" s="299"/>
      <c r="K974" s="299"/>
      <c r="L974" s="229"/>
      <c r="M974" s="229"/>
      <c r="N974" s="97">
        <v>474030</v>
      </c>
      <c r="O974" s="97">
        <v>16260</v>
      </c>
      <c r="P974" s="105">
        <v>1</v>
      </c>
      <c r="Q974" s="10"/>
      <c r="R974" s="114"/>
      <c r="S974" s="272"/>
      <c r="T974" s="224"/>
      <c r="U974" s="29"/>
      <c r="V974" s="29" t="str">
        <f>IFERROR(VLOOKUP(Table3[[#This Row],[Št. projektne naloge]],'[2]list 1'!$A$2:$I$2000,6,FALSE),"")</f>
        <v/>
      </c>
      <c r="W974" s="119" t="str">
        <f>IFERROR(VLOOKUP(Table3[[#This Row],[Št. projektne naloge]],'[2]list 1'!$A$2:$I$2000,9,FALSE),"")</f>
        <v/>
      </c>
      <c r="X974" s="296" t="str">
        <f>IFERROR(VLOOKUP(Table3[[#This Row],[Št. projektne naloge]],'[2]list 1'!$A$2:$I$2000,8,FALSE),"")</f>
        <v/>
      </c>
      <c r="Y974" s="101">
        <f>SUM(Table3[[#This Row],[cca 
25%]:[cca 100%]])</f>
        <v>0</v>
      </c>
      <c r="Z974" s="351">
        <f>Table3[[#This Row],[Montažne ure]]*(1-Table3[[#This Row],[faktor %]])</f>
        <v>0</v>
      </c>
      <c r="AA974" s="366"/>
      <c r="AB974" s="85"/>
      <c r="AC974" s="85"/>
      <c r="AD974" s="85"/>
      <c r="AE974" s="3"/>
      <c r="AF974" s="3"/>
      <c r="AG974" s="296">
        <f>IFERROR(VLOOKUP(Table3[[#This Row],[Št. projektne naloge]],'[1]PLAN KONTROLE KONČANIH STROJEV'!$C$8:$M$2000,5,FALSE),"")</f>
        <v>0</v>
      </c>
      <c r="AH974" s="296">
        <f>IFERROR(VLOOKUP(Table3[[#This Row],[Št. projektne naloge]],'[1]PLAN KONTROLE KONČANIH STROJEV'!$C$8:$M$2000,4,FALSE),"")</f>
        <v>0</v>
      </c>
      <c r="AI974" s="10"/>
      <c r="AJ974" s="10"/>
      <c r="AK974" s="296">
        <f>IFERROR(VLOOKUP(Table3[[#This Row],[Št. projektne naloge]],'[1]PLAN KONTROLE KONČANIH STROJEV'!$C$8:$M$2000,9,FALSE),"")</f>
        <v>0</v>
      </c>
      <c r="AL97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74" s="30"/>
      <c r="AN974" s="7"/>
    </row>
    <row r="975" spans="1:41" ht="18" hidden="1" x14ac:dyDescent="0.35">
      <c r="A975" s="117" t="s">
        <v>2117</v>
      </c>
      <c r="B975" s="442" t="s">
        <v>2033</v>
      </c>
      <c r="C975" s="57" t="s">
        <v>2112</v>
      </c>
      <c r="D975" s="419" t="s">
        <v>2113</v>
      </c>
      <c r="E975" s="97"/>
      <c r="F975" s="80"/>
      <c r="G975" s="94" t="s">
        <v>2139</v>
      </c>
      <c r="H975" s="28" t="s">
        <v>2233</v>
      </c>
      <c r="I975" s="361">
        <v>35</v>
      </c>
      <c r="J975" s="388"/>
      <c r="K975" s="354"/>
      <c r="L975" s="214">
        <v>0</v>
      </c>
      <c r="M975" s="214">
        <v>0</v>
      </c>
      <c r="N975" s="50">
        <v>472845</v>
      </c>
      <c r="O975" s="50">
        <v>16261</v>
      </c>
      <c r="P975" s="105">
        <v>1</v>
      </c>
      <c r="Q975" s="10"/>
      <c r="R975" s="114">
        <v>434</v>
      </c>
      <c r="S975" s="62" t="s">
        <v>19</v>
      </c>
      <c r="T975" s="224"/>
      <c r="U975" s="29" t="s">
        <v>765</v>
      </c>
      <c r="V975" s="29" t="str">
        <f>IFERROR(VLOOKUP(Table3[[#This Row],[Št. projektne naloge]],'[2]list 1'!$A$2:$I$2000,6,FALSE),"")</f>
        <v/>
      </c>
      <c r="W975" s="119" t="str">
        <f>IFERROR(VLOOKUP(Table3[[#This Row],[Št. projektne naloge]],'[2]list 1'!$A$2:$I$2000,9,FALSE),"")</f>
        <v/>
      </c>
      <c r="X975" s="296" t="str">
        <f>IFERROR(VLOOKUP(Table3[[#This Row],[Št. projektne naloge]],'[2]list 1'!$A$2:$I$2000,8,FALSE),"")</f>
        <v/>
      </c>
      <c r="Y975" s="101">
        <f>SUM(Table3[[#This Row],[cca 
25%]:[cca 100%]])</f>
        <v>1</v>
      </c>
      <c r="Z975" s="351">
        <f>Table3[[#This Row],[Montažne ure]]*(1-Table3[[#This Row],[faktor %]])</f>
        <v>0</v>
      </c>
      <c r="AA975" s="84">
        <v>0.25</v>
      </c>
      <c r="AB975" s="84">
        <v>0.25</v>
      </c>
      <c r="AC975" s="84">
        <v>0.25</v>
      </c>
      <c r="AD975" s="84">
        <v>0.25</v>
      </c>
      <c r="AE975" s="446" t="s">
        <v>2224</v>
      </c>
      <c r="AF975" s="3"/>
      <c r="AG975" s="296">
        <f>IFERROR(VLOOKUP(Table3[[#This Row],[Št. projektne naloge]],'[1]PLAN KONTROLE KONČANIH STROJEV'!$C$8:$M$2000,5,FALSE),"")</f>
        <v>0</v>
      </c>
      <c r="AH975" s="296">
        <f>IFERROR(VLOOKUP(Table3[[#This Row],[Št. projektne naloge]],'[1]PLAN KONTROLE KONČANIH STROJEV'!$C$8:$M$2000,4,FALSE),"")</f>
        <v>0</v>
      </c>
      <c r="AI975" s="10"/>
      <c r="AJ975" s="10"/>
      <c r="AK975" s="296">
        <f>IFERROR(VLOOKUP(Table3[[#This Row],[Št. projektne naloge]],'[1]PLAN KONTROLE KONČANIH STROJEV'!$C$8:$M$2000,9,FALSE),"")</f>
        <v>0</v>
      </c>
      <c r="AL97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75" s="30"/>
      <c r="AN975" s="7"/>
    </row>
    <row r="976" spans="1:41" ht="18" hidden="1" x14ac:dyDescent="0.35">
      <c r="A976" s="117" t="s">
        <v>2117</v>
      </c>
      <c r="B976" s="442" t="s">
        <v>2033</v>
      </c>
      <c r="C976" s="57" t="s">
        <v>562</v>
      </c>
      <c r="D976" s="50" t="s">
        <v>2114</v>
      </c>
      <c r="E976" s="50"/>
      <c r="F976" s="303"/>
      <c r="G976" s="10" t="s">
        <v>2030</v>
      </c>
      <c r="H976" s="29"/>
      <c r="I976" s="280"/>
      <c r="J976" s="158"/>
      <c r="K976" s="158"/>
      <c r="L976" s="158"/>
      <c r="M976" s="158"/>
      <c r="N976" s="50">
        <v>437220</v>
      </c>
      <c r="O976" s="280"/>
      <c r="P976" s="105">
        <v>2</v>
      </c>
      <c r="Q976" s="102"/>
      <c r="R976" s="114"/>
      <c r="S976" s="272"/>
      <c r="T976" s="224"/>
      <c r="U976" s="29"/>
      <c r="V976" s="29" t="str">
        <f>IFERROR(VLOOKUP(Table3[[#This Row],[Št. projektne naloge]],'[2]list 1'!$A$2:$I$2000,6,FALSE),"")</f>
        <v/>
      </c>
      <c r="W976" s="119" t="str">
        <f>IFERROR(VLOOKUP(Table3[[#This Row],[Št. projektne naloge]],'[2]list 1'!$A$2:$I$2000,9,FALSE),"")</f>
        <v/>
      </c>
      <c r="X976" s="296" t="str">
        <f>IFERROR(VLOOKUP(Table3[[#This Row],[Št. projektne naloge]],'[2]list 1'!$A$2:$I$2000,8,FALSE),"")</f>
        <v/>
      </c>
      <c r="Y976" s="101">
        <f>SUM(Table3[[#This Row],[cca 
25%]:[cca 100%]])</f>
        <v>0</v>
      </c>
      <c r="Z976" s="351">
        <f>Table3[[#This Row],[Montažne ure]]*(1-Table3[[#This Row],[faktor %]])</f>
        <v>0</v>
      </c>
      <c r="AA976" s="366"/>
      <c r="AB976" s="85"/>
      <c r="AC976" s="85"/>
      <c r="AD976" s="85"/>
      <c r="AE976" s="3"/>
      <c r="AF976" s="3"/>
      <c r="AG976" s="296">
        <f>IFERROR(VLOOKUP(Table3[[#This Row],[Št. projektne naloge]],'[1]PLAN KONTROLE KONČANIH STROJEV'!$C$8:$M$2000,5,FALSE),"")</f>
        <v>0</v>
      </c>
      <c r="AH976" s="296">
        <f>IFERROR(VLOOKUP(Table3[[#This Row],[Št. projektne naloge]],'[1]PLAN KONTROLE KONČANIH STROJEV'!$C$8:$M$2000,4,FALSE),"")</f>
        <v>0</v>
      </c>
      <c r="AI976" s="10"/>
      <c r="AJ976" s="10"/>
      <c r="AK976" s="296">
        <f>IFERROR(VLOOKUP(Table3[[#This Row],[Št. projektne naloge]],'[1]PLAN KONTROLE KONČANIH STROJEV'!$C$8:$M$2000,9,FALSE),"")</f>
        <v>0</v>
      </c>
      <c r="AL97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76" s="30"/>
      <c r="AN976" s="7"/>
    </row>
    <row r="977" spans="1:40" ht="18" hidden="1" x14ac:dyDescent="0.35">
      <c r="A977" s="117" t="s">
        <v>2117</v>
      </c>
      <c r="B977" s="442" t="s">
        <v>2033</v>
      </c>
      <c r="C977" s="57" t="s">
        <v>2115</v>
      </c>
      <c r="D977" s="419" t="s">
        <v>2116</v>
      </c>
      <c r="E977" s="50"/>
      <c r="F977" s="80"/>
      <c r="G977" s="94" t="s">
        <v>2227</v>
      </c>
      <c r="H977" s="28"/>
      <c r="I977" s="50"/>
      <c r="J977" s="384"/>
      <c r="K977" s="354"/>
      <c r="L977" s="214">
        <v>0</v>
      </c>
      <c r="M977" s="214">
        <v>0</v>
      </c>
      <c r="N977" s="50">
        <v>474035</v>
      </c>
      <c r="O977" s="97">
        <v>16262</v>
      </c>
      <c r="P977" s="105"/>
      <c r="Q977" s="102"/>
      <c r="R977" s="114"/>
      <c r="S977" s="272"/>
      <c r="T977" s="224"/>
      <c r="U977" s="29"/>
      <c r="V977" s="29" t="str">
        <f>IFERROR(VLOOKUP(Table3[[#This Row],[Št. projektne naloge]],'[2]list 1'!$A$2:$I$2000,6,FALSE),"")</f>
        <v/>
      </c>
      <c r="W977" s="119" t="str">
        <f>IFERROR(VLOOKUP(Table3[[#This Row],[Št. projektne naloge]],'[2]list 1'!$A$2:$I$2000,9,FALSE),"")</f>
        <v/>
      </c>
      <c r="X977" s="296" t="str">
        <f>IFERROR(VLOOKUP(Table3[[#This Row],[Št. projektne naloge]],'[2]list 1'!$A$2:$I$2000,8,FALSE),"")</f>
        <v/>
      </c>
      <c r="Y977" s="101">
        <f>SUM(Table3[[#This Row],[cca 
25%]:[cca 100%]])</f>
        <v>0</v>
      </c>
      <c r="Z977" s="351">
        <f>Table3[[#This Row],[Montažne ure]]*(1-Table3[[#This Row],[faktor %]])</f>
        <v>0</v>
      </c>
      <c r="AA977" s="366"/>
      <c r="AB977" s="85"/>
      <c r="AC977" s="85"/>
      <c r="AD977" s="85"/>
      <c r="AE977" s="3"/>
      <c r="AF977" s="3"/>
      <c r="AG977" s="296">
        <f>IFERROR(VLOOKUP(Table3[[#This Row],[Št. projektne naloge]],'[1]PLAN KONTROLE KONČANIH STROJEV'!$C$8:$M$2000,5,FALSE),"")</f>
        <v>0</v>
      </c>
      <c r="AH977" s="296">
        <f>IFERROR(VLOOKUP(Table3[[#This Row],[Št. projektne naloge]],'[1]PLAN KONTROLE KONČANIH STROJEV'!$C$8:$M$2000,4,FALSE),"")</f>
        <v>0</v>
      </c>
      <c r="AI977" s="10"/>
      <c r="AJ977" s="10"/>
      <c r="AK977" s="296">
        <f>IFERROR(VLOOKUP(Table3[[#This Row],[Št. projektne naloge]],'[1]PLAN KONTROLE KONČANIH STROJEV'!$C$8:$M$2000,9,FALSE),"")</f>
        <v>0</v>
      </c>
      <c r="AL97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77" s="30"/>
      <c r="AN977" s="7"/>
    </row>
    <row r="978" spans="1:40" ht="18" hidden="1" x14ac:dyDescent="0.35">
      <c r="A978" s="117"/>
      <c r="B978" s="8"/>
      <c r="C978" s="57"/>
      <c r="D978" s="50"/>
      <c r="E978" s="50" t="str">
        <f>RIGHT(D978,5)</f>
        <v/>
      </c>
      <c r="F978" s="303"/>
      <c r="G978" s="10"/>
      <c r="H978" s="29"/>
      <c r="I978" s="280"/>
      <c r="J978" s="103"/>
      <c r="K978" s="103"/>
      <c r="L978" s="105"/>
      <c r="M978" s="105"/>
      <c r="N978" s="201"/>
      <c r="O978" s="201"/>
      <c r="P978" s="105"/>
      <c r="Q978" s="102"/>
      <c r="R978" s="114"/>
      <c r="S978" s="272"/>
      <c r="T978" s="224"/>
      <c r="U978" s="29"/>
      <c r="V978" s="29" t="str">
        <f>IFERROR(VLOOKUP(Table3[[#This Row],[Št. projektne naloge]],'[2]list 1'!$A$2:$I$2000,6,FALSE),"")</f>
        <v/>
      </c>
      <c r="W978" s="119" t="str">
        <f>IFERROR(VLOOKUP(Table3[[#This Row],[Št. projektne naloge]],'[2]list 1'!$A$2:$I$2000,9,FALSE),"")</f>
        <v/>
      </c>
      <c r="X978" s="296" t="str">
        <f>IFERROR(VLOOKUP(Table3[[#This Row],[Št. projektne naloge]],'[2]list 1'!$A$2:$I$2000,8,FALSE),"")</f>
        <v/>
      </c>
      <c r="Y978" s="101">
        <f>SUM(Table3[[#This Row],[cca 
25%]:[cca 100%]])</f>
        <v>0</v>
      </c>
      <c r="Z978" s="351">
        <f>Table3[[#This Row],[Montažne ure]]*(1-Table3[[#This Row],[faktor %]])</f>
        <v>0</v>
      </c>
      <c r="AA978" s="366"/>
      <c r="AB978" s="85"/>
      <c r="AC978" s="85"/>
      <c r="AD978" s="85"/>
      <c r="AE978" s="3"/>
      <c r="AF978" s="3"/>
      <c r="AG978" s="296" t="str">
        <f>IFERROR(VLOOKUP(Table3[[#This Row],[Št. projektne naloge]],'[1]PLAN KONTROLE KONČANIH STROJEV'!$C$8:$M$2000,5,FALSE),"")</f>
        <v/>
      </c>
      <c r="AH978" s="296" t="str">
        <f>IFERROR(VLOOKUP(Table3[[#This Row],[Št. projektne naloge]],'[1]PLAN KONTROLE KONČANIH STROJEV'!$C$8:$M$2000,4,FALSE),"")</f>
        <v/>
      </c>
      <c r="AI978" s="10"/>
      <c r="AJ978" s="10"/>
      <c r="AK978" s="296" t="str">
        <f>IFERROR(VLOOKUP(Table3[[#This Row],[Št. projektne naloge]],'[1]PLAN KONTROLE KONČANIH STROJEV'!$C$8:$M$2000,9,FALSE),"")</f>
        <v/>
      </c>
      <c r="AL97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78" s="30" t="s">
        <v>357</v>
      </c>
      <c r="AN978" s="7"/>
    </row>
    <row r="979" spans="1:40" ht="18" hidden="1" x14ac:dyDescent="0.35">
      <c r="A979" s="117" t="s">
        <v>1889</v>
      </c>
      <c r="B979" s="8" t="s">
        <v>1886</v>
      </c>
      <c r="C979" s="57" t="s">
        <v>1887</v>
      </c>
      <c r="D979" s="50" t="s">
        <v>1888</v>
      </c>
      <c r="E979" s="306"/>
      <c r="F979" s="303"/>
      <c r="G979" s="10"/>
      <c r="H979" s="29" t="s">
        <v>560</v>
      </c>
      <c r="I979" s="250">
        <v>22</v>
      </c>
      <c r="J979" s="158"/>
      <c r="K979" s="158"/>
      <c r="L979" s="214">
        <v>0</v>
      </c>
      <c r="M979" s="214">
        <v>0</v>
      </c>
      <c r="N979" s="306">
        <v>395880070</v>
      </c>
      <c r="O979" s="280">
        <v>16179</v>
      </c>
      <c r="P979" s="105">
        <v>1</v>
      </c>
      <c r="Q979" s="102"/>
      <c r="R979" s="114">
        <v>167</v>
      </c>
      <c r="S979" s="59" t="s">
        <v>28</v>
      </c>
      <c r="T979" s="224" t="s">
        <v>697</v>
      </c>
      <c r="U979" s="29"/>
      <c r="V979" s="29" t="str">
        <f>IFERROR(VLOOKUP(Table3[[#This Row],[Št. projektne naloge]],'[2]list 1'!$A$2:$I$2000,6,FALSE),"")</f>
        <v/>
      </c>
      <c r="W979" s="119" t="str">
        <f>IFERROR(VLOOKUP(Table3[[#This Row],[Št. projektne naloge]],'[2]list 1'!$A$2:$I$2000,9,FALSE),"")</f>
        <v/>
      </c>
      <c r="X979" s="296" t="str">
        <f>IFERROR(VLOOKUP(Table3[[#This Row],[Št. projektne naloge]],'[2]list 1'!$A$2:$I$2000,8,FALSE),"")</f>
        <v/>
      </c>
      <c r="Y979" s="101">
        <f>SUM(Table3[[#This Row],[cca 
25%]:[cca 100%]])</f>
        <v>1</v>
      </c>
      <c r="Z979" s="351">
        <f>Table3[[#This Row],[Montažne ure]]*(1-Table3[[#This Row],[faktor %]])</f>
        <v>0</v>
      </c>
      <c r="AA979" s="84">
        <v>0.25</v>
      </c>
      <c r="AB979" s="84">
        <v>0.25</v>
      </c>
      <c r="AC979" s="84">
        <v>0.25</v>
      </c>
      <c r="AD979" s="84">
        <v>0.25</v>
      </c>
      <c r="AE979" s="3"/>
      <c r="AF979" s="3"/>
      <c r="AG979" s="296" t="str">
        <f>IFERROR(VLOOKUP(Table3[[#This Row],[Št. projektne naloge]],'[1]PLAN KONTROLE KONČANIH STROJEV'!$C$8:$M$2000,5,FALSE),"")</f>
        <v/>
      </c>
      <c r="AH979" s="296" t="str">
        <f>IFERROR(VLOOKUP(Table3[[#This Row],[Št. projektne naloge]],'[1]PLAN KONTROLE KONČANIH STROJEV'!$C$8:$M$2000,4,FALSE),"")</f>
        <v/>
      </c>
      <c r="AI979" s="332" t="s">
        <v>698</v>
      </c>
      <c r="AJ979" s="10"/>
      <c r="AK979" s="296" t="str">
        <f>IFERROR(VLOOKUP(Table3[[#This Row],[Št. projektne naloge]],'[1]PLAN KONTROLE KONČANIH STROJEV'!$C$8:$M$2000,9,FALSE),"")</f>
        <v/>
      </c>
      <c r="AL97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79" s="30" t="s">
        <v>357</v>
      </c>
      <c r="AN979" s="7"/>
    </row>
    <row r="980" spans="1:40" ht="18" hidden="1" x14ac:dyDescent="0.35">
      <c r="A980" s="117" t="s">
        <v>1889</v>
      </c>
      <c r="B980" s="8" t="s">
        <v>1886</v>
      </c>
      <c r="C980" s="57" t="s">
        <v>2118</v>
      </c>
      <c r="D980" s="419" t="s">
        <v>2119</v>
      </c>
      <c r="E980" s="50"/>
      <c r="F980" s="303"/>
      <c r="G980" s="10"/>
      <c r="H980" s="29" t="s">
        <v>2147</v>
      </c>
      <c r="I980" s="250">
        <v>22</v>
      </c>
      <c r="J980" s="158"/>
      <c r="K980" s="158"/>
      <c r="L980" s="214">
        <v>0</v>
      </c>
      <c r="M980" s="214">
        <v>0</v>
      </c>
      <c r="N980" s="50">
        <v>367888</v>
      </c>
      <c r="O980" s="280"/>
      <c r="P980" s="105">
        <v>1</v>
      </c>
      <c r="Q980" s="102"/>
      <c r="R980" s="114">
        <v>6</v>
      </c>
      <c r="S980" s="58" t="s">
        <v>1486</v>
      </c>
      <c r="T980" s="224" t="s">
        <v>697</v>
      </c>
      <c r="U980" s="29"/>
      <c r="V980" s="29" t="str">
        <f>IFERROR(VLOOKUP(Table3[[#This Row],[Št. projektne naloge]],'[2]list 1'!$A$2:$I$2000,6,FALSE),"")</f>
        <v/>
      </c>
      <c r="W980" s="119" t="str">
        <f>IFERROR(VLOOKUP(Table3[[#This Row],[Št. projektne naloge]],'[2]list 1'!$A$2:$I$2000,9,FALSE),"")</f>
        <v/>
      </c>
      <c r="X980" s="296" t="str">
        <f>IFERROR(VLOOKUP(Table3[[#This Row],[Št. projektne naloge]],'[2]list 1'!$A$2:$I$2000,8,FALSE),"")</f>
        <v/>
      </c>
      <c r="Y980" s="101">
        <f>SUM(Table3[[#This Row],[cca 
25%]:[cca 100%]])</f>
        <v>1</v>
      </c>
      <c r="Z980" s="351">
        <f>Table3[[#This Row],[Montažne ure]]*(1-Table3[[#This Row],[faktor %]])</f>
        <v>0</v>
      </c>
      <c r="AA980" s="84">
        <v>0.25</v>
      </c>
      <c r="AB980" s="84">
        <v>0.25</v>
      </c>
      <c r="AC980" s="84">
        <v>0.25</v>
      </c>
      <c r="AD980" s="84">
        <v>0.25</v>
      </c>
      <c r="AE980" s="3"/>
      <c r="AF980" s="3"/>
      <c r="AG980" s="296" t="str">
        <f>IFERROR(VLOOKUP(Table3[[#This Row],[Št. projektne naloge]],'[1]PLAN KONTROLE KONČANIH STROJEV'!$C$8:$M$2000,5,FALSE),"")</f>
        <v/>
      </c>
      <c r="AH980" s="296" t="str">
        <f>IFERROR(VLOOKUP(Table3[[#This Row],[Št. projektne naloge]],'[1]PLAN KONTROLE KONČANIH STROJEV'!$C$8:$M$2000,4,FALSE),"")</f>
        <v/>
      </c>
      <c r="AI980" s="332" t="s">
        <v>2149</v>
      </c>
      <c r="AJ980" s="10"/>
      <c r="AK980" s="296" t="str">
        <f>IFERROR(VLOOKUP(Table3[[#This Row],[Št. projektne naloge]],'[1]PLAN KONTROLE KONČANIH STROJEV'!$C$8:$M$2000,9,FALSE),"")</f>
        <v/>
      </c>
      <c r="AL98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80" s="30" t="s">
        <v>357</v>
      </c>
      <c r="AN980" s="7"/>
    </row>
    <row r="981" spans="1:40" ht="18" hidden="1" x14ac:dyDescent="0.35">
      <c r="A981" s="117" t="s">
        <v>1889</v>
      </c>
      <c r="B981" s="8" t="s">
        <v>1886</v>
      </c>
      <c r="C981" s="57" t="s">
        <v>2120</v>
      </c>
      <c r="D981" s="419" t="s">
        <v>2121</v>
      </c>
      <c r="E981" s="50"/>
      <c r="F981" s="303"/>
      <c r="G981" s="10"/>
      <c r="H981" s="29" t="s">
        <v>2147</v>
      </c>
      <c r="I981" s="250">
        <v>22</v>
      </c>
      <c r="J981" s="158"/>
      <c r="K981" s="158"/>
      <c r="L981" s="214">
        <v>0</v>
      </c>
      <c r="M981" s="214">
        <v>0</v>
      </c>
      <c r="N981" s="50">
        <v>472846</v>
      </c>
      <c r="O981" s="280">
        <v>16214</v>
      </c>
      <c r="P981" s="105">
        <v>1</v>
      </c>
      <c r="Q981" s="102"/>
      <c r="R981" s="114">
        <v>153</v>
      </c>
      <c r="S981" s="58" t="s">
        <v>1486</v>
      </c>
      <c r="T981" s="224" t="s">
        <v>697</v>
      </c>
      <c r="U981" s="29" t="s">
        <v>559</v>
      </c>
      <c r="V981" s="29" t="str">
        <f>IFERROR(VLOOKUP(Table3[[#This Row],[Št. projektne naloge]],'[2]list 1'!$A$2:$I$2000,6,FALSE),"")</f>
        <v/>
      </c>
      <c r="W981" s="119" t="str">
        <f>IFERROR(VLOOKUP(Table3[[#This Row],[Št. projektne naloge]],'[2]list 1'!$A$2:$I$2000,9,FALSE),"")</f>
        <v/>
      </c>
      <c r="X981" s="296" t="str">
        <f>IFERROR(VLOOKUP(Table3[[#This Row],[Št. projektne naloge]],'[2]list 1'!$A$2:$I$2000,8,FALSE),"")</f>
        <v/>
      </c>
      <c r="Y981" s="101">
        <f>SUM(Table3[[#This Row],[cca 
25%]:[cca 100%]])</f>
        <v>1</v>
      </c>
      <c r="Z981" s="351">
        <f>Table3[[#This Row],[Montažne ure]]*(1-Table3[[#This Row],[faktor %]])</f>
        <v>0</v>
      </c>
      <c r="AA981" s="84">
        <v>0.25</v>
      </c>
      <c r="AB981" s="84">
        <v>0.25</v>
      </c>
      <c r="AC981" s="84">
        <v>0.25</v>
      </c>
      <c r="AD981" s="84">
        <v>0.25</v>
      </c>
      <c r="AE981" s="3"/>
      <c r="AF981" s="3"/>
      <c r="AG981" s="296" t="str">
        <f>IFERROR(VLOOKUP(Table3[[#This Row],[Št. projektne naloge]],'[1]PLAN KONTROLE KONČANIH STROJEV'!$C$8:$M$2000,5,FALSE),"")</f>
        <v/>
      </c>
      <c r="AH981" s="296" t="str">
        <f>IFERROR(VLOOKUP(Table3[[#This Row],[Št. projektne naloge]],'[1]PLAN KONTROLE KONČANIH STROJEV'!$C$8:$M$2000,4,FALSE),"")</f>
        <v/>
      </c>
      <c r="AI981" s="332" t="s">
        <v>698</v>
      </c>
      <c r="AJ981" s="10"/>
      <c r="AK981" s="296" t="str">
        <f>IFERROR(VLOOKUP(Table3[[#This Row],[Št. projektne naloge]],'[1]PLAN KONTROLE KONČANIH STROJEV'!$C$8:$M$2000,9,FALSE),"")</f>
        <v/>
      </c>
      <c r="AL98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81" s="30" t="s">
        <v>357</v>
      </c>
      <c r="AN981" s="7"/>
    </row>
    <row r="982" spans="1:40" ht="18" hidden="1" x14ac:dyDescent="0.35">
      <c r="A982" s="117" t="s">
        <v>1889</v>
      </c>
      <c r="B982" s="8" t="s">
        <v>1886</v>
      </c>
      <c r="C982" s="57" t="s">
        <v>52</v>
      </c>
      <c r="D982" s="419" t="s">
        <v>2122</v>
      </c>
      <c r="E982" s="50"/>
      <c r="F982" s="303"/>
      <c r="G982" s="10"/>
      <c r="H982" s="29" t="s">
        <v>2147</v>
      </c>
      <c r="I982" s="250">
        <v>22</v>
      </c>
      <c r="J982" s="158"/>
      <c r="K982" s="158"/>
      <c r="L982" s="214">
        <v>0</v>
      </c>
      <c r="M982" s="214">
        <v>0</v>
      </c>
      <c r="N982" s="50">
        <v>324126</v>
      </c>
      <c r="O982" s="280">
        <v>16210</v>
      </c>
      <c r="P982" s="105">
        <v>1</v>
      </c>
      <c r="Q982" s="102"/>
      <c r="R982" s="114">
        <v>6</v>
      </c>
      <c r="S982" s="58" t="s">
        <v>1486</v>
      </c>
      <c r="T982" s="224" t="s">
        <v>697</v>
      </c>
      <c r="U982" s="29"/>
      <c r="V982" s="29" t="str">
        <f>IFERROR(VLOOKUP(Table3[[#This Row],[Št. projektne naloge]],'[2]list 1'!$A$2:$I$2000,6,FALSE),"")</f>
        <v/>
      </c>
      <c r="W982" s="119" t="str">
        <f>IFERROR(VLOOKUP(Table3[[#This Row],[Št. projektne naloge]],'[2]list 1'!$A$2:$I$2000,9,FALSE),"")</f>
        <v/>
      </c>
      <c r="X982" s="296" t="str">
        <f>IFERROR(VLOOKUP(Table3[[#This Row],[Št. projektne naloge]],'[2]list 1'!$A$2:$I$2000,8,FALSE),"")</f>
        <v/>
      </c>
      <c r="Y982" s="101">
        <f>SUM(Table3[[#This Row],[cca 
25%]:[cca 100%]])</f>
        <v>1</v>
      </c>
      <c r="Z982" s="351">
        <f>Table3[[#This Row],[Montažne ure]]*(1-Table3[[#This Row],[faktor %]])</f>
        <v>0</v>
      </c>
      <c r="AA982" s="84">
        <v>0.25</v>
      </c>
      <c r="AB982" s="84">
        <v>0.25</v>
      </c>
      <c r="AC982" s="84">
        <v>0.25</v>
      </c>
      <c r="AD982" s="84">
        <v>0.25</v>
      </c>
      <c r="AE982" s="3"/>
      <c r="AF982" s="3"/>
      <c r="AG982" s="296" t="str">
        <f>IFERROR(VLOOKUP(Table3[[#This Row],[Št. projektne naloge]],'[1]PLAN KONTROLE KONČANIH STROJEV'!$C$8:$M$2000,5,FALSE),"")</f>
        <v/>
      </c>
      <c r="AH982" s="296" t="str">
        <f>IFERROR(VLOOKUP(Table3[[#This Row],[Št. projektne naloge]],'[1]PLAN KONTROLE KONČANIH STROJEV'!$C$8:$M$2000,4,FALSE),"")</f>
        <v/>
      </c>
      <c r="AI982" s="332" t="s">
        <v>2149</v>
      </c>
      <c r="AJ982" s="10"/>
      <c r="AK982" s="296" t="str">
        <f>IFERROR(VLOOKUP(Table3[[#This Row],[Št. projektne naloge]],'[1]PLAN KONTROLE KONČANIH STROJEV'!$C$8:$M$2000,9,FALSE),"")</f>
        <v/>
      </c>
      <c r="AL98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82" s="30" t="s">
        <v>357</v>
      </c>
      <c r="AN982" s="7"/>
    </row>
    <row r="983" spans="1:40" ht="18" hidden="1" x14ac:dyDescent="0.35">
      <c r="A983" s="117" t="s">
        <v>1889</v>
      </c>
      <c r="B983" s="8" t="s">
        <v>1886</v>
      </c>
      <c r="C983" s="57" t="s">
        <v>2123</v>
      </c>
      <c r="D983" s="419" t="s">
        <v>2124</v>
      </c>
      <c r="E983" s="97"/>
      <c r="F983" s="80"/>
      <c r="G983" s="94" t="s">
        <v>2007</v>
      </c>
      <c r="H983" s="29" t="s">
        <v>2147</v>
      </c>
      <c r="I983" s="250">
        <v>22</v>
      </c>
      <c r="J983" s="354"/>
      <c r="K983" s="354"/>
      <c r="L983" s="214">
        <v>0</v>
      </c>
      <c r="M983" s="214">
        <v>0</v>
      </c>
      <c r="N983" s="50">
        <v>472847</v>
      </c>
      <c r="O983" s="50">
        <v>16215</v>
      </c>
      <c r="P983" s="80">
        <v>1</v>
      </c>
      <c r="Q983" s="282"/>
      <c r="R983" s="28">
        <v>35</v>
      </c>
      <c r="S983" s="58" t="s">
        <v>1486</v>
      </c>
      <c r="T983" s="224" t="s">
        <v>697</v>
      </c>
      <c r="U983" s="29"/>
      <c r="V983" s="29" t="str">
        <f>IFERROR(VLOOKUP(Table3[[#This Row],[Št. projektne naloge]],'[2]list 1'!$A$2:$I$2000,6,FALSE),"")</f>
        <v/>
      </c>
      <c r="W983" s="119" t="str">
        <f>IFERROR(VLOOKUP(Table3[[#This Row],[Št. projektne naloge]],'[2]list 1'!$A$2:$I$2000,9,FALSE),"")</f>
        <v/>
      </c>
      <c r="X983" s="296" t="str">
        <f>IFERROR(VLOOKUP(Table3[[#This Row],[Št. projektne naloge]],'[2]list 1'!$A$2:$I$2000,8,FALSE),"")</f>
        <v/>
      </c>
      <c r="Y983" s="101">
        <f>SUM(Table3[[#This Row],[cca 
25%]:[cca 100%]])</f>
        <v>1</v>
      </c>
      <c r="Z983" s="351">
        <f>Table3[[#This Row],[Montažne ure]]*(1-Table3[[#This Row],[faktor %]])</f>
        <v>0</v>
      </c>
      <c r="AA983" s="84">
        <v>0.25</v>
      </c>
      <c r="AB983" s="84">
        <v>0.25</v>
      </c>
      <c r="AC983" s="84">
        <v>0.25</v>
      </c>
      <c r="AD983" s="84">
        <v>0.25</v>
      </c>
      <c r="AE983" s="3"/>
      <c r="AF983" s="3"/>
      <c r="AG983" s="296" t="str">
        <f>IFERROR(VLOOKUP(Table3[[#This Row],[Št. projektne naloge]],'[1]PLAN KONTROLE KONČANIH STROJEV'!$C$8:$M$2000,5,FALSE),"")</f>
        <v/>
      </c>
      <c r="AH983" s="296" t="str">
        <f>IFERROR(VLOOKUP(Table3[[#This Row],[Št. projektne naloge]],'[1]PLAN KONTROLE KONČANIH STROJEV'!$C$8:$M$2000,4,FALSE),"")</f>
        <v/>
      </c>
      <c r="AI983" s="332" t="s">
        <v>698</v>
      </c>
      <c r="AJ983" s="10"/>
      <c r="AK983" s="296" t="str">
        <f>IFERROR(VLOOKUP(Table3[[#This Row],[Št. projektne naloge]],'[1]PLAN KONTROLE KONČANIH STROJEV'!$C$8:$M$2000,9,FALSE),"")</f>
        <v/>
      </c>
      <c r="AL98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83" s="30" t="s">
        <v>357</v>
      </c>
      <c r="AN983" s="7"/>
    </row>
    <row r="984" spans="1:40" ht="18" hidden="1" x14ac:dyDescent="0.35">
      <c r="A984" s="117" t="s">
        <v>1889</v>
      </c>
      <c r="B984" s="8" t="s">
        <v>1886</v>
      </c>
      <c r="C984" s="57" t="s">
        <v>2125</v>
      </c>
      <c r="D984" s="419" t="s">
        <v>2126</v>
      </c>
      <c r="E984" s="97"/>
      <c r="F984" s="80"/>
      <c r="G984" s="94" t="s">
        <v>395</v>
      </c>
      <c r="H984" s="28"/>
      <c r="I984" s="280">
        <v>22</v>
      </c>
      <c r="J984" s="354"/>
      <c r="K984" s="354"/>
      <c r="L984" s="214">
        <v>0</v>
      </c>
      <c r="M984" s="214">
        <v>0</v>
      </c>
      <c r="N984" s="50">
        <v>472848</v>
      </c>
      <c r="O984" s="280"/>
      <c r="P984" s="105">
        <v>1</v>
      </c>
      <c r="Q984" s="102"/>
      <c r="R984" s="114"/>
      <c r="S984" s="272"/>
      <c r="T984" s="224" t="s">
        <v>697</v>
      </c>
      <c r="U984" s="29"/>
      <c r="V984" s="29" t="str">
        <f>IFERROR(VLOOKUP(Table3[[#This Row],[Št. projektne naloge]],'[2]list 1'!$A$2:$I$2000,6,FALSE),"")</f>
        <v/>
      </c>
      <c r="W984" s="119" t="str">
        <f>IFERROR(VLOOKUP(Table3[[#This Row],[Št. projektne naloge]],'[2]list 1'!$A$2:$I$2000,9,FALSE),"")</f>
        <v/>
      </c>
      <c r="X984" s="296" t="str">
        <f>IFERROR(VLOOKUP(Table3[[#This Row],[Št. projektne naloge]],'[2]list 1'!$A$2:$I$2000,8,FALSE),"")</f>
        <v/>
      </c>
      <c r="Y984" s="101">
        <f>SUM(Table3[[#This Row],[cca 
25%]:[cca 100%]])</f>
        <v>0</v>
      </c>
      <c r="Z984" s="351">
        <f>Table3[[#This Row],[Montažne ure]]*(1-Table3[[#This Row],[faktor %]])</f>
        <v>0</v>
      </c>
      <c r="AA984" s="366"/>
      <c r="AB984" s="85"/>
      <c r="AC984" s="85"/>
      <c r="AD984" s="85"/>
      <c r="AE984" s="3"/>
      <c r="AF984" s="3"/>
      <c r="AG984" s="296" t="str">
        <f>IFERROR(VLOOKUP(Table3[[#This Row],[Št. projektne naloge]],'[1]PLAN KONTROLE KONČANIH STROJEV'!$C$8:$M$2000,5,FALSE),"")</f>
        <v/>
      </c>
      <c r="AH984" s="296" t="str">
        <f>IFERROR(VLOOKUP(Table3[[#This Row],[Št. projektne naloge]],'[1]PLAN KONTROLE KONČANIH STROJEV'!$C$8:$M$2000,4,FALSE),"")</f>
        <v/>
      </c>
      <c r="AI984" s="10"/>
      <c r="AJ984" s="10"/>
      <c r="AK984" s="296" t="str">
        <f>IFERROR(VLOOKUP(Table3[[#This Row],[Št. projektne naloge]],'[1]PLAN KONTROLE KONČANIH STROJEV'!$C$8:$M$2000,9,FALSE),"")</f>
        <v/>
      </c>
      <c r="AL98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84" s="30" t="s">
        <v>357</v>
      </c>
      <c r="AN984" s="7"/>
    </row>
    <row r="985" spans="1:40" ht="18" hidden="1" x14ac:dyDescent="0.35">
      <c r="A985" s="117"/>
      <c r="B985" s="8"/>
      <c r="C985" s="57"/>
      <c r="D985" s="50"/>
      <c r="E985" s="50" t="str">
        <f t="shared" ref="E985:E991" si="11">RIGHT(D985,5)</f>
        <v/>
      </c>
      <c r="F985" s="303"/>
      <c r="G985" s="10"/>
      <c r="H985" s="29"/>
      <c r="I985" s="280"/>
      <c r="J985" s="103"/>
      <c r="K985" s="103"/>
      <c r="L985" s="105"/>
      <c r="M985" s="342"/>
      <c r="N985" s="201"/>
      <c r="O985" s="201"/>
      <c r="P985" s="105"/>
      <c r="Q985" s="102"/>
      <c r="R985" s="114"/>
      <c r="S985" s="272"/>
      <c r="T985" s="224"/>
      <c r="U985" s="29"/>
      <c r="V985" s="29" t="str">
        <f>IFERROR(VLOOKUP(Table3[[#This Row],[Št. projektne naloge]],'[2]list 1'!$A$2:$I$2000,6,FALSE),"")</f>
        <v/>
      </c>
      <c r="W985" s="119" t="str">
        <f>IFERROR(VLOOKUP(Table3[[#This Row],[Št. projektne naloge]],'[2]list 1'!$A$2:$I$2000,9,FALSE),"")</f>
        <v/>
      </c>
      <c r="X985" s="296" t="str">
        <f>IFERROR(VLOOKUP(Table3[[#This Row],[Št. projektne naloge]],'[2]list 1'!$A$2:$I$2000,8,FALSE),"")</f>
        <v/>
      </c>
      <c r="Y985" s="101">
        <f>SUM(Table3[[#This Row],[cca 
25%]:[cca 100%]])</f>
        <v>0</v>
      </c>
      <c r="Z985" s="351">
        <f>Table3[[#This Row],[Montažne ure]]*(1-Table3[[#This Row],[faktor %]])</f>
        <v>0</v>
      </c>
      <c r="AA985" s="366"/>
      <c r="AB985" s="85"/>
      <c r="AC985" s="85"/>
      <c r="AD985" s="85"/>
      <c r="AE985" s="3"/>
      <c r="AF985" s="3"/>
      <c r="AG985" s="296" t="str">
        <f>IFERROR(VLOOKUP(Table3[[#This Row],[Št. projektne naloge]],'[1]PLAN KONTROLE KONČANIH STROJEV'!$C$8:$M$2000,5,FALSE),"")</f>
        <v/>
      </c>
      <c r="AH985" s="296" t="str">
        <f>IFERROR(VLOOKUP(Table3[[#This Row],[Št. projektne naloge]],'[1]PLAN KONTROLE KONČANIH STROJEV'!$C$8:$M$2000,4,FALSE),"")</f>
        <v/>
      </c>
      <c r="AI985" s="10"/>
      <c r="AJ985" s="10"/>
      <c r="AK985" s="296" t="str">
        <f>IFERROR(VLOOKUP(Table3[[#This Row],[Št. projektne naloge]],'[1]PLAN KONTROLE KONČANIH STROJEV'!$C$8:$M$2000,9,FALSE),"")</f>
        <v/>
      </c>
      <c r="AL98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85" s="10" t="s">
        <v>2665</v>
      </c>
      <c r="AN985" s="7"/>
    </row>
    <row r="986" spans="1:40" ht="18" hidden="1" x14ac:dyDescent="0.35">
      <c r="A986" s="117" t="s">
        <v>2026</v>
      </c>
      <c r="B986" s="8" t="s">
        <v>2027</v>
      </c>
      <c r="C986" s="57" t="s">
        <v>2028</v>
      </c>
      <c r="D986" s="50" t="s">
        <v>2029</v>
      </c>
      <c r="E986" s="50" t="str">
        <f t="shared" si="11"/>
        <v>4-001</v>
      </c>
      <c r="F986" s="303"/>
      <c r="G986" s="10"/>
      <c r="H986" s="29"/>
      <c r="I986" s="412">
        <v>19</v>
      </c>
      <c r="J986" s="158"/>
      <c r="K986" s="103"/>
      <c r="L986" s="214">
        <v>0</v>
      </c>
      <c r="M986" s="214">
        <v>0</v>
      </c>
      <c r="N986" s="201"/>
      <c r="O986" s="201"/>
      <c r="P986" s="105"/>
      <c r="Q986" s="102"/>
      <c r="R986" s="114"/>
      <c r="S986" s="272"/>
      <c r="T986" s="224"/>
      <c r="U986" s="29"/>
      <c r="V986" s="29" t="s">
        <v>2128</v>
      </c>
      <c r="W986" s="10" t="s">
        <v>2128</v>
      </c>
      <c r="X986" s="296" t="s">
        <v>2128</v>
      </c>
      <c r="Y986" s="101">
        <f>SUM(Table3[[#This Row],[cca 
25%]:[cca 100%]])</f>
        <v>0</v>
      </c>
      <c r="Z986" s="351">
        <f>Table3[[#This Row],[Montažne ure]]*(1-Table3[[#This Row],[faktor %]])</f>
        <v>0</v>
      </c>
      <c r="AA986" s="366"/>
      <c r="AB986" s="85"/>
      <c r="AC986" s="85"/>
      <c r="AD986" s="85"/>
      <c r="AE986" s="3"/>
      <c r="AF986" s="3"/>
      <c r="AG986" s="296" t="str">
        <f>IFERROR(VLOOKUP(Table3[[#This Row],[Št. projektne naloge]],'[1]PLAN KONTROLE KONČANIH STROJEV'!$C$8:$M$2000,5,FALSE),"")</f>
        <v/>
      </c>
      <c r="AH986" s="296" t="str">
        <f>IFERROR(VLOOKUP(Table3[[#This Row],[Št. projektne naloge]],'[1]PLAN KONTROLE KONČANIH STROJEV'!$C$8:$M$2000,4,FALSE),"")</f>
        <v/>
      </c>
      <c r="AI986" s="10"/>
      <c r="AJ986" s="10"/>
      <c r="AK986" s="296" t="str">
        <f>IFERROR(VLOOKUP(Table3[[#This Row],[Št. projektne naloge]],'[1]PLAN KONTROLE KONČANIH STROJEV'!$C$8:$M$2000,9,FALSE),"")</f>
        <v/>
      </c>
      <c r="AL98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86" s="30" t="s">
        <v>357</v>
      </c>
      <c r="AN986" s="7"/>
    </row>
    <row r="987" spans="1:40" ht="18" hidden="1" x14ac:dyDescent="0.35">
      <c r="A987" s="117" t="s">
        <v>2133</v>
      </c>
      <c r="B987" s="8" t="s">
        <v>2134</v>
      </c>
      <c r="C987" s="57" t="s">
        <v>2135</v>
      </c>
      <c r="D987" s="50">
        <v>1</v>
      </c>
      <c r="E987" s="50" t="str">
        <f t="shared" si="11"/>
        <v>1</v>
      </c>
      <c r="F987" s="303"/>
      <c r="G987" s="10"/>
      <c r="H987" s="29" t="s">
        <v>2007</v>
      </c>
      <c r="I987" s="250">
        <v>19</v>
      </c>
      <c r="J987" s="158"/>
      <c r="K987" s="158"/>
      <c r="L987" s="214">
        <v>0</v>
      </c>
      <c r="M987" s="214">
        <v>0</v>
      </c>
      <c r="N987" s="261">
        <v>455832001</v>
      </c>
      <c r="O987" s="201">
        <v>16017</v>
      </c>
      <c r="P987" s="105">
        <v>1</v>
      </c>
      <c r="Q987" s="102"/>
      <c r="R987" s="114">
        <v>73</v>
      </c>
      <c r="S987" s="272"/>
      <c r="T987" s="224" t="s">
        <v>25</v>
      </c>
      <c r="U987" s="29"/>
      <c r="V987" s="29" t="s">
        <v>2128</v>
      </c>
      <c r="W987" s="10" t="s">
        <v>2128</v>
      </c>
      <c r="X987" s="296" t="s">
        <v>2128</v>
      </c>
      <c r="Y987" s="101">
        <f>SUM(Table3[[#This Row],[cca 
25%]:[cca 100%]])</f>
        <v>1</v>
      </c>
      <c r="Z987" s="351">
        <f>Table3[[#This Row],[Montažne ure]]*(1-Table3[[#This Row],[faktor %]])</f>
        <v>0</v>
      </c>
      <c r="AA987" s="84">
        <v>0.25</v>
      </c>
      <c r="AB987" s="84">
        <v>0.25</v>
      </c>
      <c r="AC987" s="84">
        <v>0.25</v>
      </c>
      <c r="AD987" s="84">
        <v>0.25</v>
      </c>
      <c r="AE987" s="3" t="s">
        <v>25</v>
      </c>
      <c r="AF987" s="3"/>
      <c r="AG987" s="296">
        <f>IFERROR(VLOOKUP(Table3[[#This Row],[Št. projektne naloge]],'[1]PLAN KONTROLE KONČANIH STROJEV'!$C$8:$M$2000,5,FALSE),"")</f>
        <v>45545</v>
      </c>
      <c r="AH987" s="296" t="str">
        <f>IFERROR(VLOOKUP(Table3[[#This Row],[Št. projektne naloge]],'[1]PLAN KONTROLE KONČANIH STROJEV'!$C$8:$M$2000,4,FALSE),"")</f>
        <v>DA</v>
      </c>
      <c r="AI987" s="280" t="s">
        <v>543</v>
      </c>
      <c r="AJ987" s="10"/>
      <c r="AK987" s="296">
        <f>IFERROR(VLOOKUP(Table3[[#This Row],[Št. projektne naloge]],'[1]PLAN KONTROLE KONČANIH STROJEV'!$C$8:$M$2000,9,FALSE),"")</f>
        <v>45544</v>
      </c>
      <c r="AL98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87" s="30" t="s">
        <v>357</v>
      </c>
      <c r="AN987" s="7"/>
    </row>
    <row r="988" spans="1:40" ht="18" hidden="1" x14ac:dyDescent="0.35">
      <c r="A988" s="117"/>
      <c r="B988" s="8"/>
      <c r="C988" s="57"/>
      <c r="D988" s="50"/>
      <c r="E988" s="50" t="str">
        <f>RIGHT(D988,5)</f>
        <v/>
      </c>
      <c r="F988" s="303"/>
      <c r="G988" s="10"/>
      <c r="H988" s="29"/>
      <c r="I988" s="280"/>
      <c r="J988" s="103"/>
      <c r="K988" s="103"/>
      <c r="L988" s="105"/>
      <c r="M988" s="105"/>
      <c r="N988" s="261"/>
      <c r="O988" s="201"/>
      <c r="P988" s="105"/>
      <c r="Q988" s="102"/>
      <c r="R988" s="114"/>
      <c r="S988" s="272"/>
      <c r="T988" s="224"/>
      <c r="U988" s="29"/>
      <c r="V988" s="29" t="str">
        <f>IFERROR(VLOOKUP(Table3[[#This Row],[Št. projektne naloge]],'[2]list 1'!$A$2:$I$2000,6,FALSE),"")</f>
        <v/>
      </c>
      <c r="W988" s="119" t="str">
        <f>IFERROR(VLOOKUP(Table3[[#This Row],[Št. projektne naloge]],'[2]list 1'!$A$2:$I$2000,9,FALSE),"")</f>
        <v/>
      </c>
      <c r="X988" s="296" t="str">
        <f>IFERROR(VLOOKUP(Table3[[#This Row],[Št. projektne naloge]],'[2]list 1'!$A$2:$I$2000,8,FALSE),"")</f>
        <v/>
      </c>
      <c r="Y988" s="101">
        <f>SUM(Table3[[#This Row],[cca 
25%]:[cca 100%]])</f>
        <v>0</v>
      </c>
      <c r="Z988" s="351">
        <f>Table3[[#This Row],[Montažne ure]]*(1-Table3[[#This Row],[faktor %]])</f>
        <v>0</v>
      </c>
      <c r="AA988" s="366"/>
      <c r="AB988" s="366"/>
      <c r="AC988" s="366"/>
      <c r="AD988" s="85"/>
      <c r="AE988" s="3"/>
      <c r="AF988" s="3"/>
      <c r="AG988" s="296" t="str">
        <f>IFERROR(VLOOKUP(Table3[[#This Row],[Št. projektne naloge]],'[1]PLAN KONTROLE KONČANIH STROJEV'!$C$8:$M$2000,5,FALSE),"")</f>
        <v/>
      </c>
      <c r="AH988" s="296" t="str">
        <f>IFERROR(VLOOKUP(Table3[[#This Row],[Št. projektne naloge]],'[1]PLAN KONTROLE KONČANIH STROJEV'!$C$8:$M$2000,4,FALSE),"")</f>
        <v/>
      </c>
      <c r="AI988" s="280"/>
      <c r="AJ988" s="10"/>
      <c r="AK988" s="296" t="str">
        <f>IFERROR(VLOOKUP(Table3[[#This Row],[Št. projektne naloge]],'[1]PLAN KONTROLE KONČANIH STROJEV'!$C$8:$M$2000,9,FALSE),"")</f>
        <v/>
      </c>
      <c r="AL98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88" s="10" t="s">
        <v>2665</v>
      </c>
      <c r="AN988" s="7"/>
    </row>
    <row r="989" spans="1:40" ht="18" hidden="1" x14ac:dyDescent="0.35">
      <c r="A989" s="117" t="s">
        <v>704</v>
      </c>
      <c r="B989" s="8" t="s">
        <v>2142</v>
      </c>
      <c r="C989" s="57" t="s">
        <v>2144</v>
      </c>
      <c r="D989" s="440" t="s">
        <v>2212</v>
      </c>
      <c r="E989" s="50" t="str">
        <f t="shared" si="11"/>
        <v>001</v>
      </c>
      <c r="F989" s="303"/>
      <c r="G989" s="10"/>
      <c r="H989" s="29" t="s">
        <v>2222</v>
      </c>
      <c r="I989" s="250">
        <v>34</v>
      </c>
      <c r="J989" s="158"/>
      <c r="K989" s="158"/>
      <c r="L989" s="214">
        <v>0</v>
      </c>
      <c r="M989" s="214">
        <v>0</v>
      </c>
      <c r="N989" s="261">
        <v>440850004</v>
      </c>
      <c r="O989" s="201">
        <v>16266</v>
      </c>
      <c r="P989" s="105">
        <v>1</v>
      </c>
      <c r="Q989" s="102"/>
      <c r="R989" s="114">
        <v>34</v>
      </c>
      <c r="S989" s="272" t="s">
        <v>23</v>
      </c>
      <c r="T989" s="332" t="s">
        <v>785</v>
      </c>
      <c r="U989" s="29" t="s">
        <v>771</v>
      </c>
      <c r="V989" s="29" t="str">
        <f>IFERROR(VLOOKUP(Table3[[#This Row],[Št. projektne naloge]],'[2]list 1'!$A$2:$I$2000,6,FALSE),"")</f>
        <v/>
      </c>
      <c r="W989" s="119" t="str">
        <f>IFERROR(VLOOKUP(Table3[[#This Row],[Št. projektne naloge]],'[2]list 1'!$A$2:$I$2000,9,FALSE),"")</f>
        <v/>
      </c>
      <c r="X989" s="296" t="s">
        <v>2128</v>
      </c>
      <c r="Y989" s="101">
        <f>SUM(Table3[[#This Row],[cca 
25%]:[cca 100%]])</f>
        <v>1</v>
      </c>
      <c r="Z989" s="351">
        <f>Table3[[#This Row],[Montažne ure]]*(1-Table3[[#This Row],[faktor %]])</f>
        <v>0</v>
      </c>
      <c r="AA989" s="84">
        <v>0.25</v>
      </c>
      <c r="AB989" s="84">
        <v>0.25</v>
      </c>
      <c r="AC989" s="84">
        <v>0.25</v>
      </c>
      <c r="AD989" s="84">
        <v>0.25</v>
      </c>
      <c r="AE989" s="446" t="s">
        <v>2288</v>
      </c>
      <c r="AF989" s="3"/>
      <c r="AG989" s="30"/>
      <c r="AH989" s="296"/>
      <c r="AI989" s="10"/>
      <c r="AJ989" s="10"/>
      <c r="AK989" s="296"/>
      <c r="AL989" s="30"/>
      <c r="AM989" s="30" t="s">
        <v>357</v>
      </c>
      <c r="AN989" s="7"/>
    </row>
    <row r="990" spans="1:40" ht="18" hidden="1" x14ac:dyDescent="0.35">
      <c r="A990" s="117" t="s">
        <v>704</v>
      </c>
      <c r="B990" s="8" t="s">
        <v>2143</v>
      </c>
      <c r="C990" s="57" t="s">
        <v>2145</v>
      </c>
      <c r="D990" s="440" t="s">
        <v>2212</v>
      </c>
      <c r="E990" s="50" t="str">
        <f t="shared" si="11"/>
        <v>001</v>
      </c>
      <c r="F990" s="10"/>
      <c r="G990" s="10"/>
      <c r="H990" s="29" t="s">
        <v>2222</v>
      </c>
      <c r="I990" s="250">
        <v>35</v>
      </c>
      <c r="J990" s="158"/>
      <c r="K990" s="158"/>
      <c r="L990" s="214">
        <v>0</v>
      </c>
      <c r="M990" s="214">
        <v>0</v>
      </c>
      <c r="N990" s="261">
        <v>440850009</v>
      </c>
      <c r="O990" s="201" t="s">
        <v>2146</v>
      </c>
      <c r="P990" s="105">
        <v>2</v>
      </c>
      <c r="Q990" s="102"/>
      <c r="R990" s="114">
        <v>77</v>
      </c>
      <c r="S990" s="272" t="s">
        <v>23</v>
      </c>
      <c r="T990" s="332" t="s">
        <v>785</v>
      </c>
      <c r="U990" s="29" t="s">
        <v>771</v>
      </c>
      <c r="V990" s="29" t="str">
        <f>IFERROR(VLOOKUP(Table3[[#This Row],[Št. projektne naloge]],'[2]list 1'!$A$2:$I$2000,6,FALSE),"")</f>
        <v/>
      </c>
      <c r="W990" s="119" t="str">
        <f>IFERROR(VLOOKUP(Table3[[#This Row],[Št. projektne naloge]],'[2]list 1'!$A$2:$I$2000,9,FALSE),"")</f>
        <v/>
      </c>
      <c r="X990" s="296" t="s">
        <v>2128</v>
      </c>
      <c r="Y990" s="101">
        <f>SUM(Table3[[#This Row],[cca 
25%]:[cca 100%]])</f>
        <v>1</v>
      </c>
      <c r="Z990" s="351">
        <f>Table3[[#This Row],[Montažne ure]]*(1-Table3[[#This Row],[faktor %]])</f>
        <v>0</v>
      </c>
      <c r="AA990" s="84">
        <v>0.25</v>
      </c>
      <c r="AB990" s="84">
        <v>0.25</v>
      </c>
      <c r="AC990" s="84">
        <v>0.25</v>
      </c>
      <c r="AD990" s="84">
        <v>0.25</v>
      </c>
      <c r="AE990" s="446" t="s">
        <v>2225</v>
      </c>
      <c r="AF990" s="3"/>
      <c r="AG990" s="30"/>
      <c r="AH990" s="296"/>
      <c r="AI990" s="30"/>
      <c r="AJ990" s="30"/>
      <c r="AK990" s="296"/>
      <c r="AL990" s="30"/>
      <c r="AM990" s="30" t="s">
        <v>357</v>
      </c>
      <c r="AN990" s="7"/>
    </row>
    <row r="991" spans="1:40" ht="15.6" hidden="1" x14ac:dyDescent="0.3">
      <c r="A991" s="426"/>
      <c r="B991" s="427"/>
      <c r="C991" s="331"/>
      <c r="D991" s="415"/>
      <c r="E991" s="50" t="str">
        <f t="shared" si="11"/>
        <v/>
      </c>
      <c r="F991" s="5"/>
      <c r="G991" s="33"/>
      <c r="H991" s="34"/>
      <c r="I991" s="5"/>
      <c r="J991" s="5"/>
      <c r="K991" s="5"/>
      <c r="N991" s="5"/>
      <c r="O991" s="5"/>
      <c r="P991" s="5"/>
      <c r="Q991" s="140"/>
      <c r="S991" s="5"/>
      <c r="T991" s="428"/>
      <c r="U991" s="5"/>
      <c r="V991" s="29" t="str">
        <f>IFERROR(VLOOKUP(Table3[[#This Row],[Št. projektne naloge]],'[2]list 1'!$A$2:$I$2000,6,FALSE),"")</f>
        <v/>
      </c>
      <c r="W991" s="119" t="str">
        <f>IFERROR(VLOOKUP(Table3[[#This Row],[Št. projektne naloge]],'[2]list 1'!$A$2:$I$2000,9,FALSE),"")</f>
        <v/>
      </c>
      <c r="X991" s="368" t="str">
        <f>IFERROR(VLOOKUP(Table3[[#This Row],[Št. projektne naloge]],'[2]list 1'!$A$2:$I$2000,8,FALSE),"")</f>
        <v/>
      </c>
      <c r="Y991" s="101">
        <f>SUM(Table3[[#This Row],[cca 
25%]:[cca 100%]])</f>
        <v>0</v>
      </c>
      <c r="AA991" s="140"/>
      <c r="AB991" s="5"/>
      <c r="AC991" s="5"/>
      <c r="AD991" s="5"/>
      <c r="AE991" s="5"/>
      <c r="AF991" s="6"/>
      <c r="AG991" s="368" t="str">
        <f>IFERROR(VLOOKUP(Table3[[#This Row],[Št. projektne naloge]],'[1]PLAN KONTROLE KONČANIH STROJEV'!$C$8:$M$2000,5,FALSE),"")</f>
        <v/>
      </c>
      <c r="AH991" s="368" t="str">
        <f>IFERROR(VLOOKUP(Table3[[#This Row],[Št. projektne naloge]],'[1]PLAN KONTROLE KONČANIH STROJEV'!$C$8:$M$2000,4,FALSE),"")</f>
        <v/>
      </c>
      <c r="AI991" s="5"/>
      <c r="AJ991" s="5"/>
      <c r="AK991" s="368" t="str">
        <f>IFERROR(VLOOKUP(Table3[[#This Row],[Št. projektne naloge]],'[1]PLAN KONTROLE KONČANIH STROJEV'!$C$8:$M$2000,9,FALSE),"")</f>
        <v/>
      </c>
      <c r="AL991" s="204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91" s="204"/>
      <c r="AN991" s="1"/>
    </row>
    <row r="992" spans="1:40" ht="15.6" hidden="1" x14ac:dyDescent="0.3">
      <c r="A992" s="94"/>
      <c r="B992" s="8"/>
      <c r="C992" s="57"/>
      <c r="D992" s="432"/>
      <c r="E992" s="394" t="str">
        <f>RIGHT(D992,5)</f>
        <v/>
      </c>
      <c r="F992" s="10"/>
      <c r="G992" s="10"/>
      <c r="H992" s="29"/>
      <c r="I992" s="10"/>
      <c r="J992" s="10"/>
      <c r="K992" s="10"/>
      <c r="L992" s="279"/>
      <c r="M992" s="279"/>
      <c r="N992" s="10"/>
      <c r="O992" s="10"/>
      <c r="P992" s="10"/>
      <c r="Q992" s="10"/>
      <c r="R992" s="279"/>
      <c r="S992" s="10"/>
      <c r="T992" s="30"/>
      <c r="U992" s="10"/>
      <c r="V992" s="29" t="str">
        <f>IFERROR(VLOOKUP(Table3[[#This Row],[Št. projektne naloge]],'[2]list 1'!$A$2:$I$2000,6,FALSE),"")</f>
        <v/>
      </c>
      <c r="W992" s="119" t="str">
        <f>IFERROR(VLOOKUP(Table3[[#This Row],[Št. projektne naloge]],'[2]list 1'!$A$2:$I$2000,9,FALSE),"")</f>
        <v/>
      </c>
      <c r="X992" s="296" t="str">
        <f>IFERROR(VLOOKUP(Table3[[#This Row],[Št. projektne naloge]],'[2]list 1'!$A$2:$I$2000,8,FALSE),"")</f>
        <v/>
      </c>
      <c r="Y992" s="101">
        <f>SUM(Table3[[#This Row],[cca 
25%]:[cca 100%]])</f>
        <v>0</v>
      </c>
      <c r="Z992" s="345"/>
      <c r="AA992" s="10"/>
      <c r="AB992" s="10"/>
      <c r="AC992" s="10"/>
      <c r="AD992" s="10"/>
      <c r="AE992" s="10"/>
      <c r="AF992" s="3"/>
      <c r="AG992" s="296" t="str">
        <f>IFERROR(VLOOKUP(Table3[[#This Row],[Št. projektne naloge]],'[1]PLAN KONTROLE KONČANIH STROJEV'!$C$8:$M$2000,5,FALSE),"")</f>
        <v/>
      </c>
      <c r="AH992" s="296" t="str">
        <f>IFERROR(VLOOKUP(Table3[[#This Row],[Št. projektne naloge]],'[1]PLAN KONTROLE KONČANIH STROJEV'!$C$8:$M$2000,4,FALSE),"")</f>
        <v/>
      </c>
      <c r="AI992" s="10"/>
      <c r="AJ992" s="10"/>
      <c r="AK992" s="296" t="str">
        <f>IFERROR(VLOOKUP(Table3[[#This Row],[Št. projektne naloge]],'[1]PLAN KONTROLE KONČANIH STROJEV'!$C$8:$M$2000,9,FALSE),"")</f>
        <v/>
      </c>
      <c r="AL99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92" s="10" t="s">
        <v>2665</v>
      </c>
      <c r="AN992" s="1"/>
    </row>
    <row r="993" spans="1:40" ht="15.6" hidden="1" x14ac:dyDescent="0.3">
      <c r="A993" s="94" t="s">
        <v>2171</v>
      </c>
      <c r="B993" s="8" t="s">
        <v>2150</v>
      </c>
      <c r="C993" s="57"/>
      <c r="D993" s="432"/>
      <c r="E993" s="50" t="str">
        <f>RIGHT(D993,5)</f>
        <v/>
      </c>
      <c r="F993" s="10"/>
      <c r="G993" s="10"/>
      <c r="H993" s="29"/>
      <c r="I993" s="10"/>
      <c r="J993" s="10"/>
      <c r="K993" s="10"/>
      <c r="L993" s="279"/>
      <c r="M993" s="279"/>
      <c r="N993" s="10"/>
      <c r="O993" s="10"/>
      <c r="P993" s="251"/>
      <c r="Q993" s="10"/>
      <c r="R993" s="279"/>
      <c r="S993" s="10"/>
      <c r="T993" s="30"/>
      <c r="U993" s="10"/>
      <c r="V993" s="29" t="str">
        <f>IFERROR(VLOOKUP(Table3[[#This Row],[Št. projektne naloge]],'[2]list 1'!$A$2:$I$2000,6,FALSE),"")</f>
        <v/>
      </c>
      <c r="W993" s="119" t="str">
        <f>IFERROR(VLOOKUP(Table3[[#This Row],[Št. projektne naloge]],'[2]list 1'!$A$2:$I$2000,9,FALSE),"")</f>
        <v/>
      </c>
      <c r="X993" s="296" t="str">
        <f>IFERROR(VLOOKUP(Table3[[#This Row],[Št. projektne naloge]],'[2]list 1'!$A$2:$I$2000,8,FALSE),"")</f>
        <v/>
      </c>
      <c r="Y993" s="101">
        <f>SUM(Table3[[#This Row],[cca 
25%]:[cca 100%]])</f>
        <v>0</v>
      </c>
      <c r="Z993" s="345">
        <f>Table3[[#This Row],[Montažne ure]]*(1-Table3[[#This Row],[faktor %]])</f>
        <v>0</v>
      </c>
      <c r="AA993" s="102"/>
      <c r="AB993" s="10"/>
      <c r="AC993" s="10"/>
      <c r="AD993" s="10"/>
      <c r="AE993" s="10"/>
      <c r="AF993" s="3"/>
      <c r="AG993" s="296" t="str">
        <f>IFERROR(VLOOKUP(Table3[[#This Row],[Št. projektne naloge]],'[1]PLAN KONTROLE KONČANIH STROJEV'!$C$8:$M$2000,5,FALSE),"")</f>
        <v/>
      </c>
      <c r="AH993" s="296" t="str">
        <f>IFERROR(VLOOKUP(Table3[[#This Row],[Št. projektne naloge]],'[1]PLAN KONTROLE KONČANIH STROJEV'!$C$8:$M$2000,4,FALSE),"")</f>
        <v/>
      </c>
      <c r="AI993" s="10"/>
      <c r="AJ993" s="10"/>
      <c r="AK993" s="296" t="str">
        <f>IFERROR(VLOOKUP(Table3[[#This Row],[Št. projektne naloge]],'[1]PLAN KONTROLE KONČANIH STROJEV'!$C$8:$M$2000,9,FALSE),"")</f>
        <v/>
      </c>
      <c r="AL99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993" s="30" t="s">
        <v>357</v>
      </c>
      <c r="AN993" s="1"/>
    </row>
    <row r="994" spans="1:40" ht="18" hidden="1" x14ac:dyDescent="0.35">
      <c r="A994" s="94" t="s">
        <v>2171</v>
      </c>
      <c r="B994" s="8" t="s">
        <v>2150</v>
      </c>
      <c r="C994" s="57" t="s">
        <v>2151</v>
      </c>
      <c r="D994" s="419" t="s">
        <v>2152</v>
      </c>
      <c r="E994" s="436"/>
      <c r="F994" s="70"/>
      <c r="G994" s="416">
        <v>45491</v>
      </c>
      <c r="H994" s="28" t="s">
        <v>2227</v>
      </c>
      <c r="I994" s="7">
        <v>30</v>
      </c>
      <c r="J994" s="158"/>
      <c r="K994" s="156"/>
      <c r="L994" s="214">
        <v>0</v>
      </c>
      <c r="M994" s="214">
        <v>0</v>
      </c>
      <c r="N994" s="394">
        <v>395684</v>
      </c>
      <c r="O994" s="94">
        <v>16320</v>
      </c>
      <c r="P994" s="10">
        <v>1</v>
      </c>
      <c r="Q994" s="10"/>
      <c r="R994" s="10">
        <v>9</v>
      </c>
      <c r="S994" s="59" t="s">
        <v>28</v>
      </c>
      <c r="T994" s="30" t="s">
        <v>778</v>
      </c>
      <c r="U994" s="10"/>
      <c r="V994" s="29" t="str">
        <f>IFERROR(VLOOKUP(Table3[[#This Row],[Št. projektne naloge]],'[2]list 1'!$A$2:$I$2000,6,FALSE),"")</f>
        <v/>
      </c>
      <c r="W994" s="119" t="str">
        <f>IFERROR(VLOOKUP(Table3[[#This Row],[Št. projektne naloge]],'[2]list 1'!$A$2:$I$2000,9,FALSE),"")</f>
        <v/>
      </c>
      <c r="X994" s="296" t="str">
        <f>IFERROR(VLOOKUP(Table3[[#This Row],[Št. projektne naloge]],'[2]list 1'!$A$2:$I$2000,8,FALSE),"")</f>
        <v/>
      </c>
      <c r="Y994" s="101">
        <f>SUM(Table3[[#This Row],[cca 
25%]:[cca 100%]])</f>
        <v>1</v>
      </c>
      <c r="Z994" s="351">
        <f>Table3[[#This Row],[Montažne ure]]*(1-Table3[[#This Row],[faktor %]])</f>
        <v>0</v>
      </c>
      <c r="AA994" s="84">
        <v>0.25</v>
      </c>
      <c r="AB994" s="84">
        <v>0.25</v>
      </c>
      <c r="AC994" s="84">
        <v>0.25</v>
      </c>
      <c r="AD994" s="84">
        <v>0.25</v>
      </c>
      <c r="AE994" s="292" t="s">
        <v>2224</v>
      </c>
      <c r="AF994" s="3"/>
      <c r="AG994" s="296">
        <f>IFERROR(VLOOKUP(Table3[[#This Row],[Št. projektne naloge]],'[1]PLAN KONTROLE KONČANIH STROJEV'!$C$8:$M$2000,5,FALSE),"")</f>
        <v>45524</v>
      </c>
      <c r="AH994" s="296" t="str">
        <f>IFERROR(VLOOKUP(Table3[[#This Row],[Št. projektne naloge]],'[1]PLAN KONTROLE KONČANIH STROJEV'!$C$8:$M$2000,4,FALSE),"")</f>
        <v>DA</v>
      </c>
      <c r="AI994" s="10"/>
      <c r="AJ994" s="10"/>
      <c r="AK994" s="296">
        <f>IFERROR(VLOOKUP(Table3[[#This Row],[Št. projektne naloge]],'[1]PLAN KONTROLE KONČANIH STROJEV'!$C$8:$M$2000,9,FALSE),"")</f>
        <v>45569</v>
      </c>
      <c r="AL99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94" s="30" t="s">
        <v>357</v>
      </c>
      <c r="AN994" s="1"/>
    </row>
    <row r="995" spans="1:40" ht="18" hidden="1" x14ac:dyDescent="0.35">
      <c r="A995" s="94" t="s">
        <v>2171</v>
      </c>
      <c r="B995" s="8" t="s">
        <v>2150</v>
      </c>
      <c r="C995" s="57" t="s">
        <v>2153</v>
      </c>
      <c r="D995" s="419" t="s">
        <v>2154</v>
      </c>
      <c r="E995" s="436"/>
      <c r="F995" s="70"/>
      <c r="G995" s="416">
        <v>45491</v>
      </c>
      <c r="H995" s="28" t="s">
        <v>2227</v>
      </c>
      <c r="I995" s="7">
        <v>30</v>
      </c>
      <c r="J995" s="158"/>
      <c r="K995" s="156"/>
      <c r="L995" s="214">
        <v>0</v>
      </c>
      <c r="M995" s="214">
        <v>0</v>
      </c>
      <c r="N995" s="394">
        <v>469988</v>
      </c>
      <c r="O995" s="94">
        <v>16321</v>
      </c>
      <c r="P995" s="10">
        <v>1</v>
      </c>
      <c r="Q995" s="10"/>
      <c r="R995" s="10">
        <v>8</v>
      </c>
      <c r="S995" s="59" t="s">
        <v>28</v>
      </c>
      <c r="T995" s="30" t="s">
        <v>778</v>
      </c>
      <c r="U995" s="10"/>
      <c r="V995" s="29" t="str">
        <f>IFERROR(VLOOKUP(Table3[[#This Row],[Št. projektne naloge]],'[2]list 1'!$A$2:$I$2000,6,FALSE),"")</f>
        <v/>
      </c>
      <c r="W995" s="119" t="str">
        <f>IFERROR(VLOOKUP(Table3[[#This Row],[Št. projektne naloge]],'[2]list 1'!$A$2:$I$2000,9,FALSE),"")</f>
        <v/>
      </c>
      <c r="X995" s="296" t="str">
        <f>IFERROR(VLOOKUP(Table3[[#This Row],[Št. projektne naloge]],'[2]list 1'!$A$2:$I$2000,8,FALSE),"")</f>
        <v/>
      </c>
      <c r="Y995" s="101">
        <f>SUM(Table3[[#This Row],[cca 
25%]:[cca 100%]])</f>
        <v>1</v>
      </c>
      <c r="Z995" s="351">
        <f>Table3[[#This Row],[Montažne ure]]*(1-Table3[[#This Row],[faktor %]])</f>
        <v>0</v>
      </c>
      <c r="AA995" s="84">
        <v>0.25</v>
      </c>
      <c r="AB995" s="84">
        <v>0.25</v>
      </c>
      <c r="AC995" s="84">
        <v>0.25</v>
      </c>
      <c r="AD995" s="84">
        <v>0.25</v>
      </c>
      <c r="AE995" s="292" t="s">
        <v>2224</v>
      </c>
      <c r="AF995" s="3"/>
      <c r="AG995" s="296">
        <f>IFERROR(VLOOKUP(Table3[[#This Row],[Št. projektne naloge]],'[1]PLAN KONTROLE KONČANIH STROJEV'!$C$8:$M$2000,5,FALSE),"")</f>
        <v>45524</v>
      </c>
      <c r="AH995" s="296" t="str">
        <f>IFERROR(VLOOKUP(Table3[[#This Row],[Št. projektne naloge]],'[1]PLAN KONTROLE KONČANIH STROJEV'!$C$8:$M$2000,4,FALSE),"")</f>
        <v>DA</v>
      </c>
      <c r="AI995" s="10"/>
      <c r="AJ995" s="10"/>
      <c r="AK995" s="296">
        <f>IFERROR(VLOOKUP(Table3[[#This Row],[Št. projektne naloge]],'[1]PLAN KONTROLE KONČANIH STROJEV'!$C$8:$M$2000,9,FALSE),"")</f>
        <v>45568</v>
      </c>
      <c r="AL99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95" s="30" t="s">
        <v>357</v>
      </c>
      <c r="AN995" s="1"/>
    </row>
    <row r="996" spans="1:40" ht="18" hidden="1" x14ac:dyDescent="0.35">
      <c r="A996" s="94" t="s">
        <v>2171</v>
      </c>
      <c r="B996" s="8" t="s">
        <v>2150</v>
      </c>
      <c r="C996" s="57" t="s">
        <v>2155</v>
      </c>
      <c r="D996" s="419" t="s">
        <v>2156</v>
      </c>
      <c r="E996" s="394"/>
      <c r="F996" s="10"/>
      <c r="G996" s="10" t="s">
        <v>697</v>
      </c>
      <c r="H996" s="29" t="s">
        <v>575</v>
      </c>
      <c r="I996" s="7">
        <v>30</v>
      </c>
      <c r="J996" s="7"/>
      <c r="K996" s="7"/>
      <c r="L996" s="214">
        <v>0</v>
      </c>
      <c r="M996" s="214">
        <v>0</v>
      </c>
      <c r="N996" s="394">
        <v>475211</v>
      </c>
      <c r="O996" s="10">
        <v>16322</v>
      </c>
      <c r="P996" s="10">
        <v>1</v>
      </c>
      <c r="Q996" s="10"/>
      <c r="R996" s="10">
        <v>140</v>
      </c>
      <c r="S996" s="59" t="s">
        <v>28</v>
      </c>
      <c r="T996" s="30" t="s">
        <v>778</v>
      </c>
      <c r="U996" s="433"/>
      <c r="V996" s="29" t="str">
        <f>IFERROR(VLOOKUP(Table3[[#This Row],[Št. projektne naloge]],'[2]list 1'!$A$2:$I$2000,6,FALSE),"")</f>
        <v/>
      </c>
      <c r="W996" s="119" t="str">
        <f>IFERROR(VLOOKUP(Table3[[#This Row],[Št. projektne naloge]],'[2]list 1'!$A$2:$I$2000,9,FALSE),"")</f>
        <v/>
      </c>
      <c r="X996" s="296" t="str">
        <f>IFERROR(VLOOKUP(Table3[[#This Row],[Št. projektne naloge]],'[2]list 1'!$A$2:$I$2000,8,FALSE),"")</f>
        <v/>
      </c>
      <c r="Y996" s="101">
        <f>SUM(Table3[[#This Row],[cca 
25%]:[cca 100%]])</f>
        <v>1</v>
      </c>
      <c r="Z996" s="351">
        <f>Table3[[#This Row],[Montažne ure]]*(1-Table3[[#This Row],[faktor %]])</f>
        <v>0</v>
      </c>
      <c r="AA996" s="84">
        <v>0.25</v>
      </c>
      <c r="AB996" s="84">
        <v>0.25</v>
      </c>
      <c r="AC996" s="84">
        <v>0.25</v>
      </c>
      <c r="AD996" s="84">
        <v>0.25</v>
      </c>
      <c r="AE996" s="292" t="s">
        <v>2231</v>
      </c>
      <c r="AF996" s="3"/>
      <c r="AG996" s="296">
        <f>IFERROR(VLOOKUP(Table3[[#This Row],[Št. projektne naloge]],'[1]PLAN KONTROLE KONČANIH STROJEV'!$C$8:$M$2000,5,FALSE),"")</f>
        <v>45526</v>
      </c>
      <c r="AH996" s="296" t="str">
        <f>IFERROR(VLOOKUP(Table3[[#This Row],[Št. projektne naloge]],'[1]PLAN KONTROLE KONČANIH STROJEV'!$C$8:$M$2000,4,FALSE),"")</f>
        <v>DA</v>
      </c>
      <c r="AI996" s="10"/>
      <c r="AJ996" s="10"/>
      <c r="AK996" s="296">
        <f>IFERROR(VLOOKUP(Table3[[#This Row],[Št. projektne naloge]],'[1]PLAN KONTROLE KONČANIH STROJEV'!$C$8:$M$2000,9,FALSE),"")</f>
        <v>45561</v>
      </c>
      <c r="AL99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96" s="30" t="s">
        <v>357</v>
      </c>
      <c r="AN996" s="1"/>
    </row>
    <row r="997" spans="1:40" ht="18" hidden="1" x14ac:dyDescent="0.35">
      <c r="A997" s="94" t="s">
        <v>2171</v>
      </c>
      <c r="B997" s="8" t="s">
        <v>2150</v>
      </c>
      <c r="C997" s="57" t="s">
        <v>2155</v>
      </c>
      <c r="D997" s="419" t="s">
        <v>2157</v>
      </c>
      <c r="E997" s="394"/>
      <c r="F997" s="10"/>
      <c r="G997" s="10" t="s">
        <v>697</v>
      </c>
      <c r="H997" s="29" t="s">
        <v>575</v>
      </c>
      <c r="I997" s="7">
        <v>30</v>
      </c>
      <c r="J997" s="7"/>
      <c r="K997" s="7"/>
      <c r="L997" s="214">
        <v>0</v>
      </c>
      <c r="M997" s="214">
        <v>0</v>
      </c>
      <c r="N997" s="394">
        <v>475211</v>
      </c>
      <c r="O997" s="10">
        <v>16323</v>
      </c>
      <c r="P997" s="10">
        <v>1</v>
      </c>
      <c r="Q997" s="10"/>
      <c r="R997" s="10">
        <v>140</v>
      </c>
      <c r="S997" s="59" t="s">
        <v>28</v>
      </c>
      <c r="T997" s="30" t="s">
        <v>778</v>
      </c>
      <c r="U997" s="433"/>
      <c r="V997" s="29" t="str">
        <f>IFERROR(VLOOKUP(Table3[[#This Row],[Št. projektne naloge]],'[2]list 1'!$A$2:$I$2000,6,FALSE),"")</f>
        <v/>
      </c>
      <c r="W997" s="119" t="str">
        <f>IFERROR(VLOOKUP(Table3[[#This Row],[Št. projektne naloge]],'[2]list 1'!$A$2:$I$2000,9,FALSE),"")</f>
        <v/>
      </c>
      <c r="X997" s="296" t="str">
        <f>IFERROR(VLOOKUP(Table3[[#This Row],[Št. projektne naloge]],'[2]list 1'!$A$2:$I$2000,8,FALSE),"")</f>
        <v/>
      </c>
      <c r="Y997" s="101">
        <f>SUM(Table3[[#This Row],[cca 
25%]:[cca 100%]])</f>
        <v>1</v>
      </c>
      <c r="Z997" s="351">
        <f>Table3[[#This Row],[Montažne ure]]*(1-Table3[[#This Row],[faktor %]])</f>
        <v>0</v>
      </c>
      <c r="AA997" s="84">
        <v>0.25</v>
      </c>
      <c r="AB997" s="84">
        <v>0.25</v>
      </c>
      <c r="AC997" s="84">
        <v>0.25</v>
      </c>
      <c r="AD997" s="84">
        <v>0.25</v>
      </c>
      <c r="AE997" s="292" t="s">
        <v>786</v>
      </c>
      <c r="AF997" s="3"/>
      <c r="AG997" s="296">
        <f>IFERROR(VLOOKUP(Table3[[#This Row],[Št. projektne naloge]],'[1]PLAN KONTROLE KONČANIH STROJEV'!$C$8:$M$2000,5,FALSE),"")</f>
        <v>45526</v>
      </c>
      <c r="AH997" s="296" t="str">
        <f>IFERROR(VLOOKUP(Table3[[#This Row],[Št. projektne naloge]],'[1]PLAN KONTROLE KONČANIH STROJEV'!$C$8:$M$2000,4,FALSE),"")</f>
        <v>DA</v>
      </c>
      <c r="AI997" s="10"/>
      <c r="AJ997" s="10"/>
      <c r="AK997" s="296">
        <f>IFERROR(VLOOKUP(Table3[[#This Row],[Št. projektne naloge]],'[1]PLAN KONTROLE KONČANIH STROJEV'!$C$8:$M$2000,9,FALSE),"")</f>
        <v>45562</v>
      </c>
      <c r="AL99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97" s="30" t="s">
        <v>357</v>
      </c>
      <c r="AN997" s="1"/>
    </row>
    <row r="998" spans="1:40" ht="18" hidden="1" x14ac:dyDescent="0.35">
      <c r="A998" s="91" t="s">
        <v>2171</v>
      </c>
      <c r="B998" s="92" t="s">
        <v>2150</v>
      </c>
      <c r="C998" s="95" t="s">
        <v>2158</v>
      </c>
      <c r="D998" s="420" t="s">
        <v>2159</v>
      </c>
      <c r="E998" s="436"/>
      <c r="F998" s="70"/>
      <c r="G998" s="91" t="s">
        <v>2216</v>
      </c>
      <c r="H998" s="112" t="s">
        <v>785</v>
      </c>
      <c r="I998" s="200">
        <v>30</v>
      </c>
      <c r="J998" s="200"/>
      <c r="K998" s="200"/>
      <c r="L998" s="214">
        <v>0</v>
      </c>
      <c r="M998" s="214">
        <v>0</v>
      </c>
      <c r="N998" s="438">
        <v>474013</v>
      </c>
      <c r="O998" s="91">
        <v>16324</v>
      </c>
      <c r="P998" s="91">
        <v>1</v>
      </c>
      <c r="Q998" s="91"/>
      <c r="R998" s="91">
        <v>4</v>
      </c>
      <c r="S998" s="59" t="s">
        <v>28</v>
      </c>
      <c r="T998" s="159" t="s">
        <v>778</v>
      </c>
      <c r="U998" s="91"/>
      <c r="V998" s="29" t="str">
        <f>IFERROR(VLOOKUP(Table3[[#This Row],[Št. projektne naloge]],'[2]list 1'!$A$2:$I$2000,6,FALSE),"")</f>
        <v/>
      </c>
      <c r="W998" s="119" t="str">
        <f>IFERROR(VLOOKUP(Table3[[#This Row],[Št. projektne naloge]],'[2]list 1'!$A$2:$I$2000,9,FALSE),"")</f>
        <v/>
      </c>
      <c r="X998" s="296" t="str">
        <f>IFERROR(VLOOKUP(Table3[[#This Row],[Št. projektne naloge]],'[2]list 1'!$A$2:$I$2000,8,FALSE),"")</f>
        <v/>
      </c>
      <c r="Y998" s="101">
        <f>SUM(Table3[[#This Row],[cca 
25%]:[cca 100%]])</f>
        <v>1</v>
      </c>
      <c r="Z998" s="351">
        <f>Table3[[#This Row],[Montažne ure]]*(1-Table3[[#This Row],[faktor %]])</f>
        <v>0</v>
      </c>
      <c r="AA998" s="84">
        <v>0.25</v>
      </c>
      <c r="AB998" s="84">
        <v>0.25</v>
      </c>
      <c r="AC998" s="84">
        <v>0.25</v>
      </c>
      <c r="AD998" s="84">
        <v>0.25</v>
      </c>
      <c r="AE998" s="292" t="s">
        <v>770</v>
      </c>
      <c r="AF998" s="439"/>
      <c r="AG998" s="296">
        <f>IFERROR(VLOOKUP(Table3[[#This Row],[Št. projektne naloge]],'[1]PLAN KONTROLE KONČANIH STROJEV'!$C$8:$M$2000,5,FALSE),"")</f>
        <v>45527</v>
      </c>
      <c r="AH998" s="296" t="str">
        <f>IFERROR(VLOOKUP(Table3[[#This Row],[Št. projektne naloge]],'[1]PLAN KONTROLE KONČANIH STROJEV'!$C$8:$M$2000,4,FALSE),"")</f>
        <v>DA</v>
      </c>
      <c r="AI998" s="91"/>
      <c r="AJ998" s="91"/>
      <c r="AK998" s="296">
        <f>IFERROR(VLOOKUP(Table3[[#This Row],[Št. projektne naloge]],'[1]PLAN KONTROLE KONČANIH STROJEV'!$C$8:$M$2000,9,FALSE),"")</f>
        <v>45560</v>
      </c>
      <c r="AL99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98" s="30" t="s">
        <v>357</v>
      </c>
      <c r="AN998" s="1"/>
    </row>
    <row r="999" spans="1:40" ht="18" hidden="1" x14ac:dyDescent="0.35">
      <c r="A999" s="91" t="s">
        <v>2171</v>
      </c>
      <c r="B999" s="92" t="s">
        <v>2150</v>
      </c>
      <c r="C999" s="95" t="s">
        <v>2160</v>
      </c>
      <c r="D999" s="420" t="s">
        <v>2161</v>
      </c>
      <c r="E999" s="436"/>
      <c r="F999" s="70"/>
      <c r="G999" s="91" t="s">
        <v>2216</v>
      </c>
      <c r="H999" s="112" t="s">
        <v>785</v>
      </c>
      <c r="I999" s="200">
        <v>30</v>
      </c>
      <c r="J999" s="200"/>
      <c r="K999" s="200"/>
      <c r="L999" s="214">
        <v>0</v>
      </c>
      <c r="M999" s="214">
        <v>0</v>
      </c>
      <c r="N999" s="438">
        <v>474013</v>
      </c>
      <c r="O999" s="91">
        <v>16325</v>
      </c>
      <c r="P999" s="91">
        <v>1</v>
      </c>
      <c r="Q999" s="91"/>
      <c r="R999" s="91">
        <v>4</v>
      </c>
      <c r="S999" s="59" t="s">
        <v>28</v>
      </c>
      <c r="T999" s="159" t="s">
        <v>778</v>
      </c>
      <c r="U999" s="91"/>
      <c r="V999" s="29" t="str">
        <f>IFERROR(VLOOKUP(Table3[[#This Row],[Št. projektne naloge]],'[2]list 1'!$A$2:$I$2000,6,FALSE),"")</f>
        <v/>
      </c>
      <c r="W999" s="119" t="str">
        <f>IFERROR(VLOOKUP(Table3[[#This Row],[Št. projektne naloge]],'[2]list 1'!$A$2:$I$2000,9,FALSE),"")</f>
        <v/>
      </c>
      <c r="X999" s="296" t="str">
        <f>IFERROR(VLOOKUP(Table3[[#This Row],[Št. projektne naloge]],'[2]list 1'!$A$2:$I$2000,8,FALSE),"")</f>
        <v/>
      </c>
      <c r="Y999" s="101">
        <f>SUM(Table3[[#This Row],[cca 
25%]:[cca 100%]])</f>
        <v>1</v>
      </c>
      <c r="Z999" s="351">
        <f>Table3[[#This Row],[Montažne ure]]*(1-Table3[[#This Row],[faktor %]])</f>
        <v>0</v>
      </c>
      <c r="AA999" s="84">
        <v>0.25</v>
      </c>
      <c r="AB999" s="84">
        <v>0.25</v>
      </c>
      <c r="AC999" s="84">
        <v>0.25</v>
      </c>
      <c r="AD999" s="84">
        <v>0.25</v>
      </c>
      <c r="AE999" s="292" t="s">
        <v>786</v>
      </c>
      <c r="AF999" s="439"/>
      <c r="AG999" s="296">
        <f>IFERROR(VLOOKUP(Table3[[#This Row],[Št. projektne naloge]],'[1]PLAN KONTROLE KONČANIH STROJEV'!$C$8:$M$2000,5,FALSE),"")</f>
        <v>45527</v>
      </c>
      <c r="AH999" s="296" t="str">
        <f>IFERROR(VLOOKUP(Table3[[#This Row],[Št. projektne naloge]],'[1]PLAN KONTROLE KONČANIH STROJEV'!$C$8:$M$2000,4,FALSE),"")</f>
        <v>DA</v>
      </c>
      <c r="AI999" s="91"/>
      <c r="AJ999" s="91"/>
      <c r="AK999" s="296">
        <f>IFERROR(VLOOKUP(Table3[[#This Row],[Št. projektne naloge]],'[1]PLAN KONTROLE KONČANIH STROJEV'!$C$8:$M$2000,9,FALSE),"")</f>
        <v>45560</v>
      </c>
      <c r="AL99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999" s="30" t="s">
        <v>357</v>
      </c>
      <c r="AN999" s="1"/>
    </row>
    <row r="1000" spans="1:40" ht="18" hidden="1" x14ac:dyDescent="0.35">
      <c r="A1000" s="94" t="s">
        <v>2171</v>
      </c>
      <c r="B1000" s="8" t="s">
        <v>2150</v>
      </c>
      <c r="C1000" s="57" t="s">
        <v>2162</v>
      </c>
      <c r="D1000" s="419" t="s">
        <v>2163</v>
      </c>
      <c r="E1000" s="436"/>
      <c r="F1000" s="70"/>
      <c r="G1000" s="94" t="s">
        <v>698</v>
      </c>
      <c r="H1000" s="28" t="s">
        <v>2220</v>
      </c>
      <c r="I1000" s="199">
        <v>30</v>
      </c>
      <c r="J1000" s="199"/>
      <c r="K1000" s="200"/>
      <c r="L1000" s="214">
        <v>0</v>
      </c>
      <c r="M1000" s="214">
        <v>0</v>
      </c>
      <c r="N1000" s="394">
        <v>475212</v>
      </c>
      <c r="O1000" s="94">
        <v>16326</v>
      </c>
      <c r="P1000" s="10">
        <v>1</v>
      </c>
      <c r="Q1000" s="10"/>
      <c r="R1000" s="10">
        <v>40</v>
      </c>
      <c r="S1000" s="59" t="s">
        <v>28</v>
      </c>
      <c r="T1000" s="30" t="s">
        <v>778</v>
      </c>
      <c r="U1000" s="10"/>
      <c r="V1000" s="29" t="str">
        <f>IFERROR(VLOOKUP(Table3[[#This Row],[Št. projektne naloge]],'[2]list 1'!$A$2:$I$2000,6,FALSE),"")</f>
        <v/>
      </c>
      <c r="W1000" s="119" t="str">
        <f>IFERROR(VLOOKUP(Table3[[#This Row],[Št. projektne naloge]],'[2]list 1'!$A$2:$I$2000,9,FALSE),"")</f>
        <v/>
      </c>
      <c r="X1000" s="296" t="str">
        <f>IFERROR(VLOOKUP(Table3[[#This Row],[Št. projektne naloge]],'[2]list 1'!$A$2:$I$2000,8,FALSE),"")</f>
        <v/>
      </c>
      <c r="Y1000" s="101">
        <f>SUM(Table3[[#This Row],[cca 
25%]:[cca 100%]])</f>
        <v>1</v>
      </c>
      <c r="Z1000" s="351">
        <f>Table3[[#This Row],[Montažne ure]]*(1-Table3[[#This Row],[faktor %]])</f>
        <v>0</v>
      </c>
      <c r="AA1000" s="84">
        <v>0.25</v>
      </c>
      <c r="AB1000" s="84">
        <v>0.25</v>
      </c>
      <c r="AC1000" s="84">
        <v>0.25</v>
      </c>
      <c r="AD1000" s="84">
        <v>0.25</v>
      </c>
      <c r="AE1000" s="292" t="s">
        <v>770</v>
      </c>
      <c r="AF1000" s="3"/>
      <c r="AG1000" s="296">
        <f>IFERROR(VLOOKUP(Table3[[#This Row],[Št. projektne naloge]],'[1]PLAN KONTROLE KONČANIH STROJEV'!$C$8:$M$2000,5,FALSE),"")</f>
        <v>45532</v>
      </c>
      <c r="AH1000" s="296" t="str">
        <f>IFERROR(VLOOKUP(Table3[[#This Row],[Št. projektne naloge]],'[1]PLAN KONTROLE KONČANIH STROJEV'!$C$8:$M$2000,4,FALSE),"")</f>
        <v>DA</v>
      </c>
      <c r="AI1000" s="10"/>
      <c r="AJ1000" s="10"/>
      <c r="AK1000" s="296">
        <f>IFERROR(VLOOKUP(Table3[[#This Row],[Št. projektne naloge]],'[1]PLAN KONTROLE KONČANIH STROJEV'!$C$8:$M$2000,9,FALSE),"")</f>
        <v>45561</v>
      </c>
      <c r="AL100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00" s="30" t="s">
        <v>357</v>
      </c>
      <c r="AN1000" s="1"/>
    </row>
    <row r="1001" spans="1:40" ht="18" hidden="1" x14ac:dyDescent="0.35">
      <c r="A1001" s="94" t="s">
        <v>2171</v>
      </c>
      <c r="B1001" s="8" t="s">
        <v>2150</v>
      </c>
      <c r="C1001" s="57" t="s">
        <v>2162</v>
      </c>
      <c r="D1001" s="419" t="s">
        <v>2164</v>
      </c>
      <c r="E1001" s="436"/>
      <c r="F1001" s="70"/>
      <c r="G1001" s="94" t="s">
        <v>698</v>
      </c>
      <c r="H1001" s="28" t="s">
        <v>2220</v>
      </c>
      <c r="I1001" s="199">
        <v>30</v>
      </c>
      <c r="J1001" s="199"/>
      <c r="K1001" s="200"/>
      <c r="L1001" s="214">
        <v>0</v>
      </c>
      <c r="M1001" s="214">
        <v>0</v>
      </c>
      <c r="N1001" s="394">
        <v>475212</v>
      </c>
      <c r="O1001" s="94">
        <v>16327</v>
      </c>
      <c r="P1001" s="10">
        <v>1</v>
      </c>
      <c r="Q1001" s="10"/>
      <c r="R1001" s="10">
        <v>40</v>
      </c>
      <c r="S1001" s="59" t="s">
        <v>28</v>
      </c>
      <c r="T1001" s="30" t="s">
        <v>778</v>
      </c>
      <c r="U1001" s="10"/>
      <c r="V1001" s="29" t="str">
        <f>IFERROR(VLOOKUP(Table3[[#This Row],[Št. projektne naloge]],'[2]list 1'!$A$2:$I$2000,6,FALSE),"")</f>
        <v/>
      </c>
      <c r="W1001" s="119" t="str">
        <f>IFERROR(VLOOKUP(Table3[[#This Row],[Št. projektne naloge]],'[2]list 1'!$A$2:$I$2000,9,FALSE),"")</f>
        <v/>
      </c>
      <c r="X1001" s="296" t="str">
        <f>IFERROR(VLOOKUP(Table3[[#This Row],[Št. projektne naloge]],'[2]list 1'!$A$2:$I$2000,8,FALSE),"")</f>
        <v/>
      </c>
      <c r="Y1001" s="101">
        <f>SUM(Table3[[#This Row],[cca 
25%]:[cca 100%]])</f>
        <v>1</v>
      </c>
      <c r="Z1001" s="351">
        <f>Table3[[#This Row],[Montažne ure]]*(1-Table3[[#This Row],[faktor %]])</f>
        <v>0</v>
      </c>
      <c r="AA1001" s="84">
        <v>0.25</v>
      </c>
      <c r="AB1001" s="84">
        <v>0.25</v>
      </c>
      <c r="AC1001" s="84">
        <v>0.25</v>
      </c>
      <c r="AD1001" s="84">
        <v>0.25</v>
      </c>
      <c r="AE1001" s="292" t="s">
        <v>786</v>
      </c>
      <c r="AF1001" s="3"/>
      <c r="AG1001" s="296">
        <f>IFERROR(VLOOKUP(Table3[[#This Row],[Št. projektne naloge]],'[1]PLAN KONTROLE KONČANIH STROJEV'!$C$8:$M$2000,5,FALSE),"")</f>
        <v>45531</v>
      </c>
      <c r="AH1001" s="296" t="str">
        <f>IFERROR(VLOOKUP(Table3[[#This Row],[Št. projektne naloge]],'[1]PLAN KONTROLE KONČANIH STROJEV'!$C$8:$M$2000,4,FALSE),"")</f>
        <v>DA</v>
      </c>
      <c r="AI1001" s="10"/>
      <c r="AJ1001" s="10"/>
      <c r="AK1001" s="296">
        <f>IFERROR(VLOOKUP(Table3[[#This Row],[Št. projektne naloge]],'[1]PLAN KONTROLE KONČANIH STROJEV'!$C$8:$M$2000,9,FALSE),"")</f>
        <v>45561</v>
      </c>
      <c r="AL100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01" s="30" t="s">
        <v>357</v>
      </c>
      <c r="AN1001" s="1"/>
    </row>
    <row r="1002" spans="1:40" ht="18" hidden="1" x14ac:dyDescent="0.35">
      <c r="A1002" s="94" t="s">
        <v>2171</v>
      </c>
      <c r="B1002" s="8" t="s">
        <v>2150</v>
      </c>
      <c r="C1002" s="95" t="s">
        <v>2165</v>
      </c>
      <c r="D1002" s="420" t="s">
        <v>2166</v>
      </c>
      <c r="E1002" s="436"/>
      <c r="F1002" s="70"/>
      <c r="G1002" s="91" t="s">
        <v>2215</v>
      </c>
      <c r="H1002" s="28" t="s">
        <v>785</v>
      </c>
      <c r="I1002" s="7">
        <v>30</v>
      </c>
      <c r="J1002" s="199"/>
      <c r="K1002" s="156"/>
      <c r="L1002" s="214">
        <v>0</v>
      </c>
      <c r="M1002" s="214">
        <v>0</v>
      </c>
      <c r="N1002" s="438">
        <v>474020</v>
      </c>
      <c r="O1002" s="91">
        <v>16328</v>
      </c>
      <c r="P1002" s="10">
        <v>1</v>
      </c>
      <c r="Q1002" s="10"/>
      <c r="R1002" s="10">
        <v>50</v>
      </c>
      <c r="S1002" s="59" t="s">
        <v>28</v>
      </c>
      <c r="T1002" s="30" t="s">
        <v>778</v>
      </c>
      <c r="U1002" s="10"/>
      <c r="V1002" s="29" t="str">
        <f>IFERROR(VLOOKUP(Table3[[#This Row],[Št. projektne naloge]],'[2]list 1'!$A$2:$I$2000,6,FALSE),"")</f>
        <v/>
      </c>
      <c r="W1002" s="119" t="str">
        <f>IFERROR(VLOOKUP(Table3[[#This Row],[Št. projektne naloge]],'[2]list 1'!$A$2:$I$2000,9,FALSE),"")</f>
        <v/>
      </c>
      <c r="X1002" s="296" t="str">
        <f>IFERROR(VLOOKUP(Table3[[#This Row],[Št. projektne naloge]],'[2]list 1'!$A$2:$I$2000,8,FALSE),"")</f>
        <v/>
      </c>
      <c r="Y1002" s="101">
        <f>SUM(Table3[[#This Row],[cca 
25%]:[cca 100%]])</f>
        <v>1</v>
      </c>
      <c r="Z1002" s="351">
        <f>Table3[[#This Row],[Montažne ure]]*(1-Table3[[#This Row],[faktor %]])</f>
        <v>0</v>
      </c>
      <c r="AA1002" s="84">
        <v>0.25</v>
      </c>
      <c r="AB1002" s="84">
        <v>0.25</v>
      </c>
      <c r="AC1002" s="84">
        <v>0.25</v>
      </c>
      <c r="AD1002" s="84">
        <v>0.25</v>
      </c>
      <c r="AE1002" s="292" t="s">
        <v>2232</v>
      </c>
      <c r="AF1002" s="3"/>
      <c r="AG1002" s="296">
        <f>IFERROR(VLOOKUP(Table3[[#This Row],[Št. projektne naloge]],'[1]PLAN KONTROLE KONČANIH STROJEV'!$C$8:$M$2000,5,FALSE),"")</f>
        <v>45534</v>
      </c>
      <c r="AH1002" s="296" t="str">
        <f>IFERROR(VLOOKUP(Table3[[#This Row],[Št. projektne naloge]],'[1]PLAN KONTROLE KONČANIH STROJEV'!$C$8:$M$2000,4,FALSE),"")</f>
        <v>DA</v>
      </c>
      <c r="AI1002" s="10"/>
      <c r="AJ1002" s="10"/>
      <c r="AK1002" s="296">
        <f>IFERROR(VLOOKUP(Table3[[#This Row],[Št. projektne naloge]],'[1]PLAN KONTROLE KONČANIH STROJEV'!$C$8:$M$2000,9,FALSE),"")</f>
        <v>45562</v>
      </c>
      <c r="AL100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02" s="30" t="s">
        <v>357</v>
      </c>
      <c r="AN1002" s="1"/>
    </row>
    <row r="1003" spans="1:40" ht="18" hidden="1" x14ac:dyDescent="0.35">
      <c r="A1003" s="94" t="s">
        <v>2171</v>
      </c>
      <c r="B1003" s="8" t="s">
        <v>2150</v>
      </c>
      <c r="C1003" s="95" t="s">
        <v>2167</v>
      </c>
      <c r="D1003" s="420" t="s">
        <v>2168</v>
      </c>
      <c r="E1003" s="436"/>
      <c r="F1003" s="70"/>
      <c r="G1003" s="91" t="s">
        <v>2215</v>
      </c>
      <c r="H1003" s="28" t="s">
        <v>785</v>
      </c>
      <c r="I1003" s="7">
        <v>30</v>
      </c>
      <c r="J1003" s="199"/>
      <c r="K1003" s="156"/>
      <c r="L1003" s="214">
        <v>0</v>
      </c>
      <c r="M1003" s="214">
        <v>0</v>
      </c>
      <c r="N1003" s="438">
        <v>474021</v>
      </c>
      <c r="O1003" s="91">
        <v>16329</v>
      </c>
      <c r="P1003" s="10">
        <v>1</v>
      </c>
      <c r="Q1003" s="10"/>
      <c r="R1003" s="10">
        <v>50</v>
      </c>
      <c r="S1003" s="59" t="s">
        <v>28</v>
      </c>
      <c r="T1003" s="30" t="s">
        <v>778</v>
      </c>
      <c r="U1003" s="10"/>
      <c r="V1003" s="29" t="str">
        <f>IFERROR(VLOOKUP(Table3[[#This Row],[Št. projektne naloge]],'[2]list 1'!$A$2:$I$2000,6,FALSE),"")</f>
        <v/>
      </c>
      <c r="W1003" s="119" t="str">
        <f>IFERROR(VLOOKUP(Table3[[#This Row],[Št. projektne naloge]],'[2]list 1'!$A$2:$I$2000,9,FALSE),"")</f>
        <v/>
      </c>
      <c r="X1003" s="296" t="str">
        <f>IFERROR(VLOOKUP(Table3[[#This Row],[Št. projektne naloge]],'[2]list 1'!$A$2:$I$2000,8,FALSE),"")</f>
        <v/>
      </c>
      <c r="Y1003" s="101">
        <f>SUM(Table3[[#This Row],[cca 
25%]:[cca 100%]])</f>
        <v>1</v>
      </c>
      <c r="Z1003" s="351">
        <f>Table3[[#This Row],[Montažne ure]]*(1-Table3[[#This Row],[faktor %]])</f>
        <v>0</v>
      </c>
      <c r="AA1003" s="84">
        <v>0.25</v>
      </c>
      <c r="AB1003" s="84">
        <v>0.25</v>
      </c>
      <c r="AC1003" s="84">
        <v>0.25</v>
      </c>
      <c r="AD1003" s="84">
        <v>0.25</v>
      </c>
      <c r="AE1003" s="292" t="s">
        <v>2232</v>
      </c>
      <c r="AF1003" s="3"/>
      <c r="AG1003" s="296">
        <f>IFERROR(VLOOKUP(Table3[[#This Row],[Št. projektne naloge]],'[1]PLAN KONTROLE KONČANIH STROJEV'!$C$8:$M$2000,5,FALSE),"")</f>
        <v>45534</v>
      </c>
      <c r="AH1003" s="296" t="str">
        <f>IFERROR(VLOOKUP(Table3[[#This Row],[Št. projektne naloge]],'[1]PLAN KONTROLE KONČANIH STROJEV'!$C$8:$M$2000,4,FALSE),"")</f>
        <v>DA</v>
      </c>
      <c r="AI1003" s="10"/>
      <c r="AJ1003" s="10"/>
      <c r="AK1003" s="296">
        <f>IFERROR(VLOOKUP(Table3[[#This Row],[Št. projektne naloge]],'[1]PLAN KONTROLE KONČANIH STROJEV'!$C$8:$M$2000,9,FALSE),"")</f>
        <v>45562</v>
      </c>
      <c r="AL100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03" s="30" t="s">
        <v>357</v>
      </c>
      <c r="AN1003" s="1"/>
    </row>
    <row r="1004" spans="1:40" ht="18" hidden="1" x14ac:dyDescent="0.35">
      <c r="A1004" s="94" t="s">
        <v>2171</v>
      </c>
      <c r="B1004" s="8" t="s">
        <v>2150</v>
      </c>
      <c r="C1004" s="95" t="s">
        <v>2169</v>
      </c>
      <c r="D1004" s="25" t="s">
        <v>2170</v>
      </c>
      <c r="E1004" s="436"/>
      <c r="F1004" s="70"/>
      <c r="G1004" s="91" t="s">
        <v>685</v>
      </c>
      <c r="H1004" s="112"/>
      <c r="I1004" s="91"/>
      <c r="J1004" s="91"/>
      <c r="K1004" s="200"/>
      <c r="L1004" s="214">
        <v>0</v>
      </c>
      <c r="M1004" s="214">
        <v>0</v>
      </c>
      <c r="N1004" s="438">
        <v>474025</v>
      </c>
      <c r="O1004" s="91">
        <v>16330</v>
      </c>
      <c r="P1004" s="10">
        <v>1</v>
      </c>
      <c r="Q1004" s="10"/>
      <c r="R1004" s="10"/>
      <c r="S1004" s="10"/>
      <c r="T1004" s="30" t="s">
        <v>778</v>
      </c>
      <c r="U1004" s="10"/>
      <c r="V1004" s="29" t="str">
        <f>IFERROR(VLOOKUP(Table3[[#This Row],[Št. projektne naloge]],'[2]list 1'!$A$2:$I$2000,6,FALSE),"")</f>
        <v/>
      </c>
      <c r="W1004" s="33" t="str">
        <f>IFERROR(VLOOKUP(Table3[[#This Row],[Št. projektne naloge]],'[2]list 1'!$A$2:$I$2000,9,FALSE),"")</f>
        <v/>
      </c>
      <c r="X1004" s="296" t="str">
        <f>IFERROR(VLOOKUP(Table3[[#This Row],[Št. projektne naloge]],'[2]list 1'!$A$2:$I$2000,8,FALSE),"")</f>
        <v/>
      </c>
      <c r="Y1004" s="101">
        <f>SUM(Table3[[#This Row],[cca 
25%]:[cca 100%]])</f>
        <v>0</v>
      </c>
      <c r="Z1004" s="351">
        <f>Table3[[#This Row],[Montažne ure]]*(1-Table3[[#This Row],[faktor %]])</f>
        <v>0</v>
      </c>
      <c r="AA1004" s="10"/>
      <c r="AB1004" s="10"/>
      <c r="AC1004" s="10"/>
      <c r="AD1004" s="10"/>
      <c r="AE1004" s="10"/>
      <c r="AF1004" s="3"/>
      <c r="AG1004" s="296" t="str">
        <f>IFERROR(VLOOKUP(Table3[[#This Row],[Št. projektne naloge]],'[1]PLAN KONTROLE KONČANIH STROJEV'!$C$8:$M$2000,5,FALSE),"")</f>
        <v/>
      </c>
      <c r="AH1004" s="296" t="str">
        <f>IFERROR(VLOOKUP(Table3[[#This Row],[Št. projektne naloge]],'[1]PLAN KONTROLE KONČANIH STROJEV'!$C$8:$M$2000,4,FALSE),"")</f>
        <v/>
      </c>
      <c r="AI1004" s="10"/>
      <c r="AJ1004" s="10"/>
      <c r="AK1004" s="296" t="str">
        <f>IFERROR(VLOOKUP(Table3[[#This Row],[Št. projektne naloge]],'[1]PLAN KONTROLE KONČANIH STROJEV'!$C$8:$M$2000,9,FALSE),"")</f>
        <v/>
      </c>
      <c r="AL100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04" s="30" t="s">
        <v>357</v>
      </c>
      <c r="AN1004" s="1"/>
    </row>
    <row r="1005" spans="1:40" ht="15.6" hidden="1" x14ac:dyDescent="0.3">
      <c r="A1005" s="94"/>
      <c r="B1005" s="8"/>
      <c r="C1005" s="57"/>
      <c r="D1005" s="432"/>
      <c r="E1005" s="394" t="str">
        <f>RIGHT(D1005,5)</f>
        <v/>
      </c>
      <c r="F1005" s="10"/>
      <c r="G1005" s="10"/>
      <c r="H1005" s="29"/>
      <c r="I1005" s="10"/>
      <c r="J1005" s="10"/>
      <c r="K1005" s="10"/>
      <c r="L1005" s="279"/>
      <c r="M1005" s="279"/>
      <c r="N1005" s="10"/>
      <c r="O1005" s="10"/>
      <c r="P1005" s="10"/>
      <c r="Q1005" s="10"/>
      <c r="R1005" s="279"/>
      <c r="S1005" s="10"/>
      <c r="T1005" s="30"/>
      <c r="U1005" s="10"/>
      <c r="V1005" s="29" t="str">
        <f>IFERROR(VLOOKUP(Table3[[#This Row],[Št. projektne naloge]],'[2]list 1'!$A$2:$I$2000,6,FALSE),"")</f>
        <v/>
      </c>
      <c r="W1005" s="119" t="str">
        <f>IFERROR(VLOOKUP(Table3[[#This Row],[Št. projektne naloge]],'[2]list 1'!$A$2:$I$2000,9,FALSE),"")</f>
        <v/>
      </c>
      <c r="X1005" s="296" t="str">
        <f>IFERROR(VLOOKUP(Table3[[#This Row],[Št. projektne naloge]],'[2]list 1'!$A$2:$I$2000,8,FALSE),"")</f>
        <v/>
      </c>
      <c r="Y1005" s="101">
        <f>SUM(Table3[[#This Row],[cca 
25%]:[cca 100%]])</f>
        <v>0</v>
      </c>
      <c r="Z1005" s="345"/>
      <c r="AA1005" s="10"/>
      <c r="AB1005" s="10"/>
      <c r="AC1005" s="10"/>
      <c r="AD1005" s="10"/>
      <c r="AE1005" s="10"/>
      <c r="AF1005" s="3"/>
      <c r="AG1005" s="296" t="str">
        <f>IFERROR(VLOOKUP(Table3[[#This Row],[Št. projektne naloge]],'[1]PLAN KONTROLE KONČANIH STROJEV'!$C$8:$M$2000,5,FALSE),"")</f>
        <v/>
      </c>
      <c r="AH1005" s="296" t="str">
        <f>IFERROR(VLOOKUP(Table3[[#This Row],[Št. projektne naloge]],'[1]PLAN KONTROLE KONČANIH STROJEV'!$C$8:$M$2000,4,FALSE),"")</f>
        <v/>
      </c>
      <c r="AI1005" s="10"/>
      <c r="AJ1005" s="10"/>
      <c r="AK1005" s="296" t="str">
        <f>IFERROR(VLOOKUP(Table3[[#This Row],[Št. projektne naloge]],'[1]PLAN KONTROLE KONČANIH STROJEV'!$C$8:$M$2000,9,FALSE),"")</f>
        <v/>
      </c>
      <c r="AL100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05" s="10" t="s">
        <v>2665</v>
      </c>
      <c r="AN1005" s="1"/>
    </row>
    <row r="1006" spans="1:40" ht="18" hidden="1" x14ac:dyDescent="0.35">
      <c r="A1006" s="94" t="s">
        <v>2174</v>
      </c>
      <c r="B1006" s="8" t="s">
        <v>2172</v>
      </c>
      <c r="C1006" s="57" t="s">
        <v>2173</v>
      </c>
      <c r="D1006" s="440" t="s">
        <v>2212</v>
      </c>
      <c r="E1006" s="394"/>
      <c r="F1006" s="10"/>
      <c r="G1006" s="10" t="s">
        <v>542</v>
      </c>
      <c r="H1006" s="29" t="s">
        <v>2225</v>
      </c>
      <c r="I1006" s="250">
        <v>36</v>
      </c>
      <c r="J1006" s="199"/>
      <c r="K1006" s="7"/>
      <c r="L1006" s="214">
        <v>0</v>
      </c>
      <c r="M1006" s="214">
        <v>0</v>
      </c>
      <c r="N1006" s="10">
        <v>474037</v>
      </c>
      <c r="O1006" s="10">
        <v>16269</v>
      </c>
      <c r="P1006" s="10">
        <v>1</v>
      </c>
      <c r="Q1006" s="10"/>
      <c r="R1006" s="10">
        <v>120</v>
      </c>
      <c r="S1006" s="59" t="s">
        <v>28</v>
      </c>
      <c r="T1006" s="30" t="s">
        <v>786</v>
      </c>
      <c r="U1006" s="10"/>
      <c r="V1006" s="29" t="str">
        <f>IFERROR(VLOOKUP(Table3[[#This Row],[Št. projektne naloge]],'[2]list 1'!$A$2:$I$2000,6,FALSE),"")</f>
        <v/>
      </c>
      <c r="W1006" s="119" t="str">
        <f>IFERROR(VLOOKUP(Table3[[#This Row],[Št. projektne naloge]],'[2]list 1'!$A$2:$I$2000,9,FALSE),"")</f>
        <v/>
      </c>
      <c r="X1006" s="296" t="str">
        <f>IFERROR(VLOOKUP(Table3[[#This Row],[Št. projektne naloge]],'[2]list 1'!$A$2:$I$2000,8,FALSE),"")</f>
        <v/>
      </c>
      <c r="Y1006" s="101">
        <f>SUM(Table3[[#This Row],[cca 
25%]:[cca 100%]])</f>
        <v>1</v>
      </c>
      <c r="Z1006" s="351">
        <f>Table3[[#This Row],[Montažne ure]]*(1-Table3[[#This Row],[faktor %]])</f>
        <v>0</v>
      </c>
      <c r="AA1006" s="84">
        <v>0.25</v>
      </c>
      <c r="AB1006" s="84">
        <v>0.25</v>
      </c>
      <c r="AC1006" s="84">
        <v>0.25</v>
      </c>
      <c r="AD1006" s="84">
        <v>0.25</v>
      </c>
      <c r="AE1006" s="292" t="s">
        <v>2309</v>
      </c>
      <c r="AF1006" s="3"/>
      <c r="AG1006" s="296">
        <f>IFERROR(VLOOKUP(Table3[[#This Row],[Št. projektne naloge]],'[1]PLAN KONTROLE KONČANIH STROJEV'!$C$8:$M$2000,5,FALSE),"")</f>
        <v>45174</v>
      </c>
      <c r="AH1006" s="296"/>
      <c r="AI1006" s="10"/>
      <c r="AJ1006" s="10"/>
      <c r="AK1006" s="296"/>
      <c r="AL1006" s="30"/>
      <c r="AM1006" s="30" t="s">
        <v>357</v>
      </c>
      <c r="AN1006" s="1"/>
    </row>
    <row r="1007" spans="1:40" ht="15.6" hidden="1" x14ac:dyDescent="0.3">
      <c r="A1007" s="117"/>
      <c r="B1007" s="8"/>
      <c r="C1007" s="57"/>
      <c r="D1007" s="50"/>
      <c r="E1007" s="50" t="str">
        <f>RIGHT(D1007,5)</f>
        <v/>
      </c>
      <c r="F1007" s="10"/>
      <c r="G1007" s="10"/>
      <c r="H1007" s="29"/>
      <c r="I1007" s="10"/>
      <c r="J1007" s="10"/>
      <c r="K1007" s="10"/>
      <c r="L1007" s="279"/>
      <c r="M1007" s="279"/>
      <c r="N1007" s="10"/>
      <c r="O1007" s="10"/>
      <c r="P1007" s="251"/>
      <c r="Q1007" s="10"/>
      <c r="R1007" s="10"/>
      <c r="S1007" s="10"/>
      <c r="T1007" s="30"/>
      <c r="U1007" s="10"/>
      <c r="V1007" s="29" t="str">
        <f>IFERROR(VLOOKUP(Table3[[#This Row],[Št. projektne naloge]],'[2]list 1'!$A$2:$I$2000,6,FALSE),"")</f>
        <v/>
      </c>
      <c r="W1007" s="119" t="str">
        <f>IFERROR(VLOOKUP(Table3[[#This Row],[Št. projektne naloge]],'[2]list 1'!$A$2:$I$2000,9,FALSE),"")</f>
        <v/>
      </c>
      <c r="X1007" s="296" t="str">
        <f>IFERROR(VLOOKUP(Table3[[#This Row],[Št. projektne naloge]],'[2]list 1'!$A$2:$I$2000,8,FALSE),"")</f>
        <v/>
      </c>
      <c r="Y1007" s="101">
        <f>SUM(Table3[[#This Row],[cca 
25%]:[cca 100%]])</f>
        <v>0</v>
      </c>
      <c r="Z1007" s="345"/>
      <c r="AA1007" s="102"/>
      <c r="AB1007" s="10"/>
      <c r="AC1007" s="10"/>
      <c r="AD1007" s="10"/>
      <c r="AE1007" s="10"/>
      <c r="AF1007" s="3"/>
      <c r="AG1007" s="296" t="str">
        <f>IFERROR(VLOOKUP(Table3[[#This Row],[Št. projektne naloge]],'[1]PLAN KONTROLE KONČANIH STROJEV'!$C$8:$M$2000,5,FALSE),"")</f>
        <v/>
      </c>
      <c r="AH1007" s="296" t="str">
        <f>IFERROR(VLOOKUP(Table3[[#This Row],[Št. projektne naloge]],'[1]PLAN KONTROLE KONČANIH STROJEV'!$C$8:$M$2000,4,FALSE),"")</f>
        <v/>
      </c>
      <c r="AI1007" s="10"/>
      <c r="AJ1007" s="10"/>
      <c r="AK1007" s="296" t="str">
        <f>IFERROR(VLOOKUP(Table3[[#This Row],[Št. projektne naloge]],'[1]PLAN KONTROLE KONČANIH STROJEV'!$C$8:$M$2000,9,FALSE),"")</f>
        <v/>
      </c>
      <c r="AL100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07" s="10" t="s">
        <v>2665</v>
      </c>
      <c r="AN1007" s="1"/>
    </row>
    <row r="1008" spans="1:40" ht="18" hidden="1" customHeight="1" x14ac:dyDescent="0.35">
      <c r="A1008" s="117" t="s">
        <v>2175</v>
      </c>
      <c r="B1008" s="8" t="s">
        <v>2176</v>
      </c>
      <c r="C1008" s="57" t="s">
        <v>2177</v>
      </c>
      <c r="D1008" s="50"/>
      <c r="E1008" s="50" t="str">
        <f>RIGHT(D1008,5)</f>
        <v/>
      </c>
      <c r="F1008" s="10"/>
      <c r="G1008" s="10"/>
      <c r="H1008" s="29" t="s">
        <v>870</v>
      </c>
      <c r="I1008" s="7">
        <v>38</v>
      </c>
      <c r="J1008" s="10"/>
      <c r="K1008" s="10"/>
      <c r="L1008" s="279"/>
      <c r="M1008" s="279"/>
      <c r="N1008" s="500">
        <v>395880072</v>
      </c>
      <c r="O1008" s="10">
        <v>16273</v>
      </c>
      <c r="P1008" s="251"/>
      <c r="Q1008" s="10"/>
      <c r="R1008" s="10">
        <v>160</v>
      </c>
      <c r="S1008" s="59" t="s">
        <v>28</v>
      </c>
      <c r="T1008" s="30" t="s">
        <v>2178</v>
      </c>
      <c r="U1008" s="10"/>
      <c r="V1008" s="29" t="str">
        <f>IFERROR(VLOOKUP(Table3[[#This Row],[Št. projektne naloge]],'[2]list 1'!$A$2:$I$2000,6,FALSE),"")</f>
        <v/>
      </c>
      <c r="W1008" s="255" t="str">
        <f>IFERROR(VLOOKUP(Table3[[#This Row],[Št. projektne naloge]],'[2]list 1'!$A$2:$I$2000,9,FALSE),"")</f>
        <v/>
      </c>
      <c r="X1008" s="296" t="str">
        <f>IFERROR(VLOOKUP(Table3[[#This Row],[Št. projektne naloge]],'[2]list 1'!$A$2:$I$2000,8,FALSE),"")</f>
        <v/>
      </c>
      <c r="Y1008" s="101">
        <f>SUM(Table3[[#This Row],[cca 
25%]:[cca 100%]])</f>
        <v>1</v>
      </c>
      <c r="Z1008" s="344">
        <f>Table3[[#This Row],[Montažne ure]]*(1-Table3[[#This Row],[faktor %]])</f>
        <v>0</v>
      </c>
      <c r="AA1008" s="84">
        <v>0.25</v>
      </c>
      <c r="AB1008" s="84">
        <v>0.25</v>
      </c>
      <c r="AC1008" s="84">
        <v>0.25</v>
      </c>
      <c r="AD1008" s="84">
        <v>0.25</v>
      </c>
      <c r="AE1008" s="292" t="s">
        <v>2333</v>
      </c>
      <c r="AF1008" s="3"/>
      <c r="AG1008" s="296" t="str">
        <f>IFERROR(VLOOKUP(Table3[[#This Row],[Št. projektne naloge]],'[1]PLAN KONTROLE KONČANIH STROJEV'!$C$8:$M$2000,5,FALSE),"")</f>
        <v/>
      </c>
      <c r="AH1008" s="296" t="str">
        <f>IFERROR(VLOOKUP(Table3[[#This Row],[Št. projektne naloge]],'[1]PLAN KONTROLE KONČANIH STROJEV'!$C$8:$M$2000,4,FALSE),"")</f>
        <v/>
      </c>
      <c r="AI1008" s="10"/>
      <c r="AJ1008" s="10"/>
      <c r="AK1008" s="296" t="str">
        <f>IFERROR(VLOOKUP(Table3[[#This Row],[Št. projektne naloge]],'[1]PLAN KONTROLE KONČANIH STROJEV'!$C$8:$M$2000,9,FALSE),"")</f>
        <v/>
      </c>
      <c r="AL100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08" s="30" t="s">
        <v>357</v>
      </c>
      <c r="AN1008" s="1"/>
    </row>
    <row r="1009" spans="1:40" ht="15.6" hidden="1" x14ac:dyDescent="0.3">
      <c r="A1009" s="17"/>
      <c r="B1009" s="2"/>
      <c r="C1009" s="23"/>
      <c r="D1009" s="206"/>
      <c r="E1009" s="394" t="str">
        <f>RIGHT(D1009,5)</f>
        <v/>
      </c>
      <c r="F1009" s="1"/>
      <c r="G1009" s="10"/>
      <c r="H1009" s="29"/>
      <c r="I1009" s="1"/>
      <c r="J1009" s="1"/>
      <c r="K1009" s="1"/>
      <c r="L1009" s="431"/>
      <c r="M1009" s="431"/>
      <c r="N1009" s="1"/>
      <c r="O1009" s="1"/>
      <c r="P1009" s="1"/>
      <c r="Q1009" s="1"/>
      <c r="R1009" s="431"/>
      <c r="S1009" s="1"/>
      <c r="T1009" s="207"/>
      <c r="U1009" s="1"/>
      <c r="V1009" s="434"/>
      <c r="W1009" s="33"/>
      <c r="X1009" s="296"/>
      <c r="Y1009" s="101">
        <f>SUM(Table3[[#This Row],[cca 
25%]:[cca 100%]])</f>
        <v>0</v>
      </c>
      <c r="Z1009" s="345"/>
      <c r="AA1009" s="10"/>
      <c r="AB1009" s="10"/>
      <c r="AC1009" s="10"/>
      <c r="AD1009" s="10"/>
      <c r="AE1009" s="10"/>
      <c r="AF1009" s="3"/>
      <c r="AG1009" s="296"/>
      <c r="AH1009" s="296"/>
      <c r="AI1009" s="10"/>
      <c r="AJ1009" s="10"/>
      <c r="AK1009" s="296"/>
      <c r="AL1009" s="30"/>
      <c r="AM1009" s="30"/>
      <c r="AN1009" s="1"/>
    </row>
    <row r="1010" spans="1:40" ht="18" hidden="1" customHeight="1" x14ac:dyDescent="0.35">
      <c r="A1010" s="450" t="s">
        <v>2257</v>
      </c>
      <c r="B1010" s="451" t="s">
        <v>2256</v>
      </c>
      <c r="C1010" s="452" t="s">
        <v>2235</v>
      </c>
      <c r="D1010" s="471" t="s">
        <v>2234</v>
      </c>
      <c r="E1010" s="447">
        <v>1</v>
      </c>
      <c r="F1010" s="448" t="s">
        <v>1085</v>
      </c>
      <c r="G1010" s="448" t="s">
        <v>2218</v>
      </c>
      <c r="H1010" s="527" t="s">
        <v>2374</v>
      </c>
      <c r="I1010" s="461">
        <v>40</v>
      </c>
      <c r="J1010" s="461"/>
      <c r="K1010" s="461"/>
      <c r="L1010" s="79">
        <v>0</v>
      </c>
      <c r="M1010" s="79">
        <v>0</v>
      </c>
      <c r="N1010" s="448">
        <v>470177</v>
      </c>
      <c r="O1010" s="451">
        <v>16332</v>
      </c>
      <c r="P1010" s="448">
        <v>1</v>
      </c>
      <c r="Q1010" s="448"/>
      <c r="R1010" s="448">
        <v>14</v>
      </c>
      <c r="S1010" s="482" t="s">
        <v>1486</v>
      </c>
      <c r="T1010" s="455"/>
      <c r="U1010" s="456"/>
      <c r="V1010" s="29" t="str">
        <f>IFERROR(VLOOKUP(Table3[[#This Row],[Št. projektne naloge]],'[2]list 1'!$A$2:$I$2000,6,FALSE),"")</f>
        <v/>
      </c>
      <c r="W1010" s="33" t="str">
        <f>IFERROR(VLOOKUP(Table3[[#This Row],[Št. projektne naloge]],'[2]list 1'!$A$2:$I$2000,9,FALSE),"")</f>
        <v/>
      </c>
      <c r="X1010" s="296" t="str">
        <f>IFERROR(VLOOKUP(Table3[[#This Row],[Št. projektne naloge]],'[2]list 1'!$A$2:$I$2000,8,FALSE),"")</f>
        <v/>
      </c>
      <c r="Y1010" s="101">
        <f>SUM(Table3[[#This Row],[cca 
25%]:[cca 100%]])</f>
        <v>1</v>
      </c>
      <c r="Z1010" s="344">
        <f>Table3[[#This Row],[Montažne ure]]*(1-Table3[[#This Row],[faktor %]])</f>
        <v>0</v>
      </c>
      <c r="AA1010" s="84">
        <v>0.25</v>
      </c>
      <c r="AB1010" s="84">
        <v>0.25</v>
      </c>
      <c r="AC1010" s="84">
        <v>0.25</v>
      </c>
      <c r="AD1010" s="84">
        <v>0.25</v>
      </c>
      <c r="AE1010" s="154" t="s">
        <v>2387</v>
      </c>
      <c r="AF1010" s="3"/>
      <c r="AG1010" s="296">
        <f>IFERROR(VLOOKUP(Table3[[#This Row],[Št. projektne naloge]],'[1]PLAN KONTROLE KONČANIH STROJEV'!$C$8:$M$2000,5,FALSE),"")</f>
        <v>0</v>
      </c>
      <c r="AH1010" s="296" t="str">
        <f>IFERROR(VLOOKUP(Table3[[#This Row],[Št. projektne naloge]],'[1]PLAN KONTROLE KONČANIH STROJEV'!$C$8:$M$2000,4,FALSE),"")</f>
        <v>DA</v>
      </c>
      <c r="AI1010" s="10"/>
      <c r="AJ1010" s="10"/>
      <c r="AK1010" s="296">
        <f>IFERROR(VLOOKUP(Table3[[#This Row],[Št. projektne naloge]],'[1]PLAN KONTROLE KONČANIH STROJEV'!$C$8:$M$2000,9,FALSE),"")</f>
        <v>45672</v>
      </c>
      <c r="AL101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10" s="30" t="s">
        <v>357</v>
      </c>
      <c r="AN1010" s="1"/>
    </row>
    <row r="1011" spans="1:40" ht="18" hidden="1" customHeight="1" x14ac:dyDescent="0.35">
      <c r="A1011" s="450" t="s">
        <v>2257</v>
      </c>
      <c r="B1011" s="451" t="s">
        <v>2256</v>
      </c>
      <c r="C1011" s="452" t="s">
        <v>2237</v>
      </c>
      <c r="D1011" s="471" t="s">
        <v>2236</v>
      </c>
      <c r="E1011" s="447">
        <v>1</v>
      </c>
      <c r="F1011" s="448" t="s">
        <v>1085</v>
      </c>
      <c r="G1011" s="464">
        <v>45530</v>
      </c>
      <c r="H1011" s="527" t="s">
        <v>2374</v>
      </c>
      <c r="I1011" s="461">
        <v>41</v>
      </c>
      <c r="J1011" s="461"/>
      <c r="K1011" s="499"/>
      <c r="L1011" s="79">
        <v>0</v>
      </c>
      <c r="M1011" s="79">
        <v>0</v>
      </c>
      <c r="N1011" s="450">
        <v>470178</v>
      </c>
      <c r="O1011" s="465">
        <v>16333</v>
      </c>
      <c r="P1011" s="450">
        <v>1</v>
      </c>
      <c r="Q1011" s="448"/>
      <c r="R1011" s="448">
        <v>124</v>
      </c>
      <c r="S1011" s="62" t="s">
        <v>19</v>
      </c>
      <c r="T1011" s="455"/>
      <c r="U1011" s="456"/>
      <c r="V1011" s="29" t="str">
        <f>IFERROR(VLOOKUP(Table3[[#This Row],[Št. projektne naloge]],'[2]list 1'!$A$2:$I$2000,6,FALSE),"")</f>
        <v/>
      </c>
      <c r="W1011" s="119" t="str">
        <f>IFERROR(VLOOKUP(Table3[[#This Row],[Št. projektne naloge]],'[2]list 1'!$A$2:$I$2000,9,FALSE),"")</f>
        <v/>
      </c>
      <c r="X1011" s="296" t="str">
        <f>IFERROR(VLOOKUP(Table3[[#This Row],[Št. projektne naloge]],'[2]list 1'!$A$2:$I$2000,8,FALSE),"")</f>
        <v/>
      </c>
      <c r="Y1011" s="101">
        <f>SUM(Table3[[#This Row],[cca 
25%]:[cca 100%]])</f>
        <v>1</v>
      </c>
      <c r="Z1011" s="344">
        <f>Table3[[#This Row],[Montažne ure]]*(1-Table3[[#This Row],[faktor %]])</f>
        <v>0</v>
      </c>
      <c r="AA1011" s="84">
        <v>0.25</v>
      </c>
      <c r="AB1011" s="84">
        <v>0.25</v>
      </c>
      <c r="AC1011" s="84">
        <v>0.25</v>
      </c>
      <c r="AD1011" s="84">
        <v>0.25</v>
      </c>
      <c r="AE1011" s="516" t="s">
        <v>2388</v>
      </c>
      <c r="AF1011" s="3"/>
      <c r="AG1011" s="296">
        <f>IFERROR(VLOOKUP(Table3[[#This Row],[Št. projektne naloge]],'[1]PLAN KONTROLE KONČANIH STROJEV'!$C$8:$M$2000,5,FALSE),"")</f>
        <v>0</v>
      </c>
      <c r="AH1011" s="296" t="str">
        <f>IFERROR(VLOOKUP(Table3[[#This Row],[Št. projektne naloge]],'[1]PLAN KONTROLE KONČANIH STROJEV'!$C$8:$M$2000,4,FALSE),"")</f>
        <v>DA</v>
      </c>
      <c r="AI1011" s="10"/>
      <c r="AJ1011" s="10"/>
      <c r="AK1011" s="296">
        <f>IFERROR(VLOOKUP(Table3[[#This Row],[Št. projektne naloge]],'[1]PLAN KONTROLE KONČANIH STROJEV'!$C$8:$M$2000,9,FALSE),"")</f>
        <v>0</v>
      </c>
      <c r="AL101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11" s="30" t="s">
        <v>357</v>
      </c>
      <c r="AN1011" s="1"/>
    </row>
    <row r="1012" spans="1:40" ht="18" hidden="1" customHeight="1" x14ac:dyDescent="0.35">
      <c r="A1012" s="450" t="s">
        <v>2257</v>
      </c>
      <c r="B1012" s="451" t="s">
        <v>2256</v>
      </c>
      <c r="C1012" s="452" t="s">
        <v>2239</v>
      </c>
      <c r="D1012" s="471" t="s">
        <v>2238</v>
      </c>
      <c r="E1012" s="447">
        <v>1</v>
      </c>
      <c r="F1012" s="448" t="s">
        <v>1085</v>
      </c>
      <c r="G1012" s="448" t="s">
        <v>2218</v>
      </c>
      <c r="H1012" s="527" t="s">
        <v>2374</v>
      </c>
      <c r="I1012" s="499">
        <v>40</v>
      </c>
      <c r="J1012" s="461"/>
      <c r="K1012" s="461"/>
      <c r="L1012" s="79">
        <v>0</v>
      </c>
      <c r="M1012" s="79">
        <v>0</v>
      </c>
      <c r="N1012" s="448">
        <v>470179</v>
      </c>
      <c r="O1012" s="451">
        <v>16334</v>
      </c>
      <c r="P1012" s="448">
        <v>1</v>
      </c>
      <c r="Q1012" s="448"/>
      <c r="R1012" s="448">
        <v>26</v>
      </c>
      <c r="S1012" s="482" t="s">
        <v>1486</v>
      </c>
      <c r="T1012" s="455"/>
      <c r="U1012" s="456"/>
      <c r="V1012" s="29" t="str">
        <f>IFERROR(VLOOKUP(Table3[[#This Row],[Št. projektne naloge]],'[2]list 1'!$A$2:$I$2000,6,FALSE),"")</f>
        <v/>
      </c>
      <c r="W1012" s="119" t="str">
        <f>IFERROR(VLOOKUP(Table3[[#This Row],[Št. projektne naloge]],'[2]list 1'!$A$2:$I$2000,9,FALSE),"")</f>
        <v/>
      </c>
      <c r="X1012" s="296" t="str">
        <f>IFERROR(VLOOKUP(Table3[[#This Row],[Št. projektne naloge]],'[2]list 1'!$A$2:$I$2000,8,FALSE),"")</f>
        <v/>
      </c>
      <c r="Y1012" s="101">
        <f>SUM(Table3[[#This Row],[cca 
25%]:[cca 100%]])</f>
        <v>1</v>
      </c>
      <c r="Z1012" s="344">
        <f>Table3[[#This Row],[Montažne ure]]*(1-Table3[[#This Row],[faktor %]])</f>
        <v>0</v>
      </c>
      <c r="AA1012" s="84">
        <v>0.25</v>
      </c>
      <c r="AB1012" s="84">
        <v>0.25</v>
      </c>
      <c r="AC1012" s="84">
        <v>0.25</v>
      </c>
      <c r="AD1012" s="84">
        <v>0.25</v>
      </c>
      <c r="AE1012" s="157" t="s">
        <v>2389</v>
      </c>
      <c r="AF1012" s="3"/>
      <c r="AG1012" s="296">
        <f>IFERROR(VLOOKUP(Table3[[#This Row],[Št. projektne naloge]],'[1]PLAN KONTROLE KONČANIH STROJEV'!$C$8:$M$2000,5,FALSE),"")</f>
        <v>0</v>
      </c>
      <c r="AH1012" s="296" t="str">
        <f>IFERROR(VLOOKUP(Table3[[#This Row],[Št. projektne naloge]],'[1]PLAN KONTROLE KONČANIH STROJEV'!$C$8:$M$2000,4,FALSE),"")</f>
        <v>DA</v>
      </c>
      <c r="AI1012" s="10"/>
      <c r="AJ1012" s="10"/>
      <c r="AK1012" s="296">
        <f>IFERROR(VLOOKUP(Table3[[#This Row],[Št. projektne naloge]],'[1]PLAN KONTROLE KONČANIH STROJEV'!$C$8:$M$2000,9,FALSE),"")</f>
        <v>45672</v>
      </c>
      <c r="AL101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12" s="30" t="s">
        <v>357</v>
      </c>
      <c r="AN1012" s="1"/>
    </row>
    <row r="1013" spans="1:40" ht="18" hidden="1" customHeight="1" x14ac:dyDescent="0.35">
      <c r="A1013" s="450" t="s">
        <v>2257</v>
      </c>
      <c r="B1013" s="451" t="s">
        <v>2256</v>
      </c>
      <c r="C1013" s="452" t="s">
        <v>2241</v>
      </c>
      <c r="D1013" s="471" t="s">
        <v>2240</v>
      </c>
      <c r="E1013" s="447">
        <v>1</v>
      </c>
      <c r="F1013" s="448" t="s">
        <v>1085</v>
      </c>
      <c r="G1013" s="448" t="s">
        <v>2218</v>
      </c>
      <c r="H1013" s="527" t="s">
        <v>1089</v>
      </c>
      <c r="I1013" s="499">
        <v>40</v>
      </c>
      <c r="J1013" s="461"/>
      <c r="K1013" s="461"/>
      <c r="L1013" s="79">
        <v>0</v>
      </c>
      <c r="M1013" s="79">
        <v>0</v>
      </c>
      <c r="N1013" s="448">
        <v>470180</v>
      </c>
      <c r="O1013" s="451">
        <v>16335</v>
      </c>
      <c r="P1013" s="448">
        <v>1</v>
      </c>
      <c r="Q1013" s="448"/>
      <c r="R1013" s="448">
        <v>4</v>
      </c>
      <c r="S1013" s="62" t="s">
        <v>19</v>
      </c>
      <c r="T1013" s="455"/>
      <c r="U1013" s="456"/>
      <c r="V1013" s="29" t="str">
        <f>IFERROR(VLOOKUP(Table3[[#This Row],[Št. projektne naloge]],'[2]list 1'!$A$2:$I$2000,6,FALSE),"")</f>
        <v/>
      </c>
      <c r="W1013" s="119" t="str">
        <f>IFERROR(VLOOKUP(Table3[[#This Row],[Št. projektne naloge]],'[2]list 1'!$A$2:$I$2000,9,FALSE),"")</f>
        <v/>
      </c>
      <c r="X1013" s="296" t="str">
        <f>IFERROR(VLOOKUP(Table3[[#This Row],[Št. projektne naloge]],'[2]list 1'!$A$2:$I$2000,8,FALSE),"")</f>
        <v/>
      </c>
      <c r="Y1013" s="101">
        <f>SUM(Table3[[#This Row],[cca 
25%]:[cca 100%]])</f>
        <v>1</v>
      </c>
      <c r="Z1013" s="344">
        <f>Table3[[#This Row],[Montažne ure]]*(1-Table3[[#This Row],[faktor %]])</f>
        <v>0</v>
      </c>
      <c r="AA1013" s="84">
        <v>0.25</v>
      </c>
      <c r="AB1013" s="84">
        <v>0.25</v>
      </c>
      <c r="AC1013" s="84">
        <v>0.25</v>
      </c>
      <c r="AD1013" s="84">
        <v>0.25</v>
      </c>
      <c r="AE1013" s="157" t="s">
        <v>2390</v>
      </c>
      <c r="AF1013" s="3"/>
      <c r="AG1013" s="296">
        <f>IFERROR(VLOOKUP(Table3[[#This Row],[Št. projektne naloge]],'[1]PLAN KONTROLE KONČANIH STROJEV'!$C$8:$M$2000,5,FALSE),"")</f>
        <v>0</v>
      </c>
      <c r="AH1013" s="296" t="str">
        <f>IFERROR(VLOOKUP(Table3[[#This Row],[Št. projektne naloge]],'[1]PLAN KONTROLE KONČANIH STROJEV'!$C$8:$M$2000,4,FALSE),"")</f>
        <v>DA</v>
      </c>
      <c r="AI1013" s="10"/>
      <c r="AJ1013" s="10"/>
      <c r="AK1013" s="296">
        <f>IFERROR(VLOOKUP(Table3[[#This Row],[Št. projektne naloge]],'[1]PLAN KONTROLE KONČANIH STROJEV'!$C$8:$M$2000,9,FALSE),"")</f>
        <v>45672</v>
      </c>
      <c r="AL101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13" s="30" t="s">
        <v>357</v>
      </c>
      <c r="AN1013" s="1"/>
    </row>
    <row r="1014" spans="1:40" ht="21" hidden="1" x14ac:dyDescent="0.4">
      <c r="A1014" s="450" t="s">
        <v>2257</v>
      </c>
      <c r="B1014" s="451" t="s">
        <v>2256</v>
      </c>
      <c r="C1014" s="452" t="s">
        <v>2243</v>
      </c>
      <c r="D1014" s="471" t="s">
        <v>2242</v>
      </c>
      <c r="E1014" s="447">
        <v>1</v>
      </c>
      <c r="F1014" s="448" t="s">
        <v>1085</v>
      </c>
      <c r="G1014" s="523" t="s">
        <v>1249</v>
      </c>
      <c r="H1014" s="527" t="s">
        <v>357</v>
      </c>
      <c r="I1014" s="532">
        <v>38</v>
      </c>
      <c r="J1014" s="497"/>
      <c r="K1014" s="497"/>
      <c r="L1014" s="79">
        <v>0</v>
      </c>
      <c r="M1014" s="79">
        <v>0</v>
      </c>
      <c r="N1014" s="523">
        <v>469999</v>
      </c>
      <c r="O1014" s="524">
        <v>15968</v>
      </c>
      <c r="P1014" s="523">
        <v>1</v>
      </c>
      <c r="Q1014" s="448"/>
      <c r="R1014" s="448"/>
      <c r="S1014" s="448"/>
      <c r="T1014" s="460" t="s">
        <v>1096</v>
      </c>
      <c r="U1014" s="456"/>
      <c r="V1014" s="29" t="str">
        <f>IFERROR(VLOOKUP(Table3[[#This Row],[Št. projektne naloge]],'[2]list 1'!$A$2:$I$2000,6,FALSE),"")</f>
        <v/>
      </c>
      <c r="W1014" s="119" t="str">
        <f>IFERROR(VLOOKUP(Table3[[#This Row],[Št. projektne naloge]],'[2]list 1'!$A$2:$I$2000,9,FALSE),"")</f>
        <v/>
      </c>
      <c r="X1014" s="296" t="str">
        <f>IFERROR(VLOOKUP(Table3[[#This Row],[Št. projektne naloge]],'[2]list 1'!$A$2:$I$2000,8,FALSE),"")</f>
        <v/>
      </c>
      <c r="Y1014" s="101">
        <f>SUM(Table3[[#This Row],[cca 
25%]:[cca 100%]])</f>
        <v>1</v>
      </c>
      <c r="Z1014" s="345"/>
      <c r="AA1014" s="84">
        <v>0.25</v>
      </c>
      <c r="AB1014" s="84">
        <v>0.25</v>
      </c>
      <c r="AC1014" s="84">
        <v>0.25</v>
      </c>
      <c r="AD1014" s="84">
        <v>0.25</v>
      </c>
      <c r="AE1014" s="292" t="s">
        <v>2391</v>
      </c>
      <c r="AF1014" s="3"/>
      <c r="AG1014" s="296">
        <f>IFERROR(VLOOKUP(Table3[[#This Row],[Št. projektne naloge]],'[1]PLAN KONTROLE KONČANIH STROJEV'!$C$8:$M$2000,5,FALSE),"")</f>
        <v>45667</v>
      </c>
      <c r="AH1014" s="296" t="str">
        <f>IFERROR(VLOOKUP(Table3[[#This Row],[Št. projektne naloge]],'[1]PLAN KONTROLE KONČANIH STROJEV'!$C$8:$M$2000,4,FALSE),"")</f>
        <v>DA</v>
      </c>
      <c r="AI1014" s="10"/>
      <c r="AJ1014" s="10"/>
      <c r="AK1014" s="296">
        <f>IFERROR(VLOOKUP(Table3[[#This Row],[Št. projektne naloge]],'[1]PLAN KONTROLE KONČANIH STROJEV'!$C$8:$M$2000,9,FALSE),"")</f>
        <v>21</v>
      </c>
      <c r="AL101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014" s="30" t="s">
        <v>357</v>
      </c>
      <c r="AN1014" s="1"/>
    </row>
    <row r="1015" spans="1:40" ht="18" hidden="1" x14ac:dyDescent="0.35">
      <c r="A1015" s="450" t="s">
        <v>2257</v>
      </c>
      <c r="B1015" s="8"/>
      <c r="C1015" s="459" t="s">
        <v>2271</v>
      </c>
      <c r="D1015" s="471" t="s">
        <v>2242</v>
      </c>
      <c r="E1015" s="447">
        <v>1</v>
      </c>
      <c r="F1015" s="94"/>
      <c r="G1015" s="70" t="s">
        <v>1260</v>
      </c>
      <c r="H1015" s="527" t="s">
        <v>357</v>
      </c>
      <c r="I1015" s="494">
        <v>42</v>
      </c>
      <c r="J1015" s="156"/>
      <c r="K1015" s="517"/>
      <c r="L1015" s="79">
        <v>0</v>
      </c>
      <c r="M1015" s="79">
        <v>0</v>
      </c>
      <c r="N1015" s="91">
        <v>476818</v>
      </c>
      <c r="O1015" s="91"/>
      <c r="P1015" s="525">
        <v>1</v>
      </c>
      <c r="Q1015" s="102"/>
      <c r="R1015" s="448">
        <v>150</v>
      </c>
      <c r="S1015" s="10"/>
      <c r="T1015" s="30"/>
      <c r="U1015" s="10"/>
      <c r="V1015" s="29" t="str">
        <f>IFERROR(VLOOKUP(Table3[[#This Row],[Št. projektne naloge]],'[2]list 1'!$A$2:$I$2000,6,FALSE),"")</f>
        <v/>
      </c>
      <c r="W1015" s="119" t="str">
        <f>IFERROR(VLOOKUP(Table3[[#This Row],[Št. projektne naloge]],'[2]list 1'!$A$2:$I$2000,9,FALSE),"")</f>
        <v/>
      </c>
      <c r="X1015" s="296" t="str">
        <f>IFERROR(VLOOKUP(Table3[[#This Row],[Št. projektne naloge]],'[2]list 1'!$A$2:$I$2000,8,FALSE),"")</f>
        <v/>
      </c>
      <c r="Y1015" s="101">
        <f>SUM(Table3[[#This Row],[cca 
25%]:[cca 100%]])</f>
        <v>1</v>
      </c>
      <c r="Z1015" s="344">
        <f>Table3[[#This Row],[Montažne ure]]*(1-Table3[[#This Row],[faktor %]])</f>
        <v>0</v>
      </c>
      <c r="AA1015" s="84">
        <v>0.25</v>
      </c>
      <c r="AB1015" s="84">
        <v>0.25</v>
      </c>
      <c r="AC1015" s="84">
        <v>0.25</v>
      </c>
      <c r="AD1015" s="84">
        <v>0.25</v>
      </c>
      <c r="AE1015" s="10"/>
      <c r="AF1015" s="3"/>
      <c r="AG1015" s="296">
        <f>IFERROR(VLOOKUP(Table3[[#This Row],[Št. projektne naloge]],'[1]PLAN KONTROLE KONČANIH STROJEV'!$C$8:$M$2000,5,FALSE),"")</f>
        <v>45667</v>
      </c>
      <c r="AH1015" s="296" t="str">
        <f>IFERROR(VLOOKUP(Table3[[#This Row],[Št. projektne naloge]],'[1]PLAN KONTROLE KONČANIH STROJEV'!$C$8:$M$2000,4,FALSE),"")</f>
        <v>DA</v>
      </c>
      <c r="AI1015" s="10"/>
      <c r="AJ1015" s="10"/>
      <c r="AK1015" s="296">
        <f>IFERROR(VLOOKUP(Table3[[#This Row],[Št. projektne naloge]],'[1]PLAN KONTROLE KONČANIH STROJEV'!$C$8:$M$2000,9,FALSE),"")</f>
        <v>21</v>
      </c>
      <c r="AL101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015" s="30" t="s">
        <v>357</v>
      </c>
      <c r="AN1015" s="1"/>
    </row>
    <row r="1016" spans="1:40" ht="18" hidden="1" x14ac:dyDescent="0.35">
      <c r="A1016" s="450" t="s">
        <v>2257</v>
      </c>
      <c r="B1016" s="8"/>
      <c r="C1016" s="459" t="s">
        <v>2269</v>
      </c>
      <c r="D1016" s="471" t="s">
        <v>2242</v>
      </c>
      <c r="E1016" s="447">
        <v>1</v>
      </c>
      <c r="F1016" s="94"/>
      <c r="G1016" s="70" t="s">
        <v>2517</v>
      </c>
      <c r="H1016" s="528" t="s">
        <v>2326</v>
      </c>
      <c r="I1016" s="494">
        <v>40</v>
      </c>
      <c r="J1016" s="199"/>
      <c r="K1016" s="199"/>
      <c r="L1016" s="79">
        <v>0</v>
      </c>
      <c r="M1016" s="79">
        <v>0</v>
      </c>
      <c r="N1016" s="94">
        <v>477291</v>
      </c>
      <c r="O1016" s="94"/>
      <c r="P1016" s="467">
        <v>2</v>
      </c>
      <c r="Q1016" s="102"/>
      <c r="R1016" s="448">
        <v>15</v>
      </c>
      <c r="S1016" s="10"/>
      <c r="T1016" s="30"/>
      <c r="U1016" s="10"/>
      <c r="V1016" s="29" t="str">
        <f>IFERROR(VLOOKUP(Table3[[#This Row],[Št. projektne naloge]],'[2]list 1'!$A$2:$I$2000,6,FALSE),"")</f>
        <v/>
      </c>
      <c r="W1016" s="119" t="str">
        <f>IFERROR(VLOOKUP(Table3[[#This Row],[Št. projektne naloge]],'[2]list 1'!$A$2:$I$2000,9,FALSE),"")</f>
        <v/>
      </c>
      <c r="X1016" s="296" t="str">
        <f>IFERROR(VLOOKUP(Table3[[#This Row],[Št. projektne naloge]],'[2]list 1'!$A$2:$I$2000,8,FALSE),"")</f>
        <v/>
      </c>
      <c r="Y1016" s="101">
        <f>SUM(Table3[[#This Row],[cca 
25%]:[cca 100%]])</f>
        <v>1</v>
      </c>
      <c r="Z1016" s="344">
        <f>Table3[[#This Row],[Montažne ure]]*(1-Table3[[#This Row],[faktor %]])</f>
        <v>0</v>
      </c>
      <c r="AA1016" s="84">
        <v>0.25</v>
      </c>
      <c r="AB1016" s="84">
        <v>0.25</v>
      </c>
      <c r="AC1016" s="84">
        <v>0.25</v>
      </c>
      <c r="AD1016" s="84">
        <v>0.25</v>
      </c>
      <c r="AE1016" s="10"/>
      <c r="AF1016" s="3"/>
      <c r="AG1016" s="296">
        <f>IFERROR(VLOOKUP(Table3[[#This Row],[Št. projektne naloge]],'[1]PLAN KONTROLE KONČANIH STROJEV'!$C$8:$M$2000,5,FALSE),"")</f>
        <v>45667</v>
      </c>
      <c r="AH1016" s="296" t="str">
        <f>IFERROR(VLOOKUP(Table3[[#This Row],[Št. projektne naloge]],'[1]PLAN KONTROLE KONČANIH STROJEV'!$C$8:$M$2000,4,FALSE),"")</f>
        <v>DA</v>
      </c>
      <c r="AI1016" s="10"/>
      <c r="AJ1016" s="10"/>
      <c r="AK1016" s="296">
        <f>IFERROR(VLOOKUP(Table3[[#This Row],[Št. projektne naloge]],'[1]PLAN KONTROLE KONČANIH STROJEV'!$C$8:$M$2000,9,FALSE),"")</f>
        <v>21</v>
      </c>
      <c r="AL101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016" s="30" t="s">
        <v>357</v>
      </c>
      <c r="AN1016" s="1"/>
    </row>
    <row r="1017" spans="1:40" ht="17.399999999999999" hidden="1" customHeight="1" x14ac:dyDescent="0.35">
      <c r="A1017" s="450" t="s">
        <v>2257</v>
      </c>
      <c r="B1017" s="8"/>
      <c r="C1017" s="459" t="s">
        <v>2264</v>
      </c>
      <c r="D1017" s="471" t="s">
        <v>2242</v>
      </c>
      <c r="E1017" s="447">
        <v>1</v>
      </c>
      <c r="F1017" s="94"/>
      <c r="G1017" s="94" t="s">
        <v>2221</v>
      </c>
      <c r="H1017" s="379" t="s">
        <v>2296</v>
      </c>
      <c r="I1017" s="526">
        <v>41</v>
      </c>
      <c r="J1017" s="199"/>
      <c r="K1017" s="199"/>
      <c r="L1017" s="79">
        <v>0</v>
      </c>
      <c r="M1017" s="79">
        <v>0</v>
      </c>
      <c r="N1017" s="94" t="s">
        <v>2265</v>
      </c>
      <c r="O1017" s="94"/>
      <c r="P1017" s="467"/>
      <c r="Q1017" s="102"/>
      <c r="R1017" s="448">
        <v>170</v>
      </c>
      <c r="S1017" s="10"/>
      <c r="T1017" s="30"/>
      <c r="U1017" s="10"/>
      <c r="V1017" s="29" t="str">
        <f>IFERROR(VLOOKUP(Table3[[#This Row],[Št. projektne naloge]],'[2]list 1'!$A$2:$I$2000,6,FALSE),"")</f>
        <v/>
      </c>
      <c r="W1017" s="119" t="str">
        <f>IFERROR(VLOOKUP(Table3[[#This Row],[Št. projektne naloge]],'[2]list 1'!$A$2:$I$2000,9,FALSE),"")</f>
        <v/>
      </c>
      <c r="X1017" s="296" t="str">
        <f>IFERROR(VLOOKUP(Table3[[#This Row],[Št. projektne naloge]],'[2]list 1'!$A$2:$I$2000,8,FALSE),"")</f>
        <v/>
      </c>
      <c r="Y1017" s="101">
        <f>SUM(Table3[[#This Row],[cca 
25%]:[cca 100%]])</f>
        <v>1</v>
      </c>
      <c r="Z1017" s="344">
        <f>Table3[[#This Row],[Montažne ure]]*(1-Table3[[#This Row],[faktor %]])</f>
        <v>0</v>
      </c>
      <c r="AA1017" s="84">
        <v>0.25</v>
      </c>
      <c r="AB1017" s="84">
        <v>0.25</v>
      </c>
      <c r="AC1017" s="84">
        <v>0.25</v>
      </c>
      <c r="AD1017" s="84">
        <v>0.25</v>
      </c>
      <c r="AE1017" s="10"/>
      <c r="AF1017" s="3"/>
      <c r="AG1017" s="296">
        <f>IFERROR(VLOOKUP(Table3[[#This Row],[Št. projektne naloge]],'[1]PLAN KONTROLE KONČANIH STROJEV'!$C$8:$M$2000,5,FALSE),"")</f>
        <v>45667</v>
      </c>
      <c r="AH1017" s="296" t="str">
        <f>IFERROR(VLOOKUP(Table3[[#This Row],[Št. projektne naloge]],'[1]PLAN KONTROLE KONČANIH STROJEV'!$C$8:$M$2000,4,FALSE),"")</f>
        <v>DA</v>
      </c>
      <c r="AI1017" s="10"/>
      <c r="AJ1017" s="10"/>
      <c r="AK1017" s="296">
        <f>IFERROR(VLOOKUP(Table3[[#This Row],[Št. projektne naloge]],'[1]PLAN KONTROLE KONČANIH STROJEV'!$C$8:$M$2000,9,FALSE),"")</f>
        <v>21</v>
      </c>
      <c r="AL101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017" s="30" t="s">
        <v>357</v>
      </c>
      <c r="AN1017" s="1"/>
    </row>
    <row r="1018" spans="1:40" ht="18" hidden="1" x14ac:dyDescent="0.35">
      <c r="A1018" s="450" t="s">
        <v>2257</v>
      </c>
      <c r="B1018" s="8"/>
      <c r="C1018" s="459" t="s">
        <v>2267</v>
      </c>
      <c r="D1018" s="471" t="s">
        <v>2242</v>
      </c>
      <c r="E1018" s="447">
        <v>1</v>
      </c>
      <c r="F1018" s="94"/>
      <c r="G1018" s="94"/>
      <c r="H1018" s="527" t="s">
        <v>357</v>
      </c>
      <c r="I1018" s="494">
        <v>42</v>
      </c>
      <c r="J1018" s="199"/>
      <c r="K1018" s="461"/>
      <c r="L1018" s="79">
        <v>0</v>
      </c>
      <c r="M1018" s="79">
        <v>0</v>
      </c>
      <c r="N1018" s="94" t="s">
        <v>2268</v>
      </c>
      <c r="O1018" s="70"/>
      <c r="P1018" s="468"/>
      <c r="Q1018" s="301"/>
      <c r="R1018" s="450">
        <v>12</v>
      </c>
      <c r="S1018" s="10"/>
      <c r="T1018" s="30"/>
      <c r="U1018" s="10"/>
      <c r="V1018" s="29" t="str">
        <f>IFERROR(VLOOKUP(Table3[[#This Row],[Št. projektne naloge]],'[2]list 1'!$A$2:$I$2000,6,FALSE),"")</f>
        <v/>
      </c>
      <c r="W1018" s="119" t="str">
        <f>IFERROR(VLOOKUP(Table3[[#This Row],[Št. projektne naloge]],'[2]list 1'!$A$2:$I$2000,9,FALSE),"")</f>
        <v/>
      </c>
      <c r="X1018" s="296" t="str">
        <f>IFERROR(VLOOKUP(Table3[[#This Row],[Št. projektne naloge]],'[2]list 1'!$A$2:$I$2000,8,FALSE),"")</f>
        <v/>
      </c>
      <c r="Y1018" s="101">
        <f>SUM(Table3[[#This Row],[cca 
25%]:[cca 100%]])</f>
        <v>1</v>
      </c>
      <c r="Z1018" s="344">
        <f>Table3[[#This Row],[Montažne ure]]*(1-Table3[[#This Row],[faktor %]])</f>
        <v>0</v>
      </c>
      <c r="AA1018" s="84">
        <v>0.25</v>
      </c>
      <c r="AB1018" s="84">
        <v>0.25</v>
      </c>
      <c r="AC1018" s="84">
        <v>0.25</v>
      </c>
      <c r="AD1018" s="84">
        <v>0.25</v>
      </c>
      <c r="AE1018" s="10"/>
      <c r="AF1018" s="3"/>
      <c r="AG1018" s="296">
        <f>IFERROR(VLOOKUP(Table3[[#This Row],[Št. projektne naloge]],'[1]PLAN KONTROLE KONČANIH STROJEV'!$C$8:$M$2000,5,FALSE),"")</f>
        <v>45667</v>
      </c>
      <c r="AH1018" s="296" t="str">
        <f>IFERROR(VLOOKUP(Table3[[#This Row],[Št. projektne naloge]],'[1]PLAN KONTROLE KONČANIH STROJEV'!$C$8:$M$2000,4,FALSE),"")</f>
        <v>DA</v>
      </c>
      <c r="AI1018" s="10"/>
      <c r="AJ1018" s="10"/>
      <c r="AK1018" s="296">
        <f>IFERROR(VLOOKUP(Table3[[#This Row],[Št. projektne naloge]],'[1]PLAN KONTROLE KONČANIH STROJEV'!$C$8:$M$2000,9,FALSE),"")</f>
        <v>21</v>
      </c>
      <c r="AL101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018" s="30" t="s">
        <v>357</v>
      </c>
      <c r="AN1018" s="1"/>
    </row>
    <row r="1019" spans="1:40" ht="18" hidden="1" x14ac:dyDescent="0.35">
      <c r="A1019" s="450" t="s">
        <v>2257</v>
      </c>
      <c r="B1019" s="8"/>
      <c r="C1019" s="459" t="s">
        <v>2263</v>
      </c>
      <c r="D1019" s="471" t="s">
        <v>2242</v>
      </c>
      <c r="E1019" s="447">
        <v>1</v>
      </c>
      <c r="F1019" s="94"/>
      <c r="G1019" s="94" t="s">
        <v>2533</v>
      </c>
      <c r="H1019" s="528" t="s">
        <v>2326</v>
      </c>
      <c r="I1019" s="494">
        <v>41</v>
      </c>
      <c r="J1019" s="522" t="s">
        <v>2524</v>
      </c>
      <c r="K1019" s="199"/>
      <c r="L1019" s="79">
        <v>0</v>
      </c>
      <c r="M1019" s="79">
        <v>0</v>
      </c>
      <c r="N1019" s="94" t="s">
        <v>2266</v>
      </c>
      <c r="O1019" s="94"/>
      <c r="P1019" s="467"/>
      <c r="Q1019" s="102"/>
      <c r="R1019" s="448">
        <v>148</v>
      </c>
      <c r="S1019" s="10"/>
      <c r="T1019" s="30"/>
      <c r="U1019" s="10"/>
      <c r="V1019" s="29" t="str">
        <f>IFERROR(VLOOKUP(Table3[[#This Row],[Št. projektne naloge]],'[2]list 1'!$A$2:$I$2000,6,FALSE),"")</f>
        <v/>
      </c>
      <c r="W1019" s="119" t="str">
        <f>IFERROR(VLOOKUP(Table3[[#This Row],[Št. projektne naloge]],'[2]list 1'!$A$2:$I$2000,9,FALSE),"")</f>
        <v/>
      </c>
      <c r="X1019" s="296" t="str">
        <f>IFERROR(VLOOKUP(Table3[[#This Row],[Št. projektne naloge]],'[2]list 1'!$A$2:$I$2000,8,FALSE),"")</f>
        <v/>
      </c>
      <c r="Y1019" s="101">
        <f>SUM(Table3[[#This Row],[cca 
25%]:[cca 100%]])</f>
        <v>1</v>
      </c>
      <c r="Z1019" s="344">
        <f>Table3[[#This Row],[Montažne ure]]*(1-Table3[[#This Row],[faktor %]])</f>
        <v>0</v>
      </c>
      <c r="AA1019" s="84">
        <v>0.25</v>
      </c>
      <c r="AB1019" s="84">
        <v>0.25</v>
      </c>
      <c r="AC1019" s="84">
        <v>0.25</v>
      </c>
      <c r="AD1019" s="84">
        <v>0.25</v>
      </c>
      <c r="AE1019" s="10"/>
      <c r="AF1019" s="3"/>
      <c r="AG1019" s="296">
        <f>IFERROR(VLOOKUP(Table3[[#This Row],[Št. projektne naloge]],'[1]PLAN KONTROLE KONČANIH STROJEV'!$C$8:$M$2000,5,FALSE),"")</f>
        <v>45667</v>
      </c>
      <c r="AH1019" s="296" t="str">
        <f>IFERROR(VLOOKUP(Table3[[#This Row],[Št. projektne naloge]],'[1]PLAN KONTROLE KONČANIH STROJEV'!$C$8:$M$2000,4,FALSE),"")</f>
        <v>DA</v>
      </c>
      <c r="AI1019" s="10"/>
      <c r="AJ1019" s="10"/>
      <c r="AK1019" s="296">
        <f>IFERROR(VLOOKUP(Table3[[#This Row],[Št. projektne naloge]],'[1]PLAN KONTROLE KONČANIH STROJEV'!$C$8:$M$2000,9,FALSE),"")</f>
        <v>21</v>
      </c>
      <c r="AL101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019" s="30" t="s">
        <v>357</v>
      </c>
      <c r="AN1019" s="1"/>
    </row>
    <row r="1020" spans="1:40" ht="18" hidden="1" x14ac:dyDescent="0.35">
      <c r="A1020" s="450" t="s">
        <v>2257</v>
      </c>
      <c r="B1020" s="8"/>
      <c r="C1020" s="459" t="s">
        <v>2270</v>
      </c>
      <c r="D1020" s="471" t="s">
        <v>2242</v>
      </c>
      <c r="E1020" s="447">
        <v>1</v>
      </c>
      <c r="F1020" s="94"/>
      <c r="G1020" s="94" t="s">
        <v>2533</v>
      </c>
      <c r="H1020" s="527" t="s">
        <v>357</v>
      </c>
      <c r="I1020" s="494">
        <v>40</v>
      </c>
      <c r="J1020" s="199"/>
      <c r="K1020" s="199"/>
      <c r="L1020" s="79">
        <v>0</v>
      </c>
      <c r="M1020" s="214">
        <v>0</v>
      </c>
      <c r="N1020" s="94">
        <v>472427</v>
      </c>
      <c r="O1020" s="94"/>
      <c r="P1020" s="467">
        <v>1</v>
      </c>
      <c r="Q1020" s="102"/>
      <c r="R1020" s="448">
        <v>186</v>
      </c>
      <c r="S1020" s="10"/>
      <c r="T1020" s="30"/>
      <c r="U1020" s="10"/>
      <c r="V1020" s="29" t="str">
        <f>IFERROR(VLOOKUP(Table3[[#This Row],[Št. projektne naloge]],'[2]list 1'!$A$2:$I$2000,6,FALSE),"")</f>
        <v/>
      </c>
      <c r="W1020" s="119" t="str">
        <f>IFERROR(VLOOKUP(Table3[[#This Row],[Št. projektne naloge]],'[2]list 1'!$A$2:$I$2000,9,FALSE),"")</f>
        <v/>
      </c>
      <c r="X1020" s="296" t="str">
        <f>IFERROR(VLOOKUP(Table3[[#This Row],[Št. projektne naloge]],'[2]list 1'!$A$2:$I$2000,8,FALSE),"")</f>
        <v/>
      </c>
      <c r="Y1020" s="101">
        <f>SUM(Table3[[#This Row],[cca 
25%]:[cca 100%]])</f>
        <v>1</v>
      </c>
      <c r="Z1020" s="344">
        <f>Table3[[#This Row],[Montažne ure]]*(1-Table3[[#This Row],[faktor %]])</f>
        <v>0</v>
      </c>
      <c r="AA1020" s="84">
        <v>0.25</v>
      </c>
      <c r="AB1020" s="84">
        <v>0.25</v>
      </c>
      <c r="AC1020" s="84">
        <v>0.25</v>
      </c>
      <c r="AD1020" s="84">
        <v>0.25</v>
      </c>
      <c r="AE1020" s="10"/>
      <c r="AF1020" s="3"/>
      <c r="AG1020" s="296">
        <f>IFERROR(VLOOKUP(Table3[[#This Row],[Št. projektne naloge]],'[1]PLAN KONTROLE KONČANIH STROJEV'!$C$8:$M$2000,5,FALSE),"")</f>
        <v>45667</v>
      </c>
      <c r="AH1020" s="296" t="str">
        <f>IFERROR(VLOOKUP(Table3[[#This Row],[Št. projektne naloge]],'[1]PLAN KONTROLE KONČANIH STROJEV'!$C$8:$M$2000,4,FALSE),"")</f>
        <v>DA</v>
      </c>
      <c r="AI1020" s="10"/>
      <c r="AJ1020" s="10"/>
      <c r="AK1020" s="296">
        <f>IFERROR(VLOOKUP(Table3[[#This Row],[Št. projektne naloge]],'[1]PLAN KONTROLE KONČANIH STROJEV'!$C$8:$M$2000,9,FALSE),"")</f>
        <v>21</v>
      </c>
      <c r="AL102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020" s="30" t="s">
        <v>357</v>
      </c>
      <c r="AN1020" s="1"/>
    </row>
    <row r="1021" spans="1:40" ht="18" hidden="1" x14ac:dyDescent="0.35">
      <c r="A1021" s="450" t="s">
        <v>2257</v>
      </c>
      <c r="B1021" s="8"/>
      <c r="C1021" s="459" t="s">
        <v>2272</v>
      </c>
      <c r="D1021" s="471" t="s">
        <v>2242</v>
      </c>
      <c r="E1021" s="447">
        <v>1</v>
      </c>
      <c r="F1021" s="94"/>
      <c r="G1021" s="94"/>
      <c r="H1021" s="528" t="s">
        <v>2326</v>
      </c>
      <c r="I1021" s="494">
        <v>40</v>
      </c>
      <c r="J1021" s="199"/>
      <c r="K1021" s="461"/>
      <c r="L1021" s="214">
        <v>0</v>
      </c>
      <c r="M1021" s="79">
        <v>0</v>
      </c>
      <c r="N1021" s="94" t="s">
        <v>2273</v>
      </c>
      <c r="O1021" s="94"/>
      <c r="P1021" s="467" t="s">
        <v>2274</v>
      </c>
      <c r="Q1021" s="102"/>
      <c r="R1021" s="448">
        <v>25</v>
      </c>
      <c r="S1021" s="10"/>
      <c r="T1021" s="30"/>
      <c r="U1021" s="10"/>
      <c r="V1021" s="29" t="str">
        <f>IFERROR(VLOOKUP(Table3[[#This Row],[Št. projektne naloge]],'[2]list 1'!$A$2:$I$2000,6,FALSE),"")</f>
        <v/>
      </c>
      <c r="W1021" s="119" t="str">
        <f>IFERROR(VLOOKUP(Table3[[#This Row],[Št. projektne naloge]],'[2]list 1'!$A$2:$I$2000,9,FALSE),"")</f>
        <v/>
      </c>
      <c r="X1021" s="296" t="str">
        <f>IFERROR(VLOOKUP(Table3[[#This Row],[Št. projektne naloge]],'[2]list 1'!$A$2:$I$2000,8,FALSE),"")</f>
        <v/>
      </c>
      <c r="Y1021" s="101">
        <f>SUM(Table3[[#This Row],[cca 
25%]:[cca 100%]])</f>
        <v>1</v>
      </c>
      <c r="Z1021" s="344">
        <f>Table3[[#This Row],[Montažne ure]]*(1-Table3[[#This Row],[faktor %]])</f>
        <v>0</v>
      </c>
      <c r="AA1021" s="84">
        <v>0.25</v>
      </c>
      <c r="AB1021" s="84">
        <v>0.25</v>
      </c>
      <c r="AC1021" s="84">
        <v>0.25</v>
      </c>
      <c r="AD1021" s="84">
        <v>0.25</v>
      </c>
      <c r="AE1021" s="10"/>
      <c r="AF1021" s="3"/>
      <c r="AG1021" s="296">
        <f>IFERROR(VLOOKUP(Table3[[#This Row],[Št. projektne naloge]],'[1]PLAN KONTROLE KONČANIH STROJEV'!$C$8:$M$2000,5,FALSE),"")</f>
        <v>45667</v>
      </c>
      <c r="AH1021" s="296" t="str">
        <f>IFERROR(VLOOKUP(Table3[[#This Row],[Št. projektne naloge]],'[1]PLAN KONTROLE KONČANIH STROJEV'!$C$8:$M$2000,4,FALSE),"")</f>
        <v>DA</v>
      </c>
      <c r="AI1021" s="10"/>
      <c r="AJ1021" s="10"/>
      <c r="AK1021" s="296">
        <f>IFERROR(VLOOKUP(Table3[[#This Row],[Št. projektne naloge]],'[1]PLAN KONTROLE KONČANIH STROJEV'!$C$8:$M$2000,9,FALSE),"")</f>
        <v>21</v>
      </c>
      <c r="AL102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021" s="30" t="s">
        <v>357</v>
      </c>
      <c r="AN1021" s="1"/>
    </row>
    <row r="1022" spans="1:40" ht="18" hidden="1" x14ac:dyDescent="0.35">
      <c r="A1022" s="117"/>
      <c r="B1022" s="8"/>
      <c r="C1022" s="459" t="s">
        <v>2370</v>
      </c>
      <c r="D1022" s="471" t="s">
        <v>2242</v>
      </c>
      <c r="E1022" s="50" t="str">
        <f>RIGHT(D1022,5)</f>
        <v>K-050</v>
      </c>
      <c r="F1022" s="94"/>
      <c r="G1022" s="94"/>
      <c r="H1022" s="527" t="s">
        <v>357</v>
      </c>
      <c r="I1022" s="494">
        <v>43</v>
      </c>
      <c r="J1022" s="522" t="s">
        <v>2562</v>
      </c>
      <c r="K1022" s="199"/>
      <c r="L1022" s="214">
        <v>0</v>
      </c>
      <c r="M1022" s="79">
        <v>0</v>
      </c>
      <c r="N1022" s="94">
        <v>477716</v>
      </c>
      <c r="O1022" s="94"/>
      <c r="P1022" s="315"/>
      <c r="Q1022" s="10"/>
      <c r="R1022" s="448">
        <v>6</v>
      </c>
      <c r="S1022" s="10"/>
      <c r="T1022" s="30"/>
      <c r="U1022" s="10"/>
      <c r="V1022" s="29" t="str">
        <f>IFERROR(VLOOKUP(Table3[[#This Row],[Št. projektne naloge]],'[2]list 1'!$A$2:$I$2000,6,FALSE),"")</f>
        <v/>
      </c>
      <c r="W1022" s="119" t="str">
        <f>IFERROR(VLOOKUP(Table3[[#This Row],[Št. projektne naloge]],'[2]list 1'!$A$2:$I$2000,9,FALSE),"")</f>
        <v/>
      </c>
      <c r="X1022" s="296" t="str">
        <f>IFERROR(VLOOKUP(Table3[[#This Row],[Št. projektne naloge]],'[2]list 1'!$A$2:$I$2000,8,FALSE),"")</f>
        <v/>
      </c>
      <c r="Y1022" s="101">
        <f>SUM(Table3[[#This Row],[cca 
25%]:[cca 100%]])</f>
        <v>1</v>
      </c>
      <c r="Z1022" s="344">
        <f>Table3[[#This Row],[Montažne ure]]*(1-Table3[[#This Row],[faktor %]])</f>
        <v>0</v>
      </c>
      <c r="AA1022" s="84">
        <v>0.25</v>
      </c>
      <c r="AB1022" s="84">
        <v>0.25</v>
      </c>
      <c r="AC1022" s="84">
        <v>0.25</v>
      </c>
      <c r="AD1022" s="84">
        <v>0.25</v>
      </c>
      <c r="AE1022" s="10"/>
      <c r="AF1022" s="3"/>
      <c r="AG1022" s="296">
        <f>IFERROR(VLOOKUP(Table3[[#This Row],[Št. projektne naloge]],'[1]PLAN KONTROLE KONČANIH STROJEV'!$C$8:$M$2000,5,FALSE),"")</f>
        <v>45667</v>
      </c>
      <c r="AH1022" s="296" t="str">
        <f>IFERROR(VLOOKUP(Table3[[#This Row],[Št. projektne naloge]],'[1]PLAN KONTROLE KONČANIH STROJEV'!$C$8:$M$2000,4,FALSE),"")</f>
        <v>DA</v>
      </c>
      <c r="AI1022" s="10"/>
      <c r="AJ1022" s="10"/>
      <c r="AK1022" s="296">
        <f>IFERROR(VLOOKUP(Table3[[#This Row],[Št. projektne naloge]],'[1]PLAN KONTROLE KONČANIH STROJEV'!$C$8:$M$2000,9,FALSE),"")</f>
        <v>21</v>
      </c>
      <c r="AL102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022" s="10" t="s">
        <v>2665</v>
      </c>
      <c r="AN1022" s="1"/>
    </row>
    <row r="1023" spans="1:40" ht="18" hidden="1" x14ac:dyDescent="0.35">
      <c r="A1023" s="450" t="s">
        <v>2257</v>
      </c>
      <c r="B1023" s="8"/>
      <c r="C1023" s="459" t="s">
        <v>2276</v>
      </c>
      <c r="D1023" s="471" t="s">
        <v>2242</v>
      </c>
      <c r="E1023" s="447">
        <v>1</v>
      </c>
      <c r="F1023" s="94"/>
      <c r="G1023" s="70" t="s">
        <v>1082</v>
      </c>
      <c r="H1023" s="527" t="s">
        <v>357</v>
      </c>
      <c r="I1023" s="494">
        <v>40</v>
      </c>
      <c r="J1023" s="94" t="s">
        <v>2275</v>
      </c>
      <c r="K1023" s="94"/>
      <c r="L1023" s="450"/>
      <c r="M1023" s="450"/>
      <c r="N1023" s="94"/>
      <c r="O1023" s="94"/>
      <c r="P1023" s="467"/>
      <c r="Q1023" s="102"/>
      <c r="R1023" s="448"/>
      <c r="S1023" s="10"/>
      <c r="T1023" s="30"/>
      <c r="U1023" s="10"/>
      <c r="V1023" s="29" t="str">
        <f>IFERROR(VLOOKUP(Table3[[#This Row],[Št. projektne naloge]],'[2]list 1'!$A$2:$I$2000,6,FALSE),"")</f>
        <v/>
      </c>
      <c r="W1023" s="119" t="str">
        <f>IFERROR(VLOOKUP(Table3[[#This Row],[Št. projektne naloge]],'[2]list 1'!$A$2:$I$2000,9,FALSE),"")</f>
        <v/>
      </c>
      <c r="X1023" s="296" t="str">
        <f>IFERROR(VLOOKUP(Table3[[#This Row],[Št. projektne naloge]],'[2]list 1'!$A$2:$I$2000,8,FALSE),"")</f>
        <v/>
      </c>
      <c r="Y1023" s="101">
        <f>SUM(Table3[[#This Row],[cca 
25%]:[cca 100%]])</f>
        <v>1</v>
      </c>
      <c r="Z1023" s="344">
        <f>Table3[[#This Row],[Montažne ure]]*(1-Table3[[#This Row],[faktor %]])</f>
        <v>0</v>
      </c>
      <c r="AA1023" s="84">
        <v>0.25</v>
      </c>
      <c r="AB1023" s="84">
        <v>0.25</v>
      </c>
      <c r="AC1023" s="84">
        <v>0.25</v>
      </c>
      <c r="AD1023" s="84">
        <v>0.25</v>
      </c>
      <c r="AE1023" s="10"/>
      <c r="AF1023" s="3"/>
      <c r="AG1023" s="296">
        <f>IFERROR(VLOOKUP(Table3[[#This Row],[Št. projektne naloge]],'[1]PLAN KONTROLE KONČANIH STROJEV'!$C$8:$M$2000,5,FALSE),"")</f>
        <v>45667</v>
      </c>
      <c r="AH1023" s="296" t="str">
        <f>IFERROR(VLOOKUP(Table3[[#This Row],[Št. projektne naloge]],'[1]PLAN KONTROLE KONČANIH STROJEV'!$C$8:$M$2000,4,FALSE),"")</f>
        <v>DA</v>
      </c>
      <c r="AI1023" s="10"/>
      <c r="AJ1023" s="10"/>
      <c r="AK1023" s="296">
        <f>IFERROR(VLOOKUP(Table3[[#This Row],[Št. projektne naloge]],'[1]PLAN KONTROLE KONČANIH STROJEV'!$C$8:$M$2000,9,FALSE),"")</f>
        <v>21</v>
      </c>
      <c r="AL102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023" s="30" t="s">
        <v>357</v>
      </c>
      <c r="AN1023" s="1"/>
    </row>
    <row r="1024" spans="1:40" ht="18" hidden="1" x14ac:dyDescent="0.35">
      <c r="A1024" s="450" t="s">
        <v>2257</v>
      </c>
      <c r="B1024" s="8"/>
      <c r="C1024" s="459" t="s">
        <v>2262</v>
      </c>
      <c r="D1024" s="471" t="s">
        <v>2242</v>
      </c>
      <c r="E1024" s="447">
        <v>1</v>
      </c>
      <c r="F1024" s="94"/>
      <c r="G1024" s="94" t="s">
        <v>2534</v>
      </c>
      <c r="H1024" s="528" t="s">
        <v>2327</v>
      </c>
      <c r="I1024" s="494">
        <v>39</v>
      </c>
      <c r="J1024" s="199"/>
      <c r="K1024" s="199"/>
      <c r="L1024" s="214">
        <v>0</v>
      </c>
      <c r="M1024" s="214">
        <v>0</v>
      </c>
      <c r="N1024" s="94">
        <v>475131</v>
      </c>
      <c r="O1024" s="94"/>
      <c r="P1024" s="467">
        <v>1</v>
      </c>
      <c r="Q1024" s="102"/>
      <c r="R1024" s="448">
        <v>120</v>
      </c>
      <c r="S1024" s="10"/>
      <c r="T1024" s="30"/>
      <c r="U1024" s="10" t="s">
        <v>2228</v>
      </c>
      <c r="V1024" s="29" t="str">
        <f>IFERROR(VLOOKUP(Table3[[#This Row],[Št. projektne naloge]],'[2]list 1'!$A$2:$I$2000,6,FALSE),"")</f>
        <v/>
      </c>
      <c r="W1024" s="119" t="str">
        <f>IFERROR(VLOOKUP(Table3[[#This Row],[Št. projektne naloge]],'[2]list 1'!$A$2:$I$2000,9,FALSE),"")</f>
        <v/>
      </c>
      <c r="X1024" s="296" t="str">
        <f>IFERROR(VLOOKUP(Table3[[#This Row],[Št. projektne naloge]],'[2]list 1'!$A$2:$I$2000,8,FALSE),"")</f>
        <v/>
      </c>
      <c r="Y1024" s="101">
        <f>SUM(Table3[[#This Row],[cca 
25%]:[cca 100%]])</f>
        <v>1</v>
      </c>
      <c r="Z1024" s="344">
        <f>Table3[[#This Row],[Montažne ure]]*(1-Table3[[#This Row],[faktor %]])</f>
        <v>0</v>
      </c>
      <c r="AA1024" s="84">
        <v>0.25</v>
      </c>
      <c r="AB1024" s="84">
        <v>0.25</v>
      </c>
      <c r="AC1024" s="84">
        <v>0.25</v>
      </c>
      <c r="AD1024" s="84">
        <v>0.25</v>
      </c>
      <c r="AE1024" s="10"/>
      <c r="AF1024" s="3"/>
      <c r="AG1024" s="296">
        <f>IFERROR(VLOOKUP(Table3[[#This Row],[Št. projektne naloge]],'[1]PLAN KONTROLE KONČANIH STROJEV'!$C$8:$M$2000,5,FALSE),"")</f>
        <v>45667</v>
      </c>
      <c r="AH1024" s="296" t="str">
        <f>IFERROR(VLOOKUP(Table3[[#This Row],[Št. projektne naloge]],'[1]PLAN KONTROLE KONČANIH STROJEV'!$C$8:$M$2000,4,FALSE),"")</f>
        <v>DA</v>
      </c>
      <c r="AI1024" s="10"/>
      <c r="AJ1024" s="10"/>
      <c r="AK1024" s="296">
        <f>IFERROR(VLOOKUP(Table3[[#This Row],[Št. projektne naloge]],'[1]PLAN KONTROLE KONČANIH STROJEV'!$C$8:$M$2000,9,FALSE),"")</f>
        <v>21</v>
      </c>
      <c r="AL102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024" s="30" t="s">
        <v>357</v>
      </c>
      <c r="AN1024" s="1"/>
    </row>
    <row r="1025" spans="1:41" ht="18" hidden="1" x14ac:dyDescent="0.35">
      <c r="A1025" s="450" t="s">
        <v>2257</v>
      </c>
      <c r="B1025" s="451" t="s">
        <v>2256</v>
      </c>
      <c r="C1025" s="452" t="s">
        <v>1814</v>
      </c>
      <c r="D1025" s="447" t="s">
        <v>2244</v>
      </c>
      <c r="E1025" s="447">
        <v>1</v>
      </c>
      <c r="F1025" s="448"/>
      <c r="G1025" s="448" t="s">
        <v>685</v>
      </c>
      <c r="H1025" s="449"/>
      <c r="I1025" s="448"/>
      <c r="J1025" s="461"/>
      <c r="K1025" s="461"/>
      <c r="L1025" s="214">
        <v>0</v>
      </c>
      <c r="M1025" s="214">
        <v>0</v>
      </c>
      <c r="N1025" s="448">
        <v>347303</v>
      </c>
      <c r="O1025" s="451"/>
      <c r="P1025" s="448"/>
      <c r="Q1025" s="466"/>
      <c r="R1025" s="448"/>
      <c r="S1025" s="448"/>
      <c r="T1025" s="455"/>
      <c r="U1025" s="456"/>
      <c r="V1025" s="29" t="str">
        <f>IFERROR(VLOOKUP(Table3[[#This Row],[Št. projektne naloge]],'[2]list 1'!$A$2:$I$2000,6,FALSE),"")</f>
        <v/>
      </c>
      <c r="W1025" s="119" t="str">
        <f>IFERROR(VLOOKUP(Table3[[#This Row],[Št. projektne naloge]],'[2]list 1'!$A$2:$I$2000,9,FALSE),"")</f>
        <v/>
      </c>
      <c r="X1025" s="296" t="str">
        <f>IFERROR(VLOOKUP(Table3[[#This Row],[Št. projektne naloge]],'[2]list 1'!$A$2:$I$2000,8,FALSE),"")</f>
        <v/>
      </c>
      <c r="Y1025" s="101">
        <f>SUM(Table3[[#This Row],[cca 
25%]:[cca 100%]])</f>
        <v>0</v>
      </c>
      <c r="Z1025" s="344">
        <f>Table3[[#This Row],[Montažne ure]]*(1-Table3[[#This Row],[faktor %]])</f>
        <v>0</v>
      </c>
      <c r="AA1025" s="10"/>
      <c r="AB1025" s="10"/>
      <c r="AC1025" s="10"/>
      <c r="AD1025" s="10"/>
      <c r="AE1025" s="10"/>
      <c r="AF1025" s="3"/>
      <c r="AG1025" s="296">
        <f>IFERROR(VLOOKUP(Table3[[#This Row],[Št. projektne naloge]],'[1]PLAN KONTROLE KONČANIH STROJEV'!$C$8:$M$2000,5,FALSE),"")</f>
        <v>0</v>
      </c>
      <c r="AH1025" s="296">
        <f>IFERROR(VLOOKUP(Table3[[#This Row],[Št. projektne naloge]],'[1]PLAN KONTROLE KONČANIH STROJEV'!$C$8:$M$2000,4,FALSE),"")</f>
        <v>0</v>
      </c>
      <c r="AI1025" s="10"/>
      <c r="AJ1025" s="10"/>
      <c r="AK1025" s="296">
        <f>IFERROR(VLOOKUP(Table3[[#This Row],[Št. projektne naloge]],'[1]PLAN KONTROLE KONČANIH STROJEV'!$C$8:$M$2000,9,FALSE),"")</f>
        <v>0</v>
      </c>
      <c r="AL102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25" s="30" t="s">
        <v>357</v>
      </c>
      <c r="AN1025" s="1"/>
    </row>
    <row r="1026" spans="1:41" ht="18" hidden="1" x14ac:dyDescent="0.35">
      <c r="A1026" s="450" t="s">
        <v>2257</v>
      </c>
      <c r="B1026" s="451" t="s">
        <v>2256</v>
      </c>
      <c r="C1026" s="452" t="s">
        <v>2246</v>
      </c>
      <c r="D1026" s="471" t="s">
        <v>2245</v>
      </c>
      <c r="E1026" s="447">
        <v>1</v>
      </c>
      <c r="F1026" s="448"/>
      <c r="G1026" s="448" t="s">
        <v>2221</v>
      </c>
      <c r="H1026" s="527" t="s">
        <v>357</v>
      </c>
      <c r="I1026" s="461">
        <v>38</v>
      </c>
      <c r="J1026" s="461"/>
      <c r="K1026" s="199"/>
      <c r="L1026" s="19">
        <v>0</v>
      </c>
      <c r="M1026" s="19">
        <v>0</v>
      </c>
      <c r="N1026" s="448">
        <v>476428</v>
      </c>
      <c r="O1026" s="451"/>
      <c r="P1026" s="448"/>
      <c r="Q1026" s="466"/>
      <c r="R1026" s="448">
        <v>35</v>
      </c>
      <c r="S1026" s="448"/>
      <c r="T1026" s="455"/>
      <c r="U1026" s="456" t="s">
        <v>2228</v>
      </c>
      <c r="V1026" s="29" t="str">
        <f>IFERROR(VLOOKUP(Table3[[#This Row],[Št. projektne naloge]],'[2]list 1'!$A$2:$I$2000,6,FALSE),"")</f>
        <v/>
      </c>
      <c r="W1026" s="119" t="str">
        <f>IFERROR(VLOOKUP(Table3[[#This Row],[Št. projektne naloge]],'[2]list 1'!$A$2:$I$2000,9,FALSE),"")</f>
        <v/>
      </c>
      <c r="X1026" s="296" t="str">
        <f>IFERROR(VLOOKUP(Table3[[#This Row],[Št. projektne naloge]],'[2]list 1'!$A$2:$I$2000,8,FALSE),"")</f>
        <v/>
      </c>
      <c r="Y1026" s="101">
        <f>SUM(Table3[[#This Row],[cca 
25%]:[cca 100%]])</f>
        <v>1</v>
      </c>
      <c r="Z1026" s="344">
        <f>Table3[[#This Row],[Montažne ure]]*(1-Table3[[#This Row],[faktor %]])</f>
        <v>0</v>
      </c>
      <c r="AA1026" s="84">
        <v>0.25</v>
      </c>
      <c r="AB1026" s="84">
        <v>0.25</v>
      </c>
      <c r="AC1026" s="84">
        <v>0.25</v>
      </c>
      <c r="AD1026" s="84">
        <v>0.25</v>
      </c>
      <c r="AE1026" s="10"/>
      <c r="AF1026" s="3"/>
      <c r="AG1026" s="296">
        <f>IFERROR(VLOOKUP(Table3[[#This Row],[Št. projektne naloge]],'[1]PLAN KONTROLE KONČANIH STROJEV'!$C$8:$M$2000,5,FALSE),"")</f>
        <v>0</v>
      </c>
      <c r="AH1026" s="296">
        <f>IFERROR(VLOOKUP(Table3[[#This Row],[Št. projektne naloge]],'[1]PLAN KONTROLE KONČANIH STROJEV'!$C$8:$M$2000,4,FALSE),"")</f>
        <v>0</v>
      </c>
      <c r="AI1026" s="10"/>
      <c r="AJ1026" s="10"/>
      <c r="AK1026" s="296">
        <f>IFERROR(VLOOKUP(Table3[[#This Row],[Št. projektne naloge]],'[1]PLAN KONTROLE KONČANIH STROJEV'!$C$8:$M$2000,9,FALSE),"")</f>
        <v>0</v>
      </c>
      <c r="AL102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26" s="30" t="s">
        <v>357</v>
      </c>
      <c r="AN1026" s="1"/>
    </row>
    <row r="1027" spans="1:41" ht="18" hidden="1" x14ac:dyDescent="0.35">
      <c r="A1027" s="450" t="s">
        <v>2257</v>
      </c>
      <c r="B1027" s="451" t="s">
        <v>2256</v>
      </c>
      <c r="C1027" s="452" t="s">
        <v>2248</v>
      </c>
      <c r="D1027" s="471" t="s">
        <v>2247</v>
      </c>
      <c r="E1027" s="447">
        <v>1</v>
      </c>
      <c r="F1027" s="450"/>
      <c r="G1027" s="450" t="s">
        <v>2227</v>
      </c>
      <c r="H1027" s="527" t="s">
        <v>1089</v>
      </c>
      <c r="I1027" s="499">
        <v>40</v>
      </c>
      <c r="J1027" s="499"/>
      <c r="K1027" s="499"/>
      <c r="L1027" s="214">
        <v>0</v>
      </c>
      <c r="M1027" s="214">
        <v>0</v>
      </c>
      <c r="N1027" s="450">
        <v>470428</v>
      </c>
      <c r="O1027" s="465">
        <v>16337</v>
      </c>
      <c r="P1027" s="450">
        <v>1</v>
      </c>
      <c r="Q1027" s="466"/>
      <c r="R1027" s="448">
        <v>45</v>
      </c>
      <c r="S1027" s="62" t="s">
        <v>19</v>
      </c>
      <c r="T1027" s="455"/>
      <c r="U1027" s="456"/>
      <c r="V1027" s="29" t="str">
        <f>IFERROR(VLOOKUP(Table3[[#This Row],[Št. projektne naloge]],'[2]list 1'!$A$2:$I$2000,6,FALSE),"")</f>
        <v/>
      </c>
      <c r="W1027" s="119" t="str">
        <f>IFERROR(VLOOKUP(Table3[[#This Row],[Št. projektne naloge]],'[2]list 1'!$A$2:$I$2000,9,FALSE),"")</f>
        <v/>
      </c>
      <c r="X1027" s="296" t="str">
        <f>IFERROR(VLOOKUP(Table3[[#This Row],[Št. projektne naloge]],'[2]list 1'!$A$2:$I$2000,8,FALSE),"")</f>
        <v/>
      </c>
      <c r="Y1027" s="101">
        <f>SUM(Table3[[#This Row],[cca 
25%]:[cca 100%]])</f>
        <v>1</v>
      </c>
      <c r="Z1027" s="344">
        <f>Table3[[#This Row],[Montažne ure]]*(1-Table3[[#This Row],[faktor %]])</f>
        <v>0</v>
      </c>
      <c r="AA1027" s="84">
        <v>0.25</v>
      </c>
      <c r="AB1027" s="84">
        <v>0.25</v>
      </c>
      <c r="AC1027" s="84">
        <v>0.25</v>
      </c>
      <c r="AD1027" s="84">
        <v>0.25</v>
      </c>
      <c r="AE1027" s="477" t="s">
        <v>2305</v>
      </c>
      <c r="AF1027" s="3"/>
      <c r="AG1027" s="296">
        <f>IFERROR(VLOOKUP(Table3[[#This Row],[Št. projektne naloge]],'[1]PLAN KONTROLE KONČANIH STROJEV'!$C$8:$M$2000,5,FALSE),"")</f>
        <v>0</v>
      </c>
      <c r="AH1027" s="296" t="str">
        <f>IFERROR(VLOOKUP(Table3[[#This Row],[Št. projektne naloge]],'[1]PLAN KONTROLE KONČANIH STROJEV'!$C$8:$M$2000,4,FALSE),"")</f>
        <v>DA</v>
      </c>
      <c r="AI1027" s="10"/>
      <c r="AJ1027" s="10"/>
      <c r="AK1027" s="296">
        <f>IFERROR(VLOOKUP(Table3[[#This Row],[Št. projektne naloge]],'[1]PLAN KONTROLE KONČANIH STROJEV'!$C$8:$M$2000,9,FALSE),"")</f>
        <v>45666</v>
      </c>
      <c r="AL102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27" s="30" t="s">
        <v>357</v>
      </c>
      <c r="AN1027" s="1"/>
    </row>
    <row r="1028" spans="1:41" ht="18" hidden="1" x14ac:dyDescent="0.35">
      <c r="A1028" s="450" t="s">
        <v>2257</v>
      </c>
      <c r="B1028" s="451" t="s">
        <v>2256</v>
      </c>
      <c r="C1028" s="452" t="s">
        <v>2250</v>
      </c>
      <c r="D1028" s="471" t="s">
        <v>2249</v>
      </c>
      <c r="E1028" s="447">
        <v>1</v>
      </c>
      <c r="F1028" s="450"/>
      <c r="G1028" s="523" t="s">
        <v>2227</v>
      </c>
      <c r="H1028" s="527" t="s">
        <v>1089</v>
      </c>
      <c r="I1028" s="499">
        <v>40</v>
      </c>
      <c r="J1028" s="499"/>
      <c r="K1028" s="499"/>
      <c r="L1028" s="19">
        <v>0</v>
      </c>
      <c r="M1028" s="19">
        <v>0</v>
      </c>
      <c r="N1028" s="450">
        <v>470429</v>
      </c>
      <c r="O1028" s="465">
        <v>16338</v>
      </c>
      <c r="P1028" s="450">
        <v>1</v>
      </c>
      <c r="Q1028" s="466"/>
      <c r="R1028" s="448">
        <v>27</v>
      </c>
      <c r="S1028" s="62" t="s">
        <v>19</v>
      </c>
      <c r="T1028" s="455"/>
      <c r="U1028" s="456"/>
      <c r="V1028" s="29" t="str">
        <f>IFERROR(VLOOKUP(Table3[[#This Row],[Št. projektne naloge]],'[2]list 1'!$A$2:$I$2000,6,FALSE),"")</f>
        <v/>
      </c>
      <c r="W1028" s="119" t="str">
        <f>IFERROR(VLOOKUP(Table3[[#This Row],[Št. projektne naloge]],'[2]list 1'!$A$2:$I$2000,9,FALSE),"")</f>
        <v/>
      </c>
      <c r="X1028" s="296" t="str">
        <f>IFERROR(VLOOKUP(Table3[[#This Row],[Št. projektne naloge]],'[2]list 1'!$A$2:$I$2000,8,FALSE),"")</f>
        <v/>
      </c>
      <c r="Y1028" s="101">
        <f>SUM(Table3[[#This Row],[cca 
25%]:[cca 100%]])</f>
        <v>1</v>
      </c>
      <c r="Z1028" s="344">
        <f>Table3[[#This Row],[Montažne ure]]*(1-Table3[[#This Row],[faktor %]])</f>
        <v>0</v>
      </c>
      <c r="AA1028" s="84">
        <v>0.25</v>
      </c>
      <c r="AB1028" s="84">
        <v>0.25</v>
      </c>
      <c r="AC1028" s="84">
        <v>0.25</v>
      </c>
      <c r="AD1028" s="84">
        <v>0.25</v>
      </c>
      <c r="AE1028" s="477" t="s">
        <v>2305</v>
      </c>
      <c r="AF1028" s="3"/>
      <c r="AG1028" s="296">
        <f>IFERROR(VLOOKUP(Table3[[#This Row],[Št. projektne naloge]],'[1]PLAN KONTROLE KONČANIH STROJEV'!$C$8:$M$2000,5,FALSE),"")</f>
        <v>0</v>
      </c>
      <c r="AH1028" s="296" t="str">
        <f>IFERROR(VLOOKUP(Table3[[#This Row],[Št. projektne naloge]],'[1]PLAN KONTROLE KONČANIH STROJEV'!$C$8:$M$2000,4,FALSE),"")</f>
        <v>DA</v>
      </c>
      <c r="AI1028" s="10"/>
      <c r="AJ1028" s="10"/>
      <c r="AK1028" s="296">
        <f>IFERROR(VLOOKUP(Table3[[#This Row],[Št. projektne naloge]],'[1]PLAN KONTROLE KONČANIH STROJEV'!$C$8:$M$2000,9,FALSE),"")</f>
        <v>45649</v>
      </c>
      <c r="AL102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28" s="30" t="s">
        <v>357</v>
      </c>
      <c r="AN1028" s="1"/>
    </row>
    <row r="1029" spans="1:41" ht="18" hidden="1" x14ac:dyDescent="0.35">
      <c r="A1029" s="450" t="s">
        <v>2257</v>
      </c>
      <c r="B1029" s="451" t="s">
        <v>2256</v>
      </c>
      <c r="C1029" s="452" t="s">
        <v>2252</v>
      </c>
      <c r="D1029" s="471" t="s">
        <v>2251</v>
      </c>
      <c r="E1029" s="447">
        <v>1</v>
      </c>
      <c r="F1029" s="448" t="s">
        <v>1085</v>
      </c>
      <c r="G1029" s="448" t="s">
        <v>2221</v>
      </c>
      <c r="H1029" s="527" t="s">
        <v>1089</v>
      </c>
      <c r="I1029" s="461">
        <v>40</v>
      </c>
      <c r="J1029" s="497"/>
      <c r="K1029" s="461"/>
      <c r="L1029" s="19">
        <v>0</v>
      </c>
      <c r="M1029" s="19">
        <v>0</v>
      </c>
      <c r="N1029" s="448">
        <v>413889</v>
      </c>
      <c r="O1029" s="451" t="s">
        <v>2253</v>
      </c>
      <c r="P1029" s="448">
        <v>2</v>
      </c>
      <c r="Q1029" s="466"/>
      <c r="R1029" s="448">
        <v>65</v>
      </c>
      <c r="S1029" s="272" t="s">
        <v>23</v>
      </c>
      <c r="T1029" s="455"/>
      <c r="U1029" s="456"/>
      <c r="V1029" s="29" t="str">
        <f>IFERROR(VLOOKUP(Table3[[#This Row],[Št. projektne naloge]],'[2]list 1'!$A$2:$I$2000,6,FALSE),"")</f>
        <v/>
      </c>
      <c r="W1029" s="119" t="str">
        <f>IFERROR(VLOOKUP(Table3[[#This Row],[Št. projektne naloge]],'[2]list 1'!$A$2:$I$2000,9,FALSE),"")</f>
        <v/>
      </c>
      <c r="X1029" s="296" t="str">
        <f>IFERROR(VLOOKUP(Table3[[#This Row],[Št. projektne naloge]],'[2]list 1'!$A$2:$I$2000,8,FALSE),"")</f>
        <v/>
      </c>
      <c r="Y1029" s="101">
        <f>SUM(Table3[[#This Row],[cca 
25%]:[cca 100%]])</f>
        <v>1</v>
      </c>
      <c r="Z1029" s="344">
        <f>Table3[[#This Row],[Montažne ure]]*(1-Table3[[#This Row],[faktor %]])</f>
        <v>0</v>
      </c>
      <c r="AA1029" s="84">
        <v>0.25</v>
      </c>
      <c r="AB1029" s="84">
        <v>0.25</v>
      </c>
      <c r="AC1029" s="84">
        <v>0.25</v>
      </c>
      <c r="AD1029" s="84">
        <v>0.25</v>
      </c>
      <c r="AE1029" s="516" t="s">
        <v>2380</v>
      </c>
      <c r="AF1029" s="3"/>
      <c r="AG1029" s="296">
        <f>IFERROR(VLOOKUP(Table3[[#This Row],[Št. projektne naloge]],'[1]PLAN KONTROLE KONČANIH STROJEV'!$C$8:$M$2000,5,FALSE),"")</f>
        <v>0</v>
      </c>
      <c r="AH1029" s="296" t="str">
        <f>IFERROR(VLOOKUP(Table3[[#This Row],[Št. projektne naloge]],'[1]PLAN KONTROLE KONČANIH STROJEV'!$C$8:$M$2000,4,FALSE),"")</f>
        <v>DA</v>
      </c>
      <c r="AI1029" s="10"/>
      <c r="AJ1029" s="10"/>
      <c r="AK1029" s="296">
        <f>IFERROR(VLOOKUP(Table3[[#This Row],[Št. projektne naloge]],'[1]PLAN KONTROLE KONČANIH STROJEV'!$C$8:$M$2000,9,FALSE),"")</f>
        <v>45673</v>
      </c>
      <c r="AL102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29" s="30" t="s">
        <v>357</v>
      </c>
      <c r="AN1029" s="1"/>
    </row>
    <row r="1030" spans="1:41" ht="18" hidden="1" x14ac:dyDescent="0.35">
      <c r="A1030" s="450" t="s">
        <v>2257</v>
      </c>
      <c r="B1030" s="451" t="s">
        <v>2256</v>
      </c>
      <c r="C1030" s="452" t="s">
        <v>2255</v>
      </c>
      <c r="D1030" s="471" t="s">
        <v>2254</v>
      </c>
      <c r="E1030" s="447">
        <v>1</v>
      </c>
      <c r="F1030" s="448" t="s">
        <v>1085</v>
      </c>
      <c r="G1030" s="450" t="s">
        <v>868</v>
      </c>
      <c r="H1030" s="458"/>
      <c r="I1030" s="457"/>
      <c r="J1030" s="497"/>
      <c r="K1030" s="497"/>
      <c r="L1030" s="19">
        <v>0</v>
      </c>
      <c r="M1030" s="19">
        <v>0</v>
      </c>
      <c r="N1030" s="450">
        <v>470185</v>
      </c>
      <c r="O1030" s="451"/>
      <c r="P1030" s="448"/>
      <c r="Q1030" s="466"/>
      <c r="R1030" s="448"/>
      <c r="S1030" s="448"/>
      <c r="T1030" s="455"/>
      <c r="U1030" s="456"/>
      <c r="V1030" s="29" t="str">
        <f>IFERROR(VLOOKUP(Table3[[#This Row],[Št. projektne naloge]],'[2]list 1'!$A$2:$I$2000,6,FALSE),"")</f>
        <v/>
      </c>
      <c r="W1030" s="119" t="str">
        <f>IFERROR(VLOOKUP(Table3[[#This Row],[Št. projektne naloge]],'[2]list 1'!$A$2:$I$2000,9,FALSE),"")</f>
        <v/>
      </c>
      <c r="X1030" s="296" t="str">
        <f>IFERROR(VLOOKUP(Table3[[#This Row],[Št. projektne naloge]],'[2]list 1'!$A$2:$I$2000,8,FALSE),"")</f>
        <v/>
      </c>
      <c r="Y1030" s="101">
        <f>SUM(Table3[[#This Row],[cca 
25%]:[cca 100%]])</f>
        <v>0</v>
      </c>
      <c r="Z1030" s="344">
        <f>Table3[[#This Row],[Montažne ure]]*(1-Table3[[#This Row],[faktor %]])</f>
        <v>0</v>
      </c>
      <c r="AA1030" s="10"/>
      <c r="AB1030" s="10"/>
      <c r="AC1030" s="10"/>
      <c r="AD1030" s="10"/>
      <c r="AE1030" s="10"/>
      <c r="AF1030" s="3"/>
      <c r="AG1030" s="296">
        <f>IFERROR(VLOOKUP(Table3[[#This Row],[Št. projektne naloge]],'[1]PLAN KONTROLE KONČANIH STROJEV'!$C$8:$M$2000,5,FALSE),"")</f>
        <v>0</v>
      </c>
      <c r="AH1030" s="296" t="str">
        <f>IFERROR(VLOOKUP(Table3[[#This Row],[Št. projektne naloge]],'[1]PLAN KONTROLE KONČANIH STROJEV'!$C$8:$M$2000,4,FALSE),"")</f>
        <v>DA</v>
      </c>
      <c r="AI1030" s="10"/>
      <c r="AJ1030" s="10"/>
      <c r="AK1030" s="296">
        <f>IFERROR(VLOOKUP(Table3[[#This Row],[Št. projektne naloge]],'[1]PLAN KONTROLE KONČANIH STROJEV'!$C$8:$M$2000,9,FALSE),"")</f>
        <v>0</v>
      </c>
      <c r="AL103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30" s="30" t="s">
        <v>357</v>
      </c>
      <c r="AN1030" s="1"/>
    </row>
    <row r="1031" spans="1:41" ht="18" hidden="1" customHeight="1" x14ac:dyDescent="0.3">
      <c r="A1031" s="117"/>
      <c r="B1031" s="8"/>
      <c r="C1031" s="452"/>
      <c r="D1031" s="447"/>
      <c r="E1031" s="50" t="str">
        <f t="shared" ref="E1031:E1042" si="12">RIGHT(D1031,5)</f>
        <v/>
      </c>
      <c r="F1031" s="10"/>
      <c r="G1031" s="10"/>
      <c r="H1031" s="29"/>
      <c r="I1031" s="10"/>
      <c r="J1031" s="10"/>
      <c r="K1031" s="10"/>
      <c r="L1031" s="448"/>
      <c r="M1031" s="448"/>
      <c r="N1031" s="30"/>
      <c r="O1031" s="10"/>
      <c r="P1031" s="469"/>
      <c r="Q1031" s="102"/>
      <c r="R1031" s="448"/>
      <c r="S1031" s="10"/>
      <c r="T1031" s="30"/>
      <c r="U1031" s="10"/>
      <c r="V1031" s="29" t="str">
        <f>IFERROR(VLOOKUP(Table3[[#This Row],[Št. projektne naloge]],'[2]list 1'!$A$2:$I$2000,6,FALSE),"")</f>
        <v/>
      </c>
      <c r="W1031" s="119" t="str">
        <f>IFERROR(VLOOKUP(Table3[[#This Row],[Št. projektne naloge]],'[2]list 1'!$A$2:$I$2000,9,FALSE),"")</f>
        <v/>
      </c>
      <c r="X1031" s="296" t="str">
        <f>IFERROR(VLOOKUP(Table3[[#This Row],[Št. projektne naloge]],'[2]list 1'!$A$2:$I$2000,8,FALSE),"")</f>
        <v/>
      </c>
      <c r="Y1031" s="101">
        <f>SUM(Table3[[#This Row],[cca 
25%]:[cca 100%]])</f>
        <v>0</v>
      </c>
      <c r="Z1031" s="344">
        <f>Table3[[#This Row],[Montažne ure]]*(1-Table3[[#This Row],[faktor %]])</f>
        <v>0</v>
      </c>
      <c r="AA1031" s="102"/>
      <c r="AB1031" s="10"/>
      <c r="AC1031" s="10"/>
      <c r="AD1031" s="10"/>
      <c r="AE1031" s="10"/>
      <c r="AF1031" s="3"/>
      <c r="AG1031" s="296" t="str">
        <f>IFERROR(VLOOKUP(Table3[[#This Row],[Št. projektne naloge]],'[1]PLAN KONTROLE KONČANIH STROJEV'!$C$8:$M$2000,5,FALSE),"")</f>
        <v/>
      </c>
      <c r="AH1031" s="296" t="str">
        <f>IFERROR(VLOOKUP(Table3[[#This Row],[Št. projektne naloge]],'[1]PLAN KONTROLE KONČANIH STROJEV'!$C$8:$M$2000,4,FALSE),"")</f>
        <v/>
      </c>
      <c r="AI1031" s="10"/>
      <c r="AJ1031" s="10"/>
      <c r="AK1031" s="296" t="str">
        <f>IFERROR(VLOOKUP(Table3[[#This Row],[Št. projektne naloge]],'[1]PLAN KONTROLE KONČANIH STROJEV'!$C$8:$M$2000,9,FALSE),"")</f>
        <v/>
      </c>
      <c r="AL103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31" s="30"/>
      <c r="AN1031" s="1"/>
    </row>
    <row r="1032" spans="1:41" ht="18" hidden="1" customHeight="1" x14ac:dyDescent="0.35">
      <c r="A1032" s="106" t="s">
        <v>2278</v>
      </c>
      <c r="B1032" s="71" t="s">
        <v>2279</v>
      </c>
      <c r="C1032" s="452" t="s">
        <v>2280</v>
      </c>
      <c r="D1032" s="447"/>
      <c r="E1032" s="50" t="str">
        <f t="shared" si="12"/>
        <v/>
      </c>
      <c r="F1032" s="10"/>
      <c r="G1032" s="10" t="s">
        <v>2218</v>
      </c>
      <c r="H1032" s="29"/>
      <c r="I1032" s="10"/>
      <c r="J1032" s="10"/>
      <c r="K1032" s="10"/>
      <c r="L1032" s="448"/>
      <c r="M1032" s="448"/>
      <c r="N1032" s="226">
        <v>395880074</v>
      </c>
      <c r="O1032" s="10">
        <v>16342</v>
      </c>
      <c r="P1032" s="469">
        <v>1</v>
      </c>
      <c r="Q1032" s="102"/>
      <c r="R1032" s="448">
        <v>170</v>
      </c>
      <c r="S1032" s="80"/>
      <c r="T1032" s="30"/>
      <c r="U1032" s="10"/>
      <c r="V1032" s="29" t="str">
        <f>IFERROR(VLOOKUP(Table3[[#This Row],[Št. projektne naloge]],'[2]list 1'!$A$2:$I$2000,6,FALSE),"")</f>
        <v/>
      </c>
      <c r="W1032" s="119" t="str">
        <f>IFERROR(VLOOKUP(Table3[[#This Row],[Št. projektne naloge]],'[2]list 1'!$A$2:$I$2000,9,FALSE),"")</f>
        <v/>
      </c>
      <c r="X1032" s="296" t="str">
        <f>IFERROR(VLOOKUP(Table3[[#This Row],[Št. projektne naloge]],'[2]list 1'!$A$2:$I$2000,8,FALSE),"")</f>
        <v/>
      </c>
      <c r="Y1032" s="101">
        <f>SUM(Table3[[#This Row],[cca 
25%]:[cca 100%]])</f>
        <v>0</v>
      </c>
      <c r="Z1032" s="344">
        <f>Table3[[#This Row],[Montažne ure]]*(1-Table3[[#This Row],[faktor %]])</f>
        <v>170</v>
      </c>
      <c r="AA1032" s="102"/>
      <c r="AB1032" s="10"/>
      <c r="AC1032" s="10"/>
      <c r="AD1032" s="10"/>
      <c r="AE1032" s="472" t="s">
        <v>1260</v>
      </c>
      <c r="AF1032" s="3"/>
      <c r="AG1032" s="296" t="str">
        <f>IFERROR(VLOOKUP(Table3[[#This Row],[Št. projektne naloge]],'[1]PLAN KONTROLE KONČANIH STROJEV'!$C$8:$M$2000,5,FALSE),"")</f>
        <v/>
      </c>
      <c r="AH1032" s="296" t="str">
        <f>IFERROR(VLOOKUP(Table3[[#This Row],[Št. projektne naloge]],'[1]PLAN KONTROLE KONČANIH STROJEV'!$C$8:$M$2000,4,FALSE),"")</f>
        <v/>
      </c>
      <c r="AI1032" s="10"/>
      <c r="AJ1032" s="10"/>
      <c r="AK1032" s="296" t="str">
        <f>IFERROR(VLOOKUP(Table3[[#This Row],[Št. projektne naloge]],'[1]PLAN KONTROLE KONČANIH STROJEV'!$C$8:$M$2000,9,FALSE),"")</f>
        <v/>
      </c>
      <c r="AL103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32" s="30"/>
      <c r="AN1032" s="1"/>
    </row>
    <row r="1033" spans="1:41" s="511" customFormat="1" ht="18" hidden="1" customHeight="1" x14ac:dyDescent="0.35">
      <c r="A1033" s="106" t="s">
        <v>2278</v>
      </c>
      <c r="B1033" s="71" t="s">
        <v>2279</v>
      </c>
      <c r="C1033" s="452" t="s">
        <v>2281</v>
      </c>
      <c r="D1033" s="498"/>
      <c r="E1033" s="80" t="str">
        <f t="shared" si="12"/>
        <v/>
      </c>
      <c r="F1033" s="80"/>
      <c r="G1033" s="80" t="s">
        <v>2218</v>
      </c>
      <c r="H1033" s="502"/>
      <c r="I1033" s="80"/>
      <c r="J1033" s="80"/>
      <c r="K1033" s="80"/>
      <c r="L1033" s="498">
        <v>10</v>
      </c>
      <c r="M1033" s="498">
        <v>4</v>
      </c>
      <c r="N1033" s="229">
        <v>352485019</v>
      </c>
      <c r="O1033" s="80">
        <v>16343</v>
      </c>
      <c r="P1033" s="503">
        <v>1</v>
      </c>
      <c r="Q1033" s="504"/>
      <c r="R1033" s="498">
        <v>200</v>
      </c>
      <c r="S1033" s="80"/>
      <c r="T1033" s="505"/>
      <c r="U1033" s="80"/>
      <c r="V1033" s="502" t="str">
        <f>IFERROR(VLOOKUP(Table3[[#This Row],[Št. projektne naloge]],'[2]list 1'!$A$2:$I$2000,6,FALSE),"")</f>
        <v/>
      </c>
      <c r="W1033" s="506" t="str">
        <f>IFERROR(VLOOKUP(Table3[[#This Row],[Št. projektne naloge]],'[2]list 1'!$A$2:$I$2000,9,FALSE),"")</f>
        <v/>
      </c>
      <c r="X1033" s="507" t="str">
        <f>IFERROR(VLOOKUP(Table3[[#This Row],[Št. projektne naloge]],'[2]list 1'!$A$2:$I$2000,8,FALSE),"")</f>
        <v/>
      </c>
      <c r="Y1033" s="508">
        <f>SUM(Table3[[#This Row],[cca 
25%]:[cca 100%]])</f>
        <v>0</v>
      </c>
      <c r="Z1033" s="509">
        <f>Table3[[#This Row],[Montažne ure]]*(1-Table3[[#This Row],[faktor %]])</f>
        <v>200</v>
      </c>
      <c r="AA1033" s="504"/>
      <c r="AB1033" s="80"/>
      <c r="AC1033" s="80"/>
      <c r="AD1033" s="80"/>
      <c r="AE1033" s="299" t="s">
        <v>1257</v>
      </c>
      <c r="AF1033" s="510"/>
      <c r="AG1033" s="507" t="str">
        <f>IFERROR(VLOOKUP(Table3[[#This Row],[Št. projektne naloge]],'[1]PLAN KONTROLE KONČANIH STROJEV'!$C$8:$M$2000,5,FALSE),"")</f>
        <v/>
      </c>
      <c r="AH1033" s="507" t="str">
        <f>IFERROR(VLOOKUP(Table3[[#This Row],[Št. projektne naloge]],'[1]PLAN KONTROLE KONČANIH STROJEV'!$C$8:$M$2000,4,FALSE),"")</f>
        <v/>
      </c>
      <c r="AI1033" s="80"/>
      <c r="AJ1033" s="80"/>
      <c r="AK1033" s="507" t="str">
        <f>IFERROR(VLOOKUP(Table3[[#This Row],[Št. projektne naloge]],'[1]PLAN KONTROLE KONČANIH STROJEV'!$C$8:$M$2000,9,FALSE),"")</f>
        <v/>
      </c>
      <c r="AL1033" s="505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33" s="505"/>
      <c r="AN1033" s="1"/>
      <c r="AO1033"/>
    </row>
    <row r="1034" spans="1:41" ht="18" hidden="1" customHeight="1" x14ac:dyDescent="0.3">
      <c r="A1034" s="117"/>
      <c r="B1034" s="8"/>
      <c r="C1034" s="452"/>
      <c r="D1034" s="447"/>
      <c r="E1034" s="50" t="str">
        <f t="shared" si="12"/>
        <v/>
      </c>
      <c r="F1034" s="10"/>
      <c r="G1034" s="10"/>
      <c r="H1034" s="29"/>
      <c r="I1034" s="10"/>
      <c r="J1034" s="10"/>
      <c r="K1034" s="10"/>
      <c r="L1034" s="448"/>
      <c r="M1034" s="448"/>
      <c r="N1034" s="10"/>
      <c r="O1034" s="10"/>
      <c r="P1034" s="469"/>
      <c r="Q1034" s="102"/>
      <c r="R1034" s="448"/>
      <c r="S1034" s="10"/>
      <c r="T1034" s="30"/>
      <c r="U1034" s="10"/>
      <c r="V1034" s="29" t="str">
        <f>IFERROR(VLOOKUP(Table3[[#This Row],[Št. projektne naloge]],'[2]list 1'!$A$2:$I$2000,6,FALSE),"")</f>
        <v/>
      </c>
      <c r="W1034" s="119" t="str">
        <f>IFERROR(VLOOKUP(Table3[[#This Row],[Št. projektne naloge]],'[2]list 1'!$A$2:$I$2000,9,FALSE),"")</f>
        <v/>
      </c>
      <c r="X1034" s="296" t="str">
        <f>IFERROR(VLOOKUP(Table3[[#This Row],[Št. projektne naloge]],'[2]list 1'!$A$2:$I$2000,8,FALSE),"")</f>
        <v/>
      </c>
      <c r="Y1034" s="101">
        <f>SUM(Table3[[#This Row],[cca 
25%]:[cca 100%]])</f>
        <v>0</v>
      </c>
      <c r="Z1034" s="344">
        <f>Table3[[#This Row],[Montažne ure]]*(1-Table3[[#This Row],[faktor %]])</f>
        <v>0</v>
      </c>
      <c r="AA1034" s="102"/>
      <c r="AB1034" s="10"/>
      <c r="AC1034" s="10"/>
      <c r="AD1034" s="10"/>
      <c r="AE1034" s="10"/>
      <c r="AF1034" s="3"/>
      <c r="AG1034" s="296" t="str">
        <f>IFERROR(VLOOKUP(Table3[[#This Row],[Št. projektne naloge]],'[1]PLAN KONTROLE KONČANIH STROJEV'!$C$8:$M$2000,5,FALSE),"")</f>
        <v/>
      </c>
      <c r="AH1034" s="296" t="str">
        <f>IFERROR(VLOOKUP(Table3[[#This Row],[Št. projektne naloge]],'[1]PLAN KONTROLE KONČANIH STROJEV'!$C$8:$M$2000,4,FALSE),"")</f>
        <v/>
      </c>
      <c r="AI1034" s="10"/>
      <c r="AJ1034" s="10"/>
      <c r="AK1034" s="296" t="str">
        <f>IFERROR(VLOOKUP(Table3[[#This Row],[Št. projektne naloge]],'[1]PLAN KONTROLE KONČANIH STROJEV'!$C$8:$M$2000,9,FALSE),"")</f>
        <v/>
      </c>
      <c r="AL103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34" s="30"/>
      <c r="AN1034" s="1"/>
    </row>
    <row r="1035" spans="1:41" s="511" customFormat="1" ht="17.399999999999999" hidden="1" customHeight="1" x14ac:dyDescent="0.35">
      <c r="A1035" s="117" t="s">
        <v>2284</v>
      </c>
      <c r="B1035" s="86" t="s">
        <v>2283</v>
      </c>
      <c r="C1035" s="452" t="s">
        <v>2286</v>
      </c>
      <c r="D1035" s="450"/>
      <c r="E1035" s="80" t="str">
        <f t="shared" si="12"/>
        <v/>
      </c>
      <c r="F1035" s="80"/>
      <c r="G1035" s="80" t="s">
        <v>847</v>
      </c>
      <c r="H1035" s="502" t="s">
        <v>2296</v>
      </c>
      <c r="I1035" s="79">
        <v>45</v>
      </c>
      <c r="J1035" s="79"/>
      <c r="K1035" s="79"/>
      <c r="L1035" s="19">
        <v>0</v>
      </c>
      <c r="M1035" s="19">
        <v>0</v>
      </c>
      <c r="N1035" s="80">
        <v>421812</v>
      </c>
      <c r="O1035" s="80" t="s">
        <v>2285</v>
      </c>
      <c r="P1035" s="503">
        <v>2</v>
      </c>
      <c r="Q1035" s="504"/>
      <c r="R1035" s="498">
        <v>254</v>
      </c>
      <c r="S1035" s="512" t="s">
        <v>28</v>
      </c>
      <c r="T1035" s="505" t="s">
        <v>2282</v>
      </c>
      <c r="U1035" s="80"/>
      <c r="V1035" s="502" t="str">
        <f>IFERROR(VLOOKUP(Table3[[#This Row],[Št. projektne naloge]],'[2]list 1'!$A$2:$I$2000,6,FALSE),"")</f>
        <v/>
      </c>
      <c r="W1035" s="506" t="str">
        <f>IFERROR(VLOOKUP(Table3[[#This Row],[Št. projektne naloge]],'[2]list 1'!$A$2:$I$2000,9,FALSE),"")</f>
        <v/>
      </c>
      <c r="X1035" s="507" t="str">
        <f>IFERROR(VLOOKUP(Table3[[#This Row],[Št. projektne naloge]],'[2]list 1'!$A$2:$I$2000,8,FALSE),"")</f>
        <v/>
      </c>
      <c r="Y1035" s="508">
        <f>SUM(Table3[[#This Row],[cca 
25%]:[cca 100%]])</f>
        <v>1</v>
      </c>
      <c r="Z1035" s="509">
        <f>Table3[[#This Row],[Montažne ure]]*(1-Table3[[#This Row],[faktor %]])</f>
        <v>0</v>
      </c>
      <c r="AA1035" s="84">
        <v>0.25</v>
      </c>
      <c r="AB1035" s="84">
        <v>0.25</v>
      </c>
      <c r="AC1035" s="84">
        <v>0.25</v>
      </c>
      <c r="AD1035" s="84">
        <v>0.25</v>
      </c>
      <c r="AE1035" s="521" t="s">
        <v>2516</v>
      </c>
      <c r="AF1035" s="510"/>
      <c r="AG1035" s="507" t="str">
        <f>IFERROR(VLOOKUP(Table3[[#This Row],[Št. projektne naloge]],'[1]PLAN KONTROLE KONČANIH STROJEV'!$C$8:$M$2000,5,FALSE),"")</f>
        <v/>
      </c>
      <c r="AH1035" s="507" t="str">
        <f>IFERROR(VLOOKUP(Table3[[#This Row],[Št. projektne naloge]],'[1]PLAN KONTROLE KONČANIH STROJEV'!$C$8:$M$2000,4,FALSE),"")</f>
        <v/>
      </c>
      <c r="AI1035" s="80"/>
      <c r="AJ1035" s="80"/>
      <c r="AK1035" s="507" t="str">
        <f>IFERROR(VLOOKUP(Table3[[#This Row],[Št. projektne naloge]],'[1]PLAN KONTROLE KONČANIH STROJEV'!$C$8:$M$2000,9,FALSE),"")</f>
        <v/>
      </c>
      <c r="AL1035" s="505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35" s="505" t="s">
        <v>357</v>
      </c>
      <c r="AN1035" s="1"/>
      <c r="AO1035"/>
    </row>
    <row r="1036" spans="1:41" ht="18" hidden="1" customHeight="1" x14ac:dyDescent="0.3">
      <c r="A1036" s="117"/>
      <c r="B1036" s="8"/>
      <c r="C1036" s="452"/>
      <c r="D1036" s="447"/>
      <c r="E1036" s="50" t="str">
        <f t="shared" si="12"/>
        <v/>
      </c>
      <c r="F1036" s="10"/>
      <c r="G1036" s="10"/>
      <c r="H1036" s="29"/>
      <c r="I1036" s="10"/>
      <c r="J1036" s="10"/>
      <c r="K1036" s="10"/>
      <c r="L1036" s="448"/>
      <c r="M1036" s="448"/>
      <c r="N1036" s="10"/>
      <c r="O1036" s="10"/>
      <c r="P1036" s="469"/>
      <c r="Q1036" s="102"/>
      <c r="R1036" s="448"/>
      <c r="S1036" s="10"/>
      <c r="T1036" s="30"/>
      <c r="U1036" s="10"/>
      <c r="V1036" s="29" t="str">
        <f>IFERROR(VLOOKUP(Table3[[#This Row],[Št. projektne naloge]],'[2]list 1'!$A$2:$I$2000,6,FALSE),"")</f>
        <v/>
      </c>
      <c r="W1036" s="119" t="str">
        <f>IFERROR(VLOOKUP(Table3[[#This Row],[Št. projektne naloge]],'[2]list 1'!$A$2:$I$2000,9,FALSE),"")</f>
        <v/>
      </c>
      <c r="X1036" s="296" t="str">
        <f>IFERROR(VLOOKUP(Table3[[#This Row],[Št. projektne naloge]],'[2]list 1'!$A$2:$I$2000,8,FALSE),"")</f>
        <v/>
      </c>
      <c r="Y1036" s="101">
        <f>SUM(Table3[[#This Row],[cca 
25%]:[cca 100%]])</f>
        <v>0</v>
      </c>
      <c r="Z1036" s="344">
        <f>Table3[[#This Row],[Montažne ure]]*(1-Table3[[#This Row],[faktor %]])</f>
        <v>0</v>
      </c>
      <c r="AA1036" s="102"/>
      <c r="AB1036" s="10"/>
      <c r="AC1036" s="10"/>
      <c r="AD1036" s="10"/>
      <c r="AE1036" s="10"/>
      <c r="AF1036" s="3"/>
      <c r="AG1036" s="296" t="str">
        <f>IFERROR(VLOOKUP(Table3[[#This Row],[Št. projektne naloge]],'[1]PLAN KONTROLE KONČANIH STROJEV'!$C$8:$M$2000,5,FALSE),"")</f>
        <v/>
      </c>
      <c r="AH1036" s="296" t="str">
        <f>IFERROR(VLOOKUP(Table3[[#This Row],[Št. projektne naloge]],'[1]PLAN KONTROLE KONČANIH STROJEV'!$C$8:$M$2000,4,FALSE),"")</f>
        <v/>
      </c>
      <c r="AI1036" s="10"/>
      <c r="AJ1036" s="10"/>
      <c r="AK1036" s="296" t="str">
        <f>IFERROR(VLOOKUP(Table3[[#This Row],[Št. projektne naloge]],'[1]PLAN KONTROLE KONČANIH STROJEV'!$C$8:$M$2000,9,FALSE),"")</f>
        <v/>
      </c>
      <c r="AL103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36" s="30" t="s">
        <v>357</v>
      </c>
      <c r="AN1036" s="1"/>
    </row>
    <row r="1037" spans="1:41" ht="18" hidden="1" customHeight="1" x14ac:dyDescent="0.35">
      <c r="A1037" s="117" t="s">
        <v>2293</v>
      </c>
      <c r="B1037" s="8" t="s">
        <v>2295</v>
      </c>
      <c r="C1037" s="452" t="s">
        <v>2294</v>
      </c>
      <c r="D1037" s="471" t="s">
        <v>2780</v>
      </c>
      <c r="E1037" s="50">
        <v>1</v>
      </c>
      <c r="F1037" s="10" t="s">
        <v>357</v>
      </c>
      <c r="G1037" s="10"/>
      <c r="H1037" s="29" t="s">
        <v>2525</v>
      </c>
      <c r="I1037" s="250">
        <v>41</v>
      </c>
      <c r="J1037" s="7"/>
      <c r="K1037" s="7"/>
      <c r="L1037" s="19">
        <v>0</v>
      </c>
      <c r="M1037" s="19">
        <v>0</v>
      </c>
      <c r="N1037" s="91">
        <v>468526</v>
      </c>
      <c r="O1037" s="10">
        <v>16340</v>
      </c>
      <c r="P1037" s="469">
        <v>1</v>
      </c>
      <c r="Q1037" s="102"/>
      <c r="R1037" s="448">
        <v>238</v>
      </c>
      <c r="S1037" s="10" t="s">
        <v>23</v>
      </c>
      <c r="T1037" s="30" t="s">
        <v>2296</v>
      </c>
      <c r="U1037" s="10" t="s">
        <v>2563</v>
      </c>
      <c r="V1037" s="29" t="str">
        <f>IFERROR(VLOOKUP(Table3[[#This Row],[Št. projektne naloge]],'[2]list 1'!$A$2:$I$2000,6,FALSE),"")</f>
        <v/>
      </c>
      <c r="W1037" s="119" t="str">
        <f>IFERROR(VLOOKUP(Table3[[#This Row],[Št. projektne naloge]],'[2]list 1'!$A$2:$I$2000,9,FALSE),"")</f>
        <v/>
      </c>
      <c r="X1037" s="296" t="str">
        <f>IFERROR(VLOOKUP(Table3[[#This Row],[Št. projektne naloge]],'[2]list 1'!$A$2:$I$2000,8,FALSE),"")</f>
        <v/>
      </c>
      <c r="Y1037" s="101">
        <f>SUM(Table3[[#This Row],[cca 
25%]:[cca 100%]])</f>
        <v>1</v>
      </c>
      <c r="Z1037" s="344">
        <f>Table3[[#This Row],[Montažne ure]]*(1-Table3[[#This Row],[faktor %]])</f>
        <v>0</v>
      </c>
      <c r="AA1037" s="84">
        <v>0.25</v>
      </c>
      <c r="AB1037" s="84">
        <v>0.25</v>
      </c>
      <c r="AC1037" s="84">
        <v>0.25</v>
      </c>
      <c r="AD1037" s="84">
        <v>0.25</v>
      </c>
      <c r="AE1037" s="157"/>
      <c r="AF1037" s="3"/>
      <c r="AG1037" s="296" t="str">
        <f>IFERROR(VLOOKUP(Table3[[#This Row],[Št. projektne naloge]],'[1]PLAN KONTROLE KONČANIH STROJEV'!$C$8:$M$2000,5,FALSE),"")</f>
        <v/>
      </c>
      <c r="AH1037" s="296" t="str">
        <f>IFERROR(VLOOKUP(Table3[[#This Row],[Št. projektne naloge]],'[1]PLAN KONTROLE KONČANIH STROJEV'!$C$8:$M$2000,4,FALSE),"")</f>
        <v/>
      </c>
      <c r="AI1037" s="10"/>
      <c r="AJ1037" s="10"/>
      <c r="AK1037" s="296" t="str">
        <f>IFERROR(VLOOKUP(Table3[[#This Row],[Št. projektne naloge]],'[1]PLAN KONTROLE KONČANIH STROJEV'!$C$8:$M$2000,9,FALSE),"")</f>
        <v/>
      </c>
      <c r="AL103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37" s="30" t="s">
        <v>357</v>
      </c>
      <c r="AN1037" s="1"/>
    </row>
    <row r="1038" spans="1:41" ht="18" hidden="1" customHeight="1" x14ac:dyDescent="0.3">
      <c r="A1038" s="117"/>
      <c r="B1038" s="8"/>
      <c r="C1038" s="452"/>
      <c r="D1038" s="447"/>
      <c r="E1038" s="50" t="str">
        <f t="shared" si="12"/>
        <v/>
      </c>
      <c r="F1038" s="10"/>
      <c r="G1038" s="10"/>
      <c r="H1038" s="29"/>
      <c r="I1038" s="10"/>
      <c r="J1038" s="10"/>
      <c r="K1038" s="10"/>
      <c r="L1038" s="448"/>
      <c r="M1038" s="448"/>
      <c r="N1038" s="10"/>
      <c r="O1038" s="10"/>
      <c r="P1038" s="469"/>
      <c r="Q1038" s="102"/>
      <c r="R1038" s="448"/>
      <c r="S1038" s="10"/>
      <c r="T1038" s="30"/>
      <c r="U1038" s="10"/>
      <c r="V1038" s="29" t="str">
        <f>IFERROR(VLOOKUP(Table3[[#This Row],[Št. projektne naloge]],'[2]list 1'!$A$2:$I$2000,6,FALSE),"")</f>
        <v/>
      </c>
      <c r="W1038" s="119" t="str">
        <f>IFERROR(VLOOKUP(Table3[[#This Row],[Št. projektne naloge]],'[2]list 1'!$A$2:$I$2000,9,FALSE),"")</f>
        <v/>
      </c>
      <c r="X1038" s="296" t="str">
        <f>IFERROR(VLOOKUP(Table3[[#This Row],[Št. projektne naloge]],'[2]list 1'!$A$2:$I$2000,8,FALSE),"")</f>
        <v/>
      </c>
      <c r="Y1038" s="101">
        <f>SUM(Table3[[#This Row],[cca 
25%]:[cca 100%]])</f>
        <v>0</v>
      </c>
      <c r="Z1038" s="344">
        <f>Table3[[#This Row],[Montažne ure]]*(1-Table3[[#This Row],[faktor %]])</f>
        <v>0</v>
      </c>
      <c r="AA1038" s="102"/>
      <c r="AB1038" s="10"/>
      <c r="AC1038" s="10"/>
      <c r="AD1038" s="10"/>
      <c r="AE1038" s="10"/>
      <c r="AF1038" s="3"/>
      <c r="AG1038" s="296" t="str">
        <f>IFERROR(VLOOKUP(Table3[[#This Row],[Št. projektne naloge]],'[1]PLAN KONTROLE KONČANIH STROJEV'!$C$8:$M$2000,5,FALSE),"")</f>
        <v/>
      </c>
      <c r="AH1038" s="296" t="str">
        <f>IFERROR(VLOOKUP(Table3[[#This Row],[Št. projektne naloge]],'[1]PLAN KONTROLE KONČANIH STROJEV'!$C$8:$M$2000,4,FALSE),"")</f>
        <v/>
      </c>
      <c r="AI1038" s="10"/>
      <c r="AJ1038" s="10"/>
      <c r="AK1038" s="296" t="str">
        <f>IFERROR(VLOOKUP(Table3[[#This Row],[Št. projektne naloge]],'[1]PLAN KONTROLE KONČANIH STROJEV'!$C$8:$M$2000,9,FALSE),"")</f>
        <v/>
      </c>
      <c r="AL103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38" s="30"/>
      <c r="AN1038" s="1"/>
    </row>
    <row r="1039" spans="1:41" ht="18" hidden="1" customHeight="1" x14ac:dyDescent="0.35">
      <c r="A1039" s="117" t="s">
        <v>2310</v>
      </c>
      <c r="B1039" s="8" t="s">
        <v>2311</v>
      </c>
      <c r="C1039" s="452" t="s">
        <v>2312</v>
      </c>
      <c r="D1039" s="447"/>
      <c r="E1039" s="50" t="str">
        <f t="shared" si="12"/>
        <v/>
      </c>
      <c r="F1039" s="10"/>
      <c r="G1039" s="10"/>
      <c r="H1039" s="29" t="s">
        <v>877</v>
      </c>
      <c r="I1039" s="7">
        <v>39</v>
      </c>
      <c r="J1039" s="10"/>
      <c r="K1039" s="7"/>
      <c r="L1039" s="19">
        <v>0</v>
      </c>
      <c r="M1039" s="19">
        <v>0</v>
      </c>
      <c r="N1039" s="500">
        <v>395880076</v>
      </c>
      <c r="O1039" s="10">
        <v>16410</v>
      </c>
      <c r="P1039" s="470">
        <v>1</v>
      </c>
      <c r="Q1039" s="102"/>
      <c r="R1039" s="448">
        <v>160</v>
      </c>
      <c r="S1039" s="272" t="s">
        <v>23</v>
      </c>
      <c r="T1039" s="30"/>
      <c r="U1039" s="10"/>
      <c r="V1039" s="29" t="str">
        <f>IFERROR(VLOOKUP(Table3[[#This Row],[Št. projektne naloge]],'[2]list 1'!$A$2:$I$2000,6,FALSE),"")</f>
        <v/>
      </c>
      <c r="W1039" s="119" t="str">
        <f>IFERROR(VLOOKUP(Table3[[#This Row],[Št. projektne naloge]],'[2]list 1'!$A$2:$I$2000,9,FALSE),"")</f>
        <v/>
      </c>
      <c r="X1039" s="296" t="str">
        <f>IFERROR(VLOOKUP(Table3[[#This Row],[Št. projektne naloge]],'[2]list 1'!$A$2:$I$2000,8,FALSE),"")</f>
        <v/>
      </c>
      <c r="Y1039" s="101">
        <f>SUM(Table3[[#This Row],[cca 
25%]:[cca 100%]])</f>
        <v>1</v>
      </c>
      <c r="Z1039" s="344">
        <f>Table3[[#This Row],[Montažne ure]]*(1-Table3[[#This Row],[faktor %]])</f>
        <v>0</v>
      </c>
      <c r="AA1039" s="84">
        <v>0.25</v>
      </c>
      <c r="AB1039" s="84">
        <v>0.25</v>
      </c>
      <c r="AC1039" s="84">
        <v>0.25</v>
      </c>
      <c r="AD1039" s="84">
        <v>0.25</v>
      </c>
      <c r="AE1039" s="473" t="s">
        <v>2316</v>
      </c>
      <c r="AF1039" s="3"/>
      <c r="AG1039" s="296" t="str">
        <f>IFERROR(VLOOKUP(Table3[[#This Row],[Št. projektne naloge]],'[1]PLAN KONTROLE KONČANIH STROJEV'!$C$8:$M$2000,5,FALSE),"")</f>
        <v/>
      </c>
      <c r="AH1039" s="296" t="str">
        <f>IFERROR(VLOOKUP(Table3[[#This Row],[Št. projektne naloge]],'[1]PLAN KONTROLE KONČANIH STROJEV'!$C$8:$M$2000,4,FALSE),"")</f>
        <v/>
      </c>
      <c r="AI1039" s="10"/>
      <c r="AJ1039" s="10"/>
      <c r="AK1039" s="296" t="str">
        <f>IFERROR(VLOOKUP(Table3[[#This Row],[Št. projektne naloge]],'[1]PLAN KONTROLE KONČANIH STROJEV'!$C$8:$M$2000,9,FALSE),"")</f>
        <v/>
      </c>
      <c r="AL103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39" s="30" t="s">
        <v>357</v>
      </c>
      <c r="AN1039" s="1"/>
    </row>
    <row r="1040" spans="1:41" ht="18" hidden="1" customHeight="1" x14ac:dyDescent="0.3">
      <c r="A1040" s="450"/>
      <c r="B1040" s="451"/>
      <c r="C1040" s="452"/>
      <c r="D1040" s="453"/>
      <c r="E1040" s="447" t="str">
        <f t="shared" si="12"/>
        <v/>
      </c>
      <c r="F1040" s="448"/>
      <c r="G1040" s="448"/>
      <c r="H1040" s="449"/>
      <c r="I1040" s="480"/>
      <c r="J1040" s="448"/>
      <c r="K1040" s="448"/>
      <c r="L1040" s="454"/>
      <c r="M1040" s="454"/>
      <c r="N1040" s="448"/>
      <c r="O1040" s="448"/>
      <c r="P1040" s="448"/>
      <c r="Q1040" s="448"/>
      <c r="R1040" s="454"/>
      <c r="S1040" s="448"/>
      <c r="T1040" s="455"/>
      <c r="U1040" s="456"/>
      <c r="V1040" s="29" t="str">
        <f>IFERROR(VLOOKUP(Table3[[#This Row],[Št. projektne naloge]],'[2]list 1'!$A$2:$I$2000,6,FALSE),"")</f>
        <v/>
      </c>
      <c r="W1040" s="119" t="str">
        <f>IFERROR(VLOOKUP(Table3[[#This Row],[Št. projektne naloge]],'[2]list 1'!$A$2:$I$2000,9,FALSE),"")</f>
        <v/>
      </c>
      <c r="X1040" s="296" t="str">
        <f>IFERROR(VLOOKUP(Table3[[#This Row],[Št. projektne naloge]],'[2]list 1'!$A$2:$I$2000,8,FALSE),"")</f>
        <v/>
      </c>
      <c r="Y1040" s="101">
        <f>SUM(Table3[[#This Row],[cca 
25%]:[cca 100%]])</f>
        <v>0</v>
      </c>
      <c r="Z1040" s="344"/>
      <c r="AA1040" s="10"/>
      <c r="AB1040" s="10"/>
      <c r="AC1040" s="10"/>
      <c r="AD1040" s="10"/>
      <c r="AE1040" s="10"/>
      <c r="AF1040" s="3"/>
      <c r="AG1040" s="296" t="str">
        <f>IFERROR(VLOOKUP(Table3[[#This Row],[Št. projektne naloge]],'[1]PLAN KONTROLE KONČANIH STROJEV'!$C$8:$M$2000,5,FALSE),"")</f>
        <v/>
      </c>
      <c r="AH1040" s="296" t="str">
        <f>IFERROR(VLOOKUP(Table3[[#This Row],[Št. projektne naloge]],'[1]PLAN KONTROLE KONČANIH STROJEV'!$C$8:$M$2000,4,FALSE),"")</f>
        <v/>
      </c>
      <c r="AI1040" s="10"/>
      <c r="AJ1040" s="10"/>
      <c r="AK1040" s="296" t="str">
        <f>IFERROR(VLOOKUP(Table3[[#This Row],[Št. projektne naloge]],'[1]PLAN KONTROLE KONČANIH STROJEV'!$C$8:$M$2000,9,FALSE),"")</f>
        <v/>
      </c>
      <c r="AL104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40" s="30" t="s">
        <v>357</v>
      </c>
      <c r="AN1040" s="1"/>
    </row>
    <row r="1041" spans="1:40" ht="18" hidden="1" customHeight="1" x14ac:dyDescent="0.35">
      <c r="A1041" s="117" t="s">
        <v>2315</v>
      </c>
      <c r="B1041" s="8" t="s">
        <v>2314</v>
      </c>
      <c r="C1041" s="422" t="s">
        <v>2313</v>
      </c>
      <c r="D1041" s="471" t="s">
        <v>2780</v>
      </c>
      <c r="E1041" s="50" t="str">
        <f t="shared" si="12"/>
        <v>std</v>
      </c>
      <c r="F1041" s="10"/>
      <c r="G1041" s="10"/>
      <c r="H1041" s="29" t="s">
        <v>2525</v>
      </c>
      <c r="I1041" s="7">
        <v>46</v>
      </c>
      <c r="J1041" s="7"/>
      <c r="K1041" s="7"/>
      <c r="L1041" s="79">
        <v>0</v>
      </c>
      <c r="M1041" s="79">
        <v>0</v>
      </c>
      <c r="N1041" s="254">
        <v>395880001</v>
      </c>
      <c r="O1041" s="10">
        <v>16409</v>
      </c>
      <c r="P1041" s="496">
        <v>1</v>
      </c>
      <c r="Q1041" s="102"/>
      <c r="R1041" s="479">
        <v>160</v>
      </c>
      <c r="S1041" s="59" t="s">
        <v>28</v>
      </c>
      <c r="T1041" s="30"/>
      <c r="U1041" s="10"/>
      <c r="V1041" s="29" t="str">
        <f>IFERROR(VLOOKUP(Table3[[#This Row],[Št. projektne naloge]],'[2]list 1'!$A$2:$I$2000,6,FALSE),"")</f>
        <v/>
      </c>
      <c r="W1041" s="119" t="str">
        <f>IFERROR(VLOOKUP(Table3[[#This Row],[Št. projektne naloge]],'[2]list 1'!$A$2:$I$2000,9,FALSE),"")</f>
        <v/>
      </c>
      <c r="X1041" s="296" t="str">
        <f>IFERROR(VLOOKUP(Table3[[#This Row],[Št. projektne naloge]],'[2]list 1'!$A$2:$I$2000,8,FALSE),"")</f>
        <v/>
      </c>
      <c r="Y1041" s="101">
        <f>SUM(Table3[[#This Row],[cca 
25%]:[cca 100%]])</f>
        <v>1</v>
      </c>
      <c r="Z1041" s="344">
        <f>Table3[[#This Row],[Montažne ure]]*(1-Table3[[#This Row],[faktor %]])</f>
        <v>0</v>
      </c>
      <c r="AA1041" s="84">
        <v>0.25</v>
      </c>
      <c r="AB1041" s="84">
        <v>0.25</v>
      </c>
      <c r="AC1041" s="84">
        <v>0.25</v>
      </c>
      <c r="AD1041" s="84">
        <v>0.25</v>
      </c>
      <c r="AE1041" s="157" t="s">
        <v>1487</v>
      </c>
      <c r="AF1041" s="3"/>
      <c r="AG1041" s="296" t="str">
        <f>IFERROR(VLOOKUP(Table3[[#This Row],[Št. projektne naloge]],'[1]PLAN KONTROLE KONČANIH STROJEV'!$C$8:$M$2000,5,FALSE),"")</f>
        <v/>
      </c>
      <c r="AH1041" s="296" t="str">
        <f>IFERROR(VLOOKUP(Table3[[#This Row],[Št. projektne naloge]],'[1]PLAN KONTROLE KONČANIH STROJEV'!$C$8:$M$2000,4,FALSE),"")</f>
        <v/>
      </c>
      <c r="AI1041" s="10" t="s">
        <v>1490</v>
      </c>
      <c r="AJ1041" s="10"/>
      <c r="AK1041" s="296" t="str">
        <f>IFERROR(VLOOKUP(Table3[[#This Row],[Št. projektne naloge]],'[1]PLAN KONTROLE KONČANIH STROJEV'!$C$8:$M$2000,9,FALSE),"")</f>
        <v/>
      </c>
      <c r="AL104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41" s="30" t="s">
        <v>357</v>
      </c>
      <c r="AN1041" s="1"/>
    </row>
    <row r="1042" spans="1:40" ht="18" hidden="1" customHeight="1" x14ac:dyDescent="0.3">
      <c r="A1042" s="117"/>
      <c r="B1042" s="8"/>
      <c r="C1042" s="57"/>
      <c r="D1042" s="50"/>
      <c r="E1042" s="50" t="str">
        <f t="shared" si="12"/>
        <v/>
      </c>
      <c r="F1042" s="10"/>
      <c r="G1042" s="10"/>
      <c r="H1042" s="29"/>
      <c r="I1042" s="10"/>
      <c r="J1042" s="10"/>
      <c r="K1042" s="10"/>
      <c r="L1042" s="279"/>
      <c r="M1042" s="279"/>
      <c r="N1042" s="93"/>
      <c r="O1042" s="10"/>
      <c r="P1042" s="10"/>
      <c r="Q1042" s="102"/>
      <c r="R1042" s="10"/>
      <c r="S1042" s="10"/>
      <c r="T1042" s="30"/>
      <c r="U1042" s="10"/>
      <c r="V1042" s="29" t="str">
        <f>IFERROR(VLOOKUP(Table3[[#This Row],[Št. projektne naloge]],'[2]list 1'!$A$2:$I$2000,6,FALSE),"")</f>
        <v/>
      </c>
      <c r="W1042" s="119" t="str">
        <f>IFERROR(VLOOKUP(Table3[[#This Row],[Št. projektne naloge]],'[2]list 1'!$A$2:$I$2000,9,FALSE),"")</f>
        <v/>
      </c>
      <c r="X1042" s="296" t="str">
        <f>IFERROR(VLOOKUP(Table3[[#This Row],[Št. projektne naloge]],'[2]list 1'!$A$2:$I$2000,8,FALSE),"")</f>
        <v/>
      </c>
      <c r="Y1042" s="101">
        <f>SUM(Table3[[#This Row],[cca 
25%]:[cca 100%]])</f>
        <v>0</v>
      </c>
      <c r="Z1042" s="344">
        <f>Table3[[#This Row],[Montažne ure]]*(1-Table3[[#This Row],[faktor %]])</f>
        <v>0</v>
      </c>
      <c r="AA1042" s="102"/>
      <c r="AB1042" s="10"/>
      <c r="AC1042" s="10"/>
      <c r="AD1042" s="10"/>
      <c r="AE1042" s="157"/>
      <c r="AF1042" s="3"/>
      <c r="AG1042" s="296" t="str">
        <f>IFERROR(VLOOKUP(Table3[[#This Row],[Št. projektne naloge]],'[1]PLAN KONTROLE KONČANIH STROJEV'!$C$8:$M$2000,5,FALSE),"")</f>
        <v/>
      </c>
      <c r="AH1042" s="296" t="str">
        <f>IFERROR(VLOOKUP(Table3[[#This Row],[Št. projektne naloge]],'[1]PLAN KONTROLE KONČANIH STROJEV'!$C$8:$M$2000,4,FALSE),"")</f>
        <v/>
      </c>
      <c r="AI1042" s="10"/>
      <c r="AJ1042" s="10"/>
      <c r="AK1042" s="296" t="str">
        <f>IFERROR(VLOOKUP(Table3[[#This Row],[Št. projektne naloge]],'[1]PLAN KONTROLE KONČANIH STROJEV'!$C$8:$M$2000,9,FALSE),"")</f>
        <v/>
      </c>
      <c r="AL104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42" s="30" t="s">
        <v>357</v>
      </c>
      <c r="AN1042" s="1"/>
    </row>
    <row r="1043" spans="1:40" ht="18" hidden="1" customHeight="1" x14ac:dyDescent="0.35">
      <c r="A1043" s="117" t="s">
        <v>2358</v>
      </c>
      <c r="B1043" s="8" t="s">
        <v>2357</v>
      </c>
      <c r="C1043" s="57" t="s">
        <v>2334</v>
      </c>
      <c r="D1043" s="419" t="s">
        <v>2335</v>
      </c>
      <c r="E1043" s="50">
        <v>10</v>
      </c>
      <c r="F1043" s="93"/>
      <c r="G1043" s="10"/>
      <c r="H1043" s="29" t="s">
        <v>1257</v>
      </c>
      <c r="I1043" s="7">
        <v>47</v>
      </c>
      <c r="J1043" s="7"/>
      <c r="K1043" s="7"/>
      <c r="L1043" s="19">
        <v>0</v>
      </c>
      <c r="M1043" s="19">
        <v>0</v>
      </c>
      <c r="N1043" s="93">
        <v>386947005</v>
      </c>
      <c r="O1043" s="8">
        <v>16411</v>
      </c>
      <c r="P1043" s="10">
        <v>1</v>
      </c>
      <c r="Q1043" s="102"/>
      <c r="R1043" s="10">
        <v>39</v>
      </c>
      <c r="S1043" s="482" t="s">
        <v>1486</v>
      </c>
      <c r="T1043" s="30"/>
      <c r="U1043" s="10"/>
      <c r="V1043" s="29" t="str">
        <f>IFERROR(VLOOKUP(Table3[[#This Row],[Št. projektne naloge]],'[2]list 1'!$A$2:$I$2000,6,FALSE),"")</f>
        <v/>
      </c>
      <c r="W1043" s="119" t="str">
        <f>IFERROR(VLOOKUP(Table3[[#This Row],[Št. projektne naloge]],'[2]list 1'!$A$2:$I$2000,9,FALSE),"")</f>
        <v/>
      </c>
      <c r="X1043" s="296" t="str">
        <f>IFERROR(VLOOKUP(Table3[[#This Row],[Št. projektne naloge]],'[2]list 1'!$A$2:$I$2000,8,FALSE),"")</f>
        <v/>
      </c>
      <c r="Y1043" s="101">
        <f>SUM(Table3[[#This Row],[cca 
25%]:[cca 100%]])</f>
        <v>1</v>
      </c>
      <c r="Z1043" s="344">
        <f>Table3[[#This Row],[Montažne ure]]*(1-Table3[[#This Row],[faktor %]])</f>
        <v>0</v>
      </c>
      <c r="AA1043" s="84">
        <v>0.25</v>
      </c>
      <c r="AB1043" s="84">
        <v>0.25</v>
      </c>
      <c r="AC1043" s="84">
        <v>0.25</v>
      </c>
      <c r="AD1043" s="84">
        <v>0.25</v>
      </c>
      <c r="AE1043" s="154" t="s">
        <v>1367</v>
      </c>
      <c r="AF1043" s="3"/>
      <c r="AG1043" s="296">
        <f>IFERROR(VLOOKUP(Table3[[#This Row],[Št. projektne naloge]],'[1]PLAN KONTROLE KONČANIH STROJEV'!$C$8:$M$2000,5,FALSE),"")</f>
        <v>0</v>
      </c>
      <c r="AH1043" s="296" t="str">
        <f>IFERROR(VLOOKUP(Table3[[#This Row],[Št. projektne naloge]],'[1]PLAN KONTROLE KONČANIH STROJEV'!$C$8:$M$2000,4,FALSE),"")</f>
        <v>DA</v>
      </c>
      <c r="AI1043" s="10"/>
      <c r="AJ1043" s="10"/>
      <c r="AK1043" s="296">
        <f>IFERROR(VLOOKUP(Table3[[#This Row],[Št. projektne naloge]],'[1]PLAN KONTROLE KONČANIH STROJEV'!$C$8:$M$2000,9,FALSE),"")</f>
        <v>45643</v>
      </c>
      <c r="AL104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43" s="30" t="s">
        <v>357</v>
      </c>
      <c r="AN1043" s="1"/>
    </row>
    <row r="1044" spans="1:40" ht="18.600000000000001" hidden="1" customHeight="1" x14ac:dyDescent="0.35">
      <c r="A1044" s="117" t="s">
        <v>2358</v>
      </c>
      <c r="B1044" s="8" t="s">
        <v>2357</v>
      </c>
      <c r="C1044" s="57" t="s">
        <v>2336</v>
      </c>
      <c r="D1044" s="419" t="s">
        <v>2337</v>
      </c>
      <c r="E1044" s="50">
        <v>20</v>
      </c>
      <c r="F1044" s="93"/>
      <c r="G1044" s="10"/>
      <c r="H1044" s="29" t="s">
        <v>1091</v>
      </c>
      <c r="I1044" s="7">
        <v>48</v>
      </c>
      <c r="J1044" s="7"/>
      <c r="K1044" s="497"/>
      <c r="L1044" s="19">
        <v>0</v>
      </c>
      <c r="M1044" s="19">
        <v>0</v>
      </c>
      <c r="N1044" s="500">
        <v>395880077</v>
      </c>
      <c r="O1044" s="8">
        <v>16412</v>
      </c>
      <c r="P1044" s="10">
        <v>1</v>
      </c>
      <c r="Q1044" s="102"/>
      <c r="R1044" s="10">
        <v>169</v>
      </c>
      <c r="S1044" s="59" t="s">
        <v>28</v>
      </c>
      <c r="T1044" s="30"/>
      <c r="U1044" s="10"/>
      <c r="V1044" s="29" t="str">
        <f>IFERROR(VLOOKUP(Table3[[#This Row],[Št. projektne naloge]],'[2]list 1'!$A$2:$I$2000,6,FALSE),"")</f>
        <v/>
      </c>
      <c r="W1044" s="119" t="str">
        <f>IFERROR(VLOOKUP(Table3[[#This Row],[Št. projektne naloge]],'[2]list 1'!$A$2:$I$2000,9,FALSE),"")</f>
        <v/>
      </c>
      <c r="X1044" s="296" t="str">
        <f>IFERROR(VLOOKUP(Table3[[#This Row],[Št. projektne naloge]],'[2]list 1'!$A$2:$I$2000,8,FALSE),"")</f>
        <v/>
      </c>
      <c r="Y1044" s="101">
        <f>SUM(Table3[[#This Row],[cca 
25%]:[cca 100%]])</f>
        <v>1</v>
      </c>
      <c r="Z1044" s="344">
        <f>Table3[[#This Row],[Montažne ure]]*(1-Table3[[#This Row],[faktor %]])</f>
        <v>0</v>
      </c>
      <c r="AA1044" s="84">
        <v>0.25</v>
      </c>
      <c r="AB1044" s="84">
        <v>0.25</v>
      </c>
      <c r="AC1044" s="84">
        <v>0.25</v>
      </c>
      <c r="AD1044" s="84">
        <v>0.25</v>
      </c>
      <c r="AE1044" s="154" t="s">
        <v>1263</v>
      </c>
      <c r="AF1044" s="3"/>
      <c r="AG1044" s="296">
        <f>IFERROR(VLOOKUP(Table3[[#This Row],[Št. projektne naloge]],'[1]PLAN KONTROLE KONČANIH STROJEV'!$C$8:$M$2000,5,FALSE),"")</f>
        <v>0</v>
      </c>
      <c r="AH1044" s="296" t="str">
        <f>IFERROR(VLOOKUP(Table3[[#This Row],[Št. projektne naloge]],'[1]PLAN KONTROLE KONČANIH STROJEV'!$C$8:$M$2000,4,FALSE),"")</f>
        <v>DA</v>
      </c>
      <c r="AI1044" s="10"/>
      <c r="AJ1044" s="10"/>
      <c r="AK1044" s="296">
        <f>IFERROR(VLOOKUP(Table3[[#This Row],[Št. projektne naloge]],'[1]PLAN KONTROLE KONČANIH STROJEV'!$C$8:$M$2000,9,FALSE),"")</f>
        <v>45644</v>
      </c>
      <c r="AL104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44" s="30" t="s">
        <v>357</v>
      </c>
      <c r="AN1044" s="1"/>
    </row>
    <row r="1045" spans="1:40" ht="18" hidden="1" customHeight="1" x14ac:dyDescent="0.35">
      <c r="A1045" s="117" t="s">
        <v>2358</v>
      </c>
      <c r="B1045" s="8" t="s">
        <v>2357</v>
      </c>
      <c r="C1045" s="57" t="s">
        <v>2338</v>
      </c>
      <c r="D1045" s="419" t="s">
        <v>2339</v>
      </c>
      <c r="E1045" s="50">
        <v>30</v>
      </c>
      <c r="F1045" s="10"/>
      <c r="G1045" s="10"/>
      <c r="H1045" s="29" t="s">
        <v>1091</v>
      </c>
      <c r="I1045" s="7">
        <v>48</v>
      </c>
      <c r="J1045" s="7"/>
      <c r="K1045" s="497"/>
      <c r="L1045" s="19">
        <v>0</v>
      </c>
      <c r="M1045" s="19">
        <v>0</v>
      </c>
      <c r="N1045" s="10">
        <v>417309</v>
      </c>
      <c r="O1045" s="8">
        <v>16413</v>
      </c>
      <c r="P1045" s="10">
        <v>1</v>
      </c>
      <c r="Q1045" s="102"/>
      <c r="R1045" s="10">
        <v>48</v>
      </c>
      <c r="S1045" s="59" t="s">
        <v>28</v>
      </c>
      <c r="T1045" s="30"/>
      <c r="U1045" s="10"/>
      <c r="V1045" s="29" t="str">
        <f>IFERROR(VLOOKUP(Table3[[#This Row],[Št. projektne naloge]],'[2]list 1'!$A$2:$I$2000,6,FALSE),"")</f>
        <v/>
      </c>
      <c r="W1045" s="119" t="str">
        <f>IFERROR(VLOOKUP(Table3[[#This Row],[Št. projektne naloge]],'[2]list 1'!$A$2:$I$2000,9,FALSE),"")</f>
        <v/>
      </c>
      <c r="X1045" s="296" t="str">
        <f>IFERROR(VLOOKUP(Table3[[#This Row],[Št. projektne naloge]],'[2]list 1'!$A$2:$I$2000,8,FALSE),"")</f>
        <v/>
      </c>
      <c r="Y1045" s="101">
        <f>SUM(Table3[[#This Row],[cca 
25%]:[cca 100%]])</f>
        <v>1</v>
      </c>
      <c r="Z1045" s="344">
        <f>Table3[[#This Row],[Montažne ure]]*(1-Table3[[#This Row],[faktor %]])</f>
        <v>0</v>
      </c>
      <c r="AA1045" s="84">
        <v>0.25</v>
      </c>
      <c r="AB1045" s="84">
        <v>0.25</v>
      </c>
      <c r="AC1045" s="84">
        <v>0.25</v>
      </c>
      <c r="AD1045" s="84">
        <v>0.25</v>
      </c>
      <c r="AE1045" s="154" t="s">
        <v>1263</v>
      </c>
      <c r="AF1045" s="3"/>
      <c r="AG1045" s="296">
        <f>IFERROR(VLOOKUP(Table3[[#This Row],[Št. projektne naloge]],'[1]PLAN KONTROLE KONČANIH STROJEV'!$C$8:$M$2000,5,FALSE),"")</f>
        <v>0</v>
      </c>
      <c r="AH1045" s="296" t="str">
        <f>IFERROR(VLOOKUP(Table3[[#This Row],[Št. projektne naloge]],'[1]PLAN KONTROLE KONČANIH STROJEV'!$C$8:$M$2000,4,FALSE),"")</f>
        <v>DA</v>
      </c>
      <c r="AI1045" s="10"/>
      <c r="AJ1045" s="10"/>
      <c r="AK1045" s="296">
        <f>IFERROR(VLOOKUP(Table3[[#This Row],[Št. projektne naloge]],'[1]PLAN KONTROLE KONČANIH STROJEV'!$C$8:$M$2000,9,FALSE),"")</f>
        <v>45642</v>
      </c>
      <c r="AL104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45" s="30" t="s">
        <v>357</v>
      </c>
      <c r="AN1045" s="1"/>
    </row>
    <row r="1046" spans="1:40" ht="18" hidden="1" customHeight="1" x14ac:dyDescent="0.3">
      <c r="A1046" s="117" t="s">
        <v>2358</v>
      </c>
      <c r="B1046" s="8" t="s">
        <v>2357</v>
      </c>
      <c r="C1046" s="57" t="s">
        <v>1746</v>
      </c>
      <c r="D1046" s="419" t="s">
        <v>2340</v>
      </c>
      <c r="E1046" s="50">
        <v>40</v>
      </c>
      <c r="F1046" s="10"/>
      <c r="G1046" s="10"/>
      <c r="H1046" s="29" t="s">
        <v>1097</v>
      </c>
      <c r="I1046" s="7">
        <v>47</v>
      </c>
      <c r="J1046" s="246"/>
      <c r="K1046" s="7"/>
      <c r="L1046" s="497"/>
      <c r="M1046" s="497"/>
      <c r="N1046" s="10">
        <v>472096</v>
      </c>
      <c r="O1046" s="8">
        <v>16414</v>
      </c>
      <c r="P1046" s="10">
        <v>1</v>
      </c>
      <c r="Q1046" s="102"/>
      <c r="R1046" s="10">
        <v>35</v>
      </c>
      <c r="S1046" s="482" t="s">
        <v>1486</v>
      </c>
      <c r="T1046" s="30"/>
      <c r="U1046" s="10"/>
      <c r="V1046" s="29" t="str">
        <f>IFERROR(VLOOKUP(Table3[[#This Row],[Št. projektne naloge]],'[2]list 1'!$A$2:$I$2000,6,FALSE),"")</f>
        <v/>
      </c>
      <c r="W1046" s="119" t="str">
        <f>IFERROR(VLOOKUP(Table3[[#This Row],[Št. projektne naloge]],'[2]list 1'!$A$2:$I$2000,9,FALSE),"")</f>
        <v/>
      </c>
      <c r="X1046" s="296" t="str">
        <f>IFERROR(VLOOKUP(Table3[[#This Row],[Št. projektne naloge]],'[2]list 1'!$A$2:$I$2000,8,FALSE),"")</f>
        <v/>
      </c>
      <c r="Y1046" s="101">
        <f>SUM(Table3[[#This Row],[cca 
25%]:[cca 100%]])</f>
        <v>1</v>
      </c>
      <c r="Z1046" s="344">
        <f>Table3[[#This Row],[Montažne ure]]*(1-Table3[[#This Row],[faktor %]])</f>
        <v>0</v>
      </c>
      <c r="AA1046" s="84">
        <v>0.25</v>
      </c>
      <c r="AB1046" s="84">
        <v>0.25</v>
      </c>
      <c r="AC1046" s="84">
        <v>0.25</v>
      </c>
      <c r="AD1046" s="84">
        <v>0.25</v>
      </c>
      <c r="AE1046" s="154" t="s">
        <v>1091</v>
      </c>
      <c r="AF1046" s="3"/>
      <c r="AG1046" s="296">
        <f>IFERROR(VLOOKUP(Table3[[#This Row],[Št. projektne naloge]],'[1]PLAN KONTROLE KONČANIH STROJEV'!$C$8:$M$2000,5,FALSE),"")</f>
        <v>0</v>
      </c>
      <c r="AH1046" s="296" t="str">
        <f>IFERROR(VLOOKUP(Table3[[#This Row],[Št. projektne naloge]],'[1]PLAN KONTROLE KONČANIH STROJEV'!$C$8:$M$2000,4,FALSE),"")</f>
        <v>DA</v>
      </c>
      <c r="AI1046" s="10"/>
      <c r="AJ1046" s="10"/>
      <c r="AK1046" s="296">
        <f>IFERROR(VLOOKUP(Table3[[#This Row],[Št. projektne naloge]],'[1]PLAN KONTROLE KONČANIH STROJEV'!$C$8:$M$2000,9,FALSE),"")</f>
        <v>45637</v>
      </c>
      <c r="AL104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46" s="30" t="s">
        <v>357</v>
      </c>
      <c r="AN1046" s="1"/>
    </row>
    <row r="1047" spans="1:40" ht="18" hidden="1" customHeight="1" x14ac:dyDescent="0.35">
      <c r="A1047" s="117" t="s">
        <v>2358</v>
      </c>
      <c r="B1047" s="8" t="s">
        <v>2357</v>
      </c>
      <c r="C1047" s="57" t="s">
        <v>52</v>
      </c>
      <c r="D1047" s="419" t="s">
        <v>2341</v>
      </c>
      <c r="E1047" s="50">
        <v>50</v>
      </c>
      <c r="F1047" s="10"/>
      <c r="G1047" s="10"/>
      <c r="H1047" s="29" t="s">
        <v>1097</v>
      </c>
      <c r="I1047" s="7">
        <v>47</v>
      </c>
      <c r="J1047" s="7"/>
      <c r="K1047" s="7"/>
      <c r="L1047" s="19">
        <v>0</v>
      </c>
      <c r="M1047" s="19">
        <v>0</v>
      </c>
      <c r="N1047" s="10">
        <v>324126</v>
      </c>
      <c r="O1047" s="8">
        <v>16415</v>
      </c>
      <c r="P1047" s="10">
        <v>1</v>
      </c>
      <c r="Q1047" s="102"/>
      <c r="R1047" s="10">
        <v>6</v>
      </c>
      <c r="S1047" s="482" t="s">
        <v>1486</v>
      </c>
      <c r="T1047" s="30"/>
      <c r="U1047" s="10"/>
      <c r="V1047" s="29" t="str">
        <f>IFERROR(VLOOKUP(Table3[[#This Row],[Št. projektne naloge]],'[2]list 1'!$A$2:$I$2000,6,FALSE),"")</f>
        <v/>
      </c>
      <c r="W1047" s="119" t="str">
        <f>IFERROR(VLOOKUP(Table3[[#This Row],[Št. projektne naloge]],'[2]list 1'!$A$2:$I$2000,9,FALSE),"")</f>
        <v/>
      </c>
      <c r="X1047" s="296" t="str">
        <f>IFERROR(VLOOKUP(Table3[[#This Row],[Št. projektne naloge]],'[2]list 1'!$A$2:$I$2000,8,FALSE),"")</f>
        <v/>
      </c>
      <c r="Y1047" s="101">
        <f>SUM(Table3[[#This Row],[cca 
25%]:[cca 100%]])</f>
        <v>1</v>
      </c>
      <c r="Z1047" s="344">
        <f>Table3[[#This Row],[Montažne ure]]*(1-Table3[[#This Row],[faktor %]])</f>
        <v>0</v>
      </c>
      <c r="AA1047" s="84">
        <v>0.25</v>
      </c>
      <c r="AB1047" s="84">
        <v>0.25</v>
      </c>
      <c r="AC1047" s="84">
        <v>0.25</v>
      </c>
      <c r="AD1047" s="84">
        <v>0.25</v>
      </c>
      <c r="AE1047" s="154" t="s">
        <v>1091</v>
      </c>
      <c r="AF1047" s="3"/>
      <c r="AG1047" s="296">
        <f>IFERROR(VLOOKUP(Table3[[#This Row],[Št. projektne naloge]],'[1]PLAN KONTROLE KONČANIH STROJEV'!$C$8:$M$2000,5,FALSE),"")</f>
        <v>0</v>
      </c>
      <c r="AH1047" s="296" t="str">
        <f>IFERROR(VLOOKUP(Table3[[#This Row],[Št. projektne naloge]],'[1]PLAN KONTROLE KONČANIH STROJEV'!$C$8:$M$2000,4,FALSE),"")</f>
        <v>DA</v>
      </c>
      <c r="AI1047" s="10"/>
      <c r="AJ1047" s="10"/>
      <c r="AK1047" s="296">
        <f>IFERROR(VLOOKUP(Table3[[#This Row],[Št. projektne naloge]],'[1]PLAN KONTROLE KONČANIH STROJEV'!$C$8:$M$2000,9,FALSE),"")</f>
        <v>45638</v>
      </c>
      <c r="AL104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47" s="30" t="s">
        <v>357</v>
      </c>
      <c r="AN1047" s="1"/>
    </row>
    <row r="1048" spans="1:40" ht="18" hidden="1" customHeight="1" x14ac:dyDescent="0.35">
      <c r="A1048" s="117" t="s">
        <v>2358</v>
      </c>
      <c r="B1048" s="8" t="s">
        <v>2357</v>
      </c>
      <c r="C1048" s="57" t="s">
        <v>2342</v>
      </c>
      <c r="D1048" s="419" t="s">
        <v>2343</v>
      </c>
      <c r="E1048" s="50">
        <v>60</v>
      </c>
      <c r="F1048" s="10"/>
      <c r="G1048" s="10"/>
      <c r="H1048" s="29" t="s">
        <v>1097</v>
      </c>
      <c r="I1048" s="7">
        <v>47</v>
      </c>
      <c r="J1048" s="7"/>
      <c r="K1048" s="7"/>
      <c r="L1048" s="19">
        <v>0</v>
      </c>
      <c r="M1048" s="19">
        <v>0</v>
      </c>
      <c r="N1048" s="10">
        <v>478782</v>
      </c>
      <c r="O1048" s="8">
        <v>16502</v>
      </c>
      <c r="P1048" s="10">
        <v>1</v>
      </c>
      <c r="Q1048" s="102"/>
      <c r="R1048" s="10">
        <v>10</v>
      </c>
      <c r="S1048" s="482" t="s">
        <v>1486</v>
      </c>
      <c r="T1048" s="30"/>
      <c r="U1048" s="10"/>
      <c r="V1048" s="29" t="str">
        <f>IFERROR(VLOOKUP(Table3[[#This Row],[Št. projektne naloge]],'[2]list 1'!$A$2:$I$2000,6,FALSE),"")</f>
        <v/>
      </c>
      <c r="W1048" s="119" t="str">
        <f>IFERROR(VLOOKUP(Table3[[#This Row],[Št. projektne naloge]],'[2]list 1'!$A$2:$I$2000,9,FALSE),"")</f>
        <v/>
      </c>
      <c r="X1048" s="296" t="str">
        <f>IFERROR(VLOOKUP(Table3[[#This Row],[Št. projektne naloge]],'[2]list 1'!$A$2:$I$2000,8,FALSE),"")</f>
        <v/>
      </c>
      <c r="Y1048" s="101">
        <f>SUM(Table3[[#This Row],[cca 
25%]:[cca 100%]])</f>
        <v>1</v>
      </c>
      <c r="Z1048" s="344">
        <f>Table3[[#This Row],[Montažne ure]]*(1-Table3[[#This Row],[faktor %]])</f>
        <v>0</v>
      </c>
      <c r="AA1048" s="84">
        <v>0.25</v>
      </c>
      <c r="AB1048" s="84">
        <v>0.25</v>
      </c>
      <c r="AC1048" s="84">
        <v>0.25</v>
      </c>
      <c r="AD1048" s="84">
        <v>0.25</v>
      </c>
      <c r="AE1048" s="154"/>
      <c r="AF1048" s="3"/>
      <c r="AG1048" s="296">
        <f>IFERROR(VLOOKUP(Table3[[#This Row],[Št. projektne naloge]],'[1]PLAN KONTROLE KONČANIH STROJEV'!$C$8:$M$2000,5,FALSE),"")</f>
        <v>0</v>
      </c>
      <c r="AH1048" s="296" t="str">
        <f>IFERROR(VLOOKUP(Table3[[#This Row],[Št. projektne naloge]],'[1]PLAN KONTROLE KONČANIH STROJEV'!$C$8:$M$2000,4,FALSE),"")</f>
        <v>DA</v>
      </c>
      <c r="AI1048" s="10"/>
      <c r="AJ1048" s="10"/>
      <c r="AK1048" s="296">
        <f>IFERROR(VLOOKUP(Table3[[#This Row],[Št. projektne naloge]],'[1]PLAN KONTROLE KONČANIH STROJEV'!$C$8:$M$2000,9,FALSE),"")</f>
        <v>45646</v>
      </c>
      <c r="AL104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48" s="30" t="s">
        <v>357</v>
      </c>
      <c r="AN1048" s="1"/>
    </row>
    <row r="1049" spans="1:40" ht="18" hidden="1" customHeight="1" x14ac:dyDescent="0.35">
      <c r="A1049" s="117" t="s">
        <v>2358</v>
      </c>
      <c r="B1049" s="8" t="s">
        <v>2357</v>
      </c>
      <c r="C1049" s="57" t="s">
        <v>176</v>
      </c>
      <c r="D1049" s="419" t="s">
        <v>2344</v>
      </c>
      <c r="E1049" s="50">
        <v>70</v>
      </c>
      <c r="F1049" s="10"/>
      <c r="G1049" s="10"/>
      <c r="H1049" s="29" t="s">
        <v>1260</v>
      </c>
      <c r="I1049" s="7">
        <v>47</v>
      </c>
      <c r="J1049" s="7"/>
      <c r="K1049" s="7"/>
      <c r="L1049" s="19">
        <v>0</v>
      </c>
      <c r="M1049" s="19">
        <v>0</v>
      </c>
      <c r="N1049" s="10">
        <v>427660</v>
      </c>
      <c r="O1049" s="8">
        <v>16416</v>
      </c>
      <c r="P1049" s="10">
        <v>1</v>
      </c>
      <c r="Q1049" s="102"/>
      <c r="R1049" s="10">
        <v>85</v>
      </c>
      <c r="S1049" s="59" t="s">
        <v>28</v>
      </c>
      <c r="T1049" s="30"/>
      <c r="U1049" s="10"/>
      <c r="V1049" s="29" t="str">
        <f>IFERROR(VLOOKUP(Table3[[#This Row],[Št. projektne naloge]],'[2]list 1'!$A$2:$I$2000,6,FALSE),"")</f>
        <v/>
      </c>
      <c r="W1049" s="119" t="str">
        <f>IFERROR(VLOOKUP(Table3[[#This Row],[Št. projektne naloge]],'[2]list 1'!$A$2:$I$2000,9,FALSE),"")</f>
        <v/>
      </c>
      <c r="X1049" s="296" t="str">
        <f>IFERROR(VLOOKUP(Table3[[#This Row],[Št. projektne naloge]],'[2]list 1'!$A$2:$I$2000,8,FALSE),"")</f>
        <v/>
      </c>
      <c r="Y1049" s="101">
        <f>SUM(Table3[[#This Row],[cca 
25%]:[cca 100%]])</f>
        <v>1</v>
      </c>
      <c r="Z1049" s="344">
        <f>Table3[[#This Row],[Montažne ure]]*(1-Table3[[#This Row],[faktor %]])</f>
        <v>0</v>
      </c>
      <c r="AA1049" s="84">
        <v>0.25</v>
      </c>
      <c r="AB1049" s="84">
        <v>0.25</v>
      </c>
      <c r="AC1049" s="84">
        <v>0.25</v>
      </c>
      <c r="AD1049" s="84">
        <v>0.25</v>
      </c>
      <c r="AE1049" s="154" t="s">
        <v>2526</v>
      </c>
      <c r="AF1049" s="3"/>
      <c r="AG1049" s="296">
        <f>IFERROR(VLOOKUP(Table3[[#This Row],[Št. projektne naloge]],'[1]PLAN KONTROLE KONČANIH STROJEV'!$C$8:$M$2000,5,FALSE),"")</f>
        <v>0</v>
      </c>
      <c r="AH1049" s="296" t="str">
        <f>IFERROR(VLOOKUP(Table3[[#This Row],[Št. projektne naloge]],'[1]PLAN KONTROLE KONČANIH STROJEV'!$C$8:$M$2000,4,FALSE),"")</f>
        <v>DA</v>
      </c>
      <c r="AI1049" s="10"/>
      <c r="AJ1049" s="10"/>
      <c r="AK1049" s="296">
        <f>IFERROR(VLOOKUP(Table3[[#This Row],[Št. projektne naloge]],'[1]PLAN KONTROLE KONČANIH STROJEV'!$C$8:$M$2000,9,FALSE),"")</f>
        <v>45642</v>
      </c>
      <c r="AL104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49" s="30" t="s">
        <v>357</v>
      </c>
      <c r="AN1049" s="1"/>
    </row>
    <row r="1050" spans="1:40" ht="18" hidden="1" customHeight="1" x14ac:dyDescent="0.35">
      <c r="A1050" s="117" t="s">
        <v>2358</v>
      </c>
      <c r="B1050" s="8" t="s">
        <v>2357</v>
      </c>
      <c r="C1050" s="57" t="s">
        <v>178</v>
      </c>
      <c r="D1050" s="419" t="s">
        <v>2345</v>
      </c>
      <c r="E1050" s="50">
        <v>80</v>
      </c>
      <c r="F1050" s="10"/>
      <c r="G1050" s="10"/>
      <c r="H1050" s="29" t="s">
        <v>1257</v>
      </c>
      <c r="I1050" s="7">
        <v>47</v>
      </c>
      <c r="J1050" s="7"/>
      <c r="K1050" s="7"/>
      <c r="L1050" s="19">
        <v>0</v>
      </c>
      <c r="M1050" s="19">
        <v>0</v>
      </c>
      <c r="N1050" s="10">
        <v>323108</v>
      </c>
      <c r="O1050" s="8">
        <v>16417</v>
      </c>
      <c r="P1050" s="10">
        <v>1</v>
      </c>
      <c r="Q1050" s="102"/>
      <c r="R1050" s="10">
        <v>106</v>
      </c>
      <c r="S1050" s="482" t="s">
        <v>1486</v>
      </c>
      <c r="T1050" s="30"/>
      <c r="U1050" s="10"/>
      <c r="V1050" s="29" t="str">
        <f>IFERROR(VLOOKUP(Table3[[#This Row],[Št. projektne naloge]],'[2]list 1'!$A$2:$I$2000,6,FALSE),"")</f>
        <v/>
      </c>
      <c r="W1050" s="119" t="str">
        <f>IFERROR(VLOOKUP(Table3[[#This Row],[Št. projektne naloge]],'[2]list 1'!$A$2:$I$2000,9,FALSE),"")</f>
        <v/>
      </c>
      <c r="X1050" s="296" t="str">
        <f>IFERROR(VLOOKUP(Table3[[#This Row],[Št. projektne naloge]],'[2]list 1'!$A$2:$I$2000,8,FALSE),"")</f>
        <v/>
      </c>
      <c r="Y1050" s="101">
        <f>SUM(Table3[[#This Row],[cca 
25%]:[cca 100%]])</f>
        <v>1</v>
      </c>
      <c r="Z1050" s="344">
        <f>Table3[[#This Row],[Montažne ure]]*(1-Table3[[#This Row],[faktor %]])</f>
        <v>0</v>
      </c>
      <c r="AA1050" s="84">
        <v>0.25</v>
      </c>
      <c r="AB1050" s="84">
        <v>0.25</v>
      </c>
      <c r="AC1050" s="84">
        <v>0.25</v>
      </c>
      <c r="AD1050" s="84">
        <v>0.25</v>
      </c>
      <c r="AE1050" s="154" t="s">
        <v>1367</v>
      </c>
      <c r="AF1050" s="3"/>
      <c r="AG1050" s="296">
        <f>IFERROR(VLOOKUP(Table3[[#This Row],[Št. projektne naloge]],'[1]PLAN KONTROLE KONČANIH STROJEV'!$C$8:$M$2000,5,FALSE),"")</f>
        <v>0</v>
      </c>
      <c r="AH1050" s="296" t="str">
        <f>IFERROR(VLOOKUP(Table3[[#This Row],[Št. projektne naloge]],'[1]PLAN KONTROLE KONČANIH STROJEV'!$C$8:$M$2000,4,FALSE),"")</f>
        <v>DA</v>
      </c>
      <c r="AI1050" s="10"/>
      <c r="AJ1050" s="10"/>
      <c r="AK1050" s="296">
        <f>IFERROR(VLOOKUP(Table3[[#This Row],[Št. projektne naloge]],'[1]PLAN KONTROLE KONČANIH STROJEV'!$C$8:$M$2000,9,FALSE),"")</f>
        <v>45638</v>
      </c>
      <c r="AL105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50" s="30" t="s">
        <v>357</v>
      </c>
      <c r="AN1050" s="1"/>
    </row>
    <row r="1051" spans="1:40" ht="18" hidden="1" customHeight="1" x14ac:dyDescent="0.35">
      <c r="A1051" s="117" t="s">
        <v>2358</v>
      </c>
      <c r="B1051" s="8" t="s">
        <v>2357</v>
      </c>
      <c r="C1051" s="57" t="s">
        <v>2346</v>
      </c>
      <c r="D1051" s="50" t="s">
        <v>2347</v>
      </c>
      <c r="E1051" s="50">
        <v>90</v>
      </c>
      <c r="F1051" s="10"/>
      <c r="G1051" s="10"/>
      <c r="H1051" s="29" t="s">
        <v>1257</v>
      </c>
      <c r="I1051" s="7">
        <v>47</v>
      </c>
      <c r="J1051" s="7"/>
      <c r="K1051" s="7"/>
      <c r="L1051" s="19">
        <v>0</v>
      </c>
      <c r="M1051" s="19">
        <v>0</v>
      </c>
      <c r="N1051" s="10">
        <v>478783</v>
      </c>
      <c r="O1051" s="8">
        <v>16505</v>
      </c>
      <c r="P1051" s="10">
        <v>1</v>
      </c>
      <c r="Q1051" s="102"/>
      <c r="R1051" s="10">
        <v>300</v>
      </c>
      <c r="S1051" s="482" t="s">
        <v>1486</v>
      </c>
      <c r="T1051" s="30"/>
      <c r="U1051" s="10" t="s">
        <v>2377</v>
      </c>
      <c r="V1051" s="29" t="str">
        <f>IFERROR(VLOOKUP(Table3[[#This Row],[Št. projektne naloge]],'[2]list 1'!$A$2:$I$2000,6,FALSE),"")</f>
        <v/>
      </c>
      <c r="W1051" s="119" t="str">
        <f>IFERROR(VLOOKUP(Table3[[#This Row],[Št. projektne naloge]],'[2]list 1'!$A$2:$I$2000,9,FALSE),"")</f>
        <v/>
      </c>
      <c r="X1051" s="296" t="str">
        <f>IFERROR(VLOOKUP(Table3[[#This Row],[Št. projektne naloge]],'[2]list 1'!$A$2:$I$2000,8,FALSE),"")</f>
        <v/>
      </c>
      <c r="Y1051" s="101">
        <f>SUM(Table3[[#This Row],[cca 
25%]:[cca 100%]])</f>
        <v>0.75</v>
      </c>
      <c r="Z1051" s="344">
        <f>Table3[[#This Row],[Montažne ure]]*(1-Table3[[#This Row],[faktor %]])</f>
        <v>75</v>
      </c>
      <c r="AA1051" s="84">
        <v>0.25</v>
      </c>
      <c r="AB1051" s="84">
        <v>0.25</v>
      </c>
      <c r="AC1051" s="84">
        <v>0.25</v>
      </c>
      <c r="AD1051" s="10"/>
      <c r="AE1051" s="154" t="s">
        <v>2517</v>
      </c>
      <c r="AF1051" s="3"/>
      <c r="AG1051" s="296">
        <f>IFERROR(VLOOKUP(Table3[[#This Row],[Št. projektne naloge]],'[1]PLAN KONTROLE KONČANIH STROJEV'!$C$8:$M$2000,5,FALSE),"")</f>
        <v>0</v>
      </c>
      <c r="AH1051" s="296" t="str">
        <f>IFERROR(VLOOKUP(Table3[[#This Row],[Št. projektne naloge]],'[1]PLAN KONTROLE KONČANIH STROJEV'!$C$8:$M$2000,4,FALSE),"")</f>
        <v>DA</v>
      </c>
      <c r="AI1051" s="10"/>
      <c r="AJ1051" s="10"/>
      <c r="AK1051" s="296">
        <f>IFERROR(VLOOKUP(Table3[[#This Row],[Št. projektne naloge]],'[1]PLAN KONTROLE KONČANIH STROJEV'!$C$8:$M$2000,9,FALSE),"")</f>
        <v>45594</v>
      </c>
      <c r="AL105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51" s="30" t="s">
        <v>357</v>
      </c>
      <c r="AN1051" s="1"/>
    </row>
    <row r="1052" spans="1:40" ht="18" hidden="1" customHeight="1" x14ac:dyDescent="0.35">
      <c r="A1052" s="117" t="s">
        <v>2358</v>
      </c>
      <c r="B1052" s="8" t="s">
        <v>2357</v>
      </c>
      <c r="C1052" s="57" t="s">
        <v>114</v>
      </c>
      <c r="D1052" s="419" t="s">
        <v>2348</v>
      </c>
      <c r="E1052" s="50">
        <v>100</v>
      </c>
      <c r="F1052" s="10"/>
      <c r="G1052" s="10"/>
      <c r="H1052" s="29" t="s">
        <v>1257</v>
      </c>
      <c r="I1052" s="7">
        <v>47</v>
      </c>
      <c r="J1052" s="7"/>
      <c r="K1052" s="7"/>
      <c r="L1052" s="19">
        <v>0</v>
      </c>
      <c r="M1052" s="19">
        <v>0</v>
      </c>
      <c r="N1052" s="10">
        <v>423670</v>
      </c>
      <c r="O1052" s="8">
        <v>16418</v>
      </c>
      <c r="P1052" s="10">
        <v>1</v>
      </c>
      <c r="Q1052" s="102"/>
      <c r="R1052" s="10">
        <v>95</v>
      </c>
      <c r="S1052" s="482" t="s">
        <v>1486</v>
      </c>
      <c r="T1052" s="30"/>
      <c r="U1052" s="10"/>
      <c r="V1052" s="29" t="str">
        <f>IFERROR(VLOOKUP(Table3[[#This Row],[Št. projektne naloge]],'[2]list 1'!$A$2:$I$2000,6,FALSE),"")</f>
        <v/>
      </c>
      <c r="W1052" s="119" t="str">
        <f>IFERROR(VLOOKUP(Table3[[#This Row],[Št. projektne naloge]],'[2]list 1'!$A$2:$I$2000,9,FALSE),"")</f>
        <v/>
      </c>
      <c r="X1052" s="296" t="str">
        <f>IFERROR(VLOOKUP(Table3[[#This Row],[Št. projektne naloge]],'[2]list 1'!$A$2:$I$2000,8,FALSE),"")</f>
        <v/>
      </c>
      <c r="Y1052" s="101">
        <f>SUM(Table3[[#This Row],[cca 
25%]:[cca 100%]])</f>
        <v>1</v>
      </c>
      <c r="Z1052" s="344">
        <f>Table3[[#This Row],[Montažne ure]]*(1-Table3[[#This Row],[faktor %]])</f>
        <v>0</v>
      </c>
      <c r="AA1052" s="84">
        <v>0.25</v>
      </c>
      <c r="AB1052" s="84">
        <v>0.25</v>
      </c>
      <c r="AC1052" s="84">
        <v>0.25</v>
      </c>
      <c r="AD1052" s="84">
        <v>0.25</v>
      </c>
      <c r="AE1052" s="154" t="s">
        <v>1367</v>
      </c>
      <c r="AF1052" s="3"/>
      <c r="AG1052" s="296">
        <f>IFERROR(VLOOKUP(Table3[[#This Row],[Št. projektne naloge]],'[1]PLAN KONTROLE KONČANIH STROJEV'!$C$8:$M$2000,5,FALSE),"")</f>
        <v>0</v>
      </c>
      <c r="AH1052" s="296" t="str">
        <f>IFERROR(VLOOKUP(Table3[[#This Row],[Št. projektne naloge]],'[1]PLAN KONTROLE KONČANIH STROJEV'!$C$8:$M$2000,4,FALSE),"")</f>
        <v>DA</v>
      </c>
      <c r="AI1052" s="10"/>
      <c r="AJ1052" s="10"/>
      <c r="AK1052" s="296">
        <f>IFERROR(VLOOKUP(Table3[[#This Row],[Št. projektne naloge]],'[1]PLAN KONTROLE KONČANIH STROJEV'!$C$8:$M$2000,9,FALSE),"")</f>
        <v>45637</v>
      </c>
      <c r="AL105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52" s="30" t="s">
        <v>357</v>
      </c>
      <c r="AN1052" s="1"/>
    </row>
    <row r="1053" spans="1:40" ht="18" hidden="1" customHeight="1" x14ac:dyDescent="0.35">
      <c r="A1053" s="117" t="s">
        <v>2358</v>
      </c>
      <c r="B1053" s="8" t="s">
        <v>2357</v>
      </c>
      <c r="C1053" s="57" t="s">
        <v>2349</v>
      </c>
      <c r="D1053" s="419" t="s">
        <v>2350</v>
      </c>
      <c r="E1053" s="50">
        <v>110</v>
      </c>
      <c r="F1053" s="10"/>
      <c r="G1053" s="10"/>
      <c r="H1053" s="29" t="s">
        <v>1098</v>
      </c>
      <c r="I1053" s="7">
        <v>47</v>
      </c>
      <c r="J1053" s="7"/>
      <c r="K1053" s="7"/>
      <c r="L1053" s="19">
        <v>0</v>
      </c>
      <c r="M1053" s="19">
        <v>0</v>
      </c>
      <c r="N1053" s="10">
        <v>478785</v>
      </c>
      <c r="O1053" s="8">
        <v>16504</v>
      </c>
      <c r="P1053" s="10">
        <v>1</v>
      </c>
      <c r="Q1053" s="102"/>
      <c r="R1053" s="10">
        <v>308</v>
      </c>
      <c r="S1053" s="482" t="s">
        <v>1486</v>
      </c>
      <c r="T1053" s="30"/>
      <c r="U1053" s="10" t="s">
        <v>2377</v>
      </c>
      <c r="V1053" s="29" t="str">
        <f>IFERROR(VLOOKUP(Table3[[#This Row],[Št. projektne naloge]],'[2]list 1'!$A$2:$I$2000,6,FALSE),"")</f>
        <v/>
      </c>
      <c r="W1053" s="119" t="str">
        <f>IFERROR(VLOOKUP(Table3[[#This Row],[Št. projektne naloge]],'[2]list 1'!$A$2:$I$2000,9,FALSE),"")</f>
        <v/>
      </c>
      <c r="X1053" s="296" t="str">
        <f>IFERROR(VLOOKUP(Table3[[#This Row],[Št. projektne naloge]],'[2]list 1'!$A$2:$I$2000,8,FALSE),"")</f>
        <v/>
      </c>
      <c r="Y1053" s="101">
        <f>SUM(Table3[[#This Row],[cca 
25%]:[cca 100%]])</f>
        <v>1</v>
      </c>
      <c r="Z1053" s="344">
        <f>Table3[[#This Row],[Montažne ure]]*(1-Table3[[#This Row],[faktor %]])</f>
        <v>0</v>
      </c>
      <c r="AA1053" s="84">
        <v>0.25</v>
      </c>
      <c r="AB1053" s="84">
        <v>0.25</v>
      </c>
      <c r="AC1053" s="84">
        <v>0.25</v>
      </c>
      <c r="AD1053" s="84">
        <v>0.25</v>
      </c>
      <c r="AE1053" s="154"/>
      <c r="AF1053" s="3"/>
      <c r="AG1053" s="296">
        <f>IFERROR(VLOOKUP(Table3[[#This Row],[Št. projektne naloge]],'[1]PLAN KONTROLE KONČANIH STROJEV'!$C$8:$M$2000,5,FALSE),"")</f>
        <v>0</v>
      </c>
      <c r="AH1053" s="296" t="str">
        <f>IFERROR(VLOOKUP(Table3[[#This Row],[Št. projektne naloge]],'[1]PLAN KONTROLE KONČANIH STROJEV'!$C$8:$M$2000,4,FALSE),"")</f>
        <v>DA</v>
      </c>
      <c r="AI1053" s="10"/>
      <c r="AJ1053" s="10"/>
      <c r="AK1053" s="296">
        <f>IFERROR(VLOOKUP(Table3[[#This Row],[Št. projektne naloge]],'[1]PLAN KONTROLE KONČANIH STROJEV'!$C$8:$M$2000,9,FALSE),"")</f>
        <v>45643</v>
      </c>
      <c r="AL105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53" s="30" t="s">
        <v>357</v>
      </c>
      <c r="AN1053" s="1"/>
    </row>
    <row r="1054" spans="1:40" ht="18" hidden="1" customHeight="1" x14ac:dyDescent="0.3">
      <c r="A1054" s="117" t="s">
        <v>2358</v>
      </c>
      <c r="B1054" s="8" t="s">
        <v>2357</v>
      </c>
      <c r="C1054" s="57" t="s">
        <v>1165</v>
      </c>
      <c r="D1054" s="50" t="s">
        <v>2351</v>
      </c>
      <c r="E1054" s="50">
        <v>120</v>
      </c>
      <c r="F1054" s="10"/>
      <c r="G1054" s="10"/>
      <c r="H1054" s="29"/>
      <c r="I1054" s="10">
        <v>47</v>
      </c>
      <c r="J1054" s="7"/>
      <c r="K1054" s="7"/>
      <c r="L1054" s="497"/>
      <c r="M1054" s="497"/>
      <c r="N1054" s="10">
        <v>369196</v>
      </c>
      <c r="O1054" s="8"/>
      <c r="P1054" s="10">
        <v>1</v>
      </c>
      <c r="Q1054" s="102"/>
      <c r="R1054" s="10"/>
      <c r="S1054" s="10"/>
      <c r="T1054" s="30"/>
      <c r="U1054" s="10"/>
      <c r="V1054" s="29" t="str">
        <f>IFERROR(VLOOKUP(Table3[[#This Row],[Št. projektne naloge]],'[2]list 1'!$A$2:$I$2000,6,FALSE),"")</f>
        <v/>
      </c>
      <c r="W1054" s="119" t="str">
        <f>IFERROR(VLOOKUP(Table3[[#This Row],[Št. projektne naloge]],'[2]list 1'!$A$2:$I$2000,9,FALSE),"")</f>
        <v/>
      </c>
      <c r="X1054" s="296" t="str">
        <f>IFERROR(VLOOKUP(Table3[[#This Row],[Št. projektne naloge]],'[2]list 1'!$A$2:$I$2000,8,FALSE),"")</f>
        <v/>
      </c>
      <c r="Y1054" s="101">
        <f>SUM(Table3[[#This Row],[cca 
25%]:[cca 100%]])</f>
        <v>0</v>
      </c>
      <c r="Z1054" s="344">
        <f>Table3[[#This Row],[Montažne ure]]*(1-Table3[[#This Row],[faktor %]])</f>
        <v>0</v>
      </c>
      <c r="AA1054" s="102"/>
      <c r="AB1054" s="10"/>
      <c r="AC1054" s="10"/>
      <c r="AD1054" s="10"/>
      <c r="AE1054" s="10"/>
      <c r="AF1054" s="3"/>
      <c r="AG1054" s="296">
        <f>IFERROR(VLOOKUP(Table3[[#This Row],[Št. projektne naloge]],'[1]PLAN KONTROLE KONČANIH STROJEV'!$C$8:$M$2000,5,FALSE),"")</f>
        <v>0</v>
      </c>
      <c r="AH1054" s="296">
        <f>IFERROR(VLOOKUP(Table3[[#This Row],[Št. projektne naloge]],'[1]PLAN KONTROLE KONČANIH STROJEV'!$C$8:$M$2000,4,FALSE),"")</f>
        <v>0</v>
      </c>
      <c r="AI1054" s="10"/>
      <c r="AJ1054" s="10"/>
      <c r="AK1054" s="296">
        <f>IFERROR(VLOOKUP(Table3[[#This Row],[Št. projektne naloge]],'[1]PLAN KONTROLE KONČANIH STROJEV'!$C$8:$M$2000,9,FALSE),"")</f>
        <v>0</v>
      </c>
      <c r="AL105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54" s="30" t="s">
        <v>357</v>
      </c>
      <c r="AN1054" s="1"/>
    </row>
    <row r="1055" spans="1:40" ht="18" hidden="1" customHeight="1" x14ac:dyDescent="0.35">
      <c r="A1055" s="117" t="s">
        <v>2358</v>
      </c>
      <c r="B1055" s="8" t="s">
        <v>2357</v>
      </c>
      <c r="C1055" s="57" t="s">
        <v>115</v>
      </c>
      <c r="D1055" s="419" t="s">
        <v>2352</v>
      </c>
      <c r="E1055" s="50">
        <v>130</v>
      </c>
      <c r="F1055" s="10"/>
      <c r="G1055" s="10"/>
      <c r="H1055" s="29" t="s">
        <v>1260</v>
      </c>
      <c r="I1055" s="7">
        <v>47</v>
      </c>
      <c r="J1055" s="7"/>
      <c r="K1055" s="7"/>
      <c r="L1055" s="19">
        <v>0</v>
      </c>
      <c r="M1055" s="19">
        <v>0</v>
      </c>
      <c r="N1055" s="10">
        <v>415296</v>
      </c>
      <c r="O1055" s="8">
        <v>16419</v>
      </c>
      <c r="P1055" s="10">
        <v>1</v>
      </c>
      <c r="Q1055" s="102"/>
      <c r="R1055" s="10">
        <v>32</v>
      </c>
      <c r="S1055" s="272" t="s">
        <v>23</v>
      </c>
      <c r="T1055" s="30"/>
      <c r="U1055" s="10"/>
      <c r="V1055" s="29" t="str">
        <f>IFERROR(VLOOKUP(Table3[[#This Row],[Št. projektne naloge]],'[2]list 1'!$A$2:$I$2000,6,FALSE),"")</f>
        <v/>
      </c>
      <c r="W1055" s="119" t="str">
        <f>IFERROR(VLOOKUP(Table3[[#This Row],[Št. projektne naloge]],'[2]list 1'!$A$2:$I$2000,9,FALSE),"")</f>
        <v/>
      </c>
      <c r="X1055" s="296" t="str">
        <f>IFERROR(VLOOKUP(Table3[[#This Row],[Št. projektne naloge]],'[2]list 1'!$A$2:$I$2000,8,FALSE),"")</f>
        <v/>
      </c>
      <c r="Y1055" s="101">
        <f>SUM(Table3[[#This Row],[cca 
25%]:[cca 100%]])</f>
        <v>1</v>
      </c>
      <c r="Z1055" s="344">
        <f>Table3[[#This Row],[Montažne ure]]*(1-Table3[[#This Row],[faktor %]])</f>
        <v>0</v>
      </c>
      <c r="AA1055" s="84">
        <v>0.25</v>
      </c>
      <c r="AB1055" s="84">
        <v>0.25</v>
      </c>
      <c r="AC1055" s="84">
        <v>0.25</v>
      </c>
      <c r="AD1055" s="84">
        <v>0.25</v>
      </c>
      <c r="AE1055" s="154" t="s">
        <v>2515</v>
      </c>
      <c r="AF1055" s="3"/>
      <c r="AG1055" s="296">
        <f>IFERROR(VLOOKUP(Table3[[#This Row],[Št. projektne naloge]],'[1]PLAN KONTROLE KONČANIH STROJEV'!$C$8:$M$2000,5,FALSE),"")</f>
        <v>0</v>
      </c>
      <c r="AH1055" s="296" t="str">
        <f>IFERROR(VLOOKUP(Table3[[#This Row],[Št. projektne naloge]],'[1]PLAN KONTROLE KONČANIH STROJEV'!$C$8:$M$2000,4,FALSE),"")</f>
        <v>DA</v>
      </c>
      <c r="AI1055" s="10"/>
      <c r="AJ1055" s="10"/>
      <c r="AK1055" s="296">
        <f>IFERROR(VLOOKUP(Table3[[#This Row],[Št. projektne naloge]],'[1]PLAN KONTROLE KONČANIH STROJEV'!$C$8:$M$2000,9,FALSE),"")</f>
        <v>45638</v>
      </c>
      <c r="AL105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55" s="30" t="s">
        <v>357</v>
      </c>
      <c r="AN1055" s="1"/>
    </row>
    <row r="1056" spans="1:40" ht="18" hidden="1" customHeight="1" x14ac:dyDescent="0.35">
      <c r="A1056" s="117" t="s">
        <v>2358</v>
      </c>
      <c r="B1056" s="8" t="s">
        <v>2357</v>
      </c>
      <c r="C1056" s="57" t="s">
        <v>2353</v>
      </c>
      <c r="D1056" s="419" t="s">
        <v>2354</v>
      </c>
      <c r="E1056" s="50">
        <v>140</v>
      </c>
      <c r="F1056" s="10"/>
      <c r="G1056" s="10"/>
      <c r="H1056" s="29" t="s">
        <v>1097</v>
      </c>
      <c r="I1056" s="7">
        <v>47</v>
      </c>
      <c r="J1056" s="7"/>
      <c r="K1056" s="7"/>
      <c r="L1056" s="19">
        <v>0</v>
      </c>
      <c r="M1056" s="19">
        <v>0</v>
      </c>
      <c r="N1056" s="10">
        <v>478784</v>
      </c>
      <c r="O1056" s="8">
        <v>16498</v>
      </c>
      <c r="P1056" s="10">
        <v>1</v>
      </c>
      <c r="Q1056" s="102"/>
      <c r="R1056" s="10">
        <v>16</v>
      </c>
      <c r="S1056" s="482" t="s">
        <v>1486</v>
      </c>
      <c r="T1056" s="30"/>
      <c r="U1056" s="10"/>
      <c r="V1056" s="29" t="str">
        <f>IFERROR(VLOOKUP(Table3[[#This Row],[Št. projektne naloge]],'[2]list 1'!$A$2:$I$2000,6,FALSE),"")</f>
        <v/>
      </c>
      <c r="W1056" s="119" t="str">
        <f>IFERROR(VLOOKUP(Table3[[#This Row],[Št. projektne naloge]],'[2]list 1'!$A$2:$I$2000,9,FALSE),"")</f>
        <v/>
      </c>
      <c r="X1056" s="296" t="str">
        <f>IFERROR(VLOOKUP(Table3[[#This Row],[Št. projektne naloge]],'[2]list 1'!$A$2:$I$2000,8,FALSE),"")</f>
        <v/>
      </c>
      <c r="Y1056" s="101">
        <f>SUM(Table3[[#This Row],[cca 
25%]:[cca 100%]])</f>
        <v>1</v>
      </c>
      <c r="Z1056" s="344">
        <f>Table3[[#This Row],[Montažne ure]]*(1-Table3[[#This Row],[faktor %]])</f>
        <v>0</v>
      </c>
      <c r="AA1056" s="84">
        <v>0.25</v>
      </c>
      <c r="AB1056" s="84">
        <v>0.25</v>
      </c>
      <c r="AC1056" s="84">
        <v>0.25</v>
      </c>
      <c r="AD1056" s="84">
        <v>0.25</v>
      </c>
      <c r="AE1056" s="154" t="s">
        <v>1262</v>
      </c>
      <c r="AF1056" s="3"/>
      <c r="AG1056" s="296">
        <f>IFERROR(VLOOKUP(Table3[[#This Row],[Št. projektne naloge]],'[1]PLAN KONTROLE KONČANIH STROJEV'!$C$8:$M$2000,5,FALSE),"")</f>
        <v>0</v>
      </c>
      <c r="AH1056" s="296" t="str">
        <f>IFERROR(VLOOKUP(Table3[[#This Row],[Št. projektne naloge]],'[1]PLAN KONTROLE KONČANIH STROJEV'!$C$8:$M$2000,4,FALSE),"")</f>
        <v>DA</v>
      </c>
      <c r="AI1056" s="10"/>
      <c r="AJ1056" s="10"/>
      <c r="AK1056" s="296">
        <f>IFERROR(VLOOKUP(Table3[[#This Row],[Št. projektne naloge]],'[1]PLAN KONTROLE KONČANIH STROJEV'!$C$8:$M$2000,9,FALSE),"")</f>
        <v>45656</v>
      </c>
      <c r="AL105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056" s="30" t="s">
        <v>357</v>
      </c>
      <c r="AN1056" s="1"/>
    </row>
    <row r="1057" spans="1:40" ht="18" hidden="1" customHeight="1" x14ac:dyDescent="0.35">
      <c r="A1057" s="117" t="s">
        <v>2358</v>
      </c>
      <c r="B1057" s="8" t="s">
        <v>2357</v>
      </c>
      <c r="C1057" s="57" t="s">
        <v>2355</v>
      </c>
      <c r="D1057" s="419" t="s">
        <v>2356</v>
      </c>
      <c r="E1057" s="50">
        <v>900</v>
      </c>
      <c r="F1057" s="10"/>
      <c r="G1057" s="10"/>
      <c r="H1057" s="29"/>
      <c r="I1057" s="10"/>
      <c r="J1057" s="10"/>
      <c r="K1057" s="7"/>
      <c r="L1057" s="19">
        <v>0</v>
      </c>
      <c r="M1057" s="19">
        <v>0</v>
      </c>
      <c r="N1057" s="10">
        <v>478786</v>
      </c>
      <c r="O1057" s="8"/>
      <c r="P1057" s="10">
        <v>1</v>
      </c>
      <c r="Q1057" s="102"/>
      <c r="R1057" s="10">
        <v>7</v>
      </c>
      <c r="S1057" s="10"/>
      <c r="T1057" s="30"/>
      <c r="U1057" s="10"/>
      <c r="V1057" s="29" t="str">
        <f>IFERROR(VLOOKUP(Table3[[#This Row],[Št. projektne naloge]],'[2]list 1'!$A$2:$I$2000,6,FALSE),"")</f>
        <v/>
      </c>
      <c r="W1057" s="119" t="str">
        <f>IFERROR(VLOOKUP(Table3[[#This Row],[Št. projektne naloge]],'[2]list 1'!$A$2:$I$2000,9,FALSE),"")</f>
        <v/>
      </c>
      <c r="X1057" s="296" t="str">
        <f>IFERROR(VLOOKUP(Table3[[#This Row],[Št. projektne naloge]],'[2]list 1'!$A$2:$I$2000,8,FALSE),"")</f>
        <v/>
      </c>
      <c r="Y1057" s="101">
        <f>SUM(Table3[[#This Row],[cca 
25%]:[cca 100%]])</f>
        <v>0</v>
      </c>
      <c r="Z1057" s="344">
        <f>Table3[[#This Row],[Montažne ure]]*(1-Table3[[#This Row],[faktor %]])</f>
        <v>7</v>
      </c>
      <c r="AA1057" s="102"/>
      <c r="AB1057" s="10"/>
      <c r="AC1057" s="10"/>
      <c r="AD1057" s="10"/>
      <c r="AE1057" s="10"/>
      <c r="AF1057" s="3"/>
      <c r="AG1057" s="296" t="str">
        <f>IFERROR(VLOOKUP(Table3[[#This Row],[Št. projektne naloge]],'[1]PLAN KONTROLE KONČANIH STROJEV'!$C$8:$M$2000,5,FALSE),"")</f>
        <v/>
      </c>
      <c r="AH1057" s="296" t="str">
        <f>IFERROR(VLOOKUP(Table3[[#This Row],[Št. projektne naloge]],'[1]PLAN KONTROLE KONČANIH STROJEV'!$C$8:$M$2000,4,FALSE),"")</f>
        <v/>
      </c>
      <c r="AI1057" s="10"/>
      <c r="AJ1057" s="10"/>
      <c r="AK1057" s="296" t="str">
        <f>IFERROR(VLOOKUP(Table3[[#This Row],[Št. projektne naloge]],'[1]PLAN KONTROLE KONČANIH STROJEV'!$C$8:$M$2000,9,FALSE),"")</f>
        <v/>
      </c>
      <c r="AL105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57" s="30" t="s">
        <v>357</v>
      </c>
      <c r="AN1057" s="1"/>
    </row>
    <row r="1058" spans="1:40" ht="18" hidden="1" customHeight="1" x14ac:dyDescent="0.3">
      <c r="A1058" s="117"/>
      <c r="B1058" s="8"/>
      <c r="C1058" s="57"/>
      <c r="D1058" s="50"/>
      <c r="E1058" s="50" t="str">
        <f t="shared" ref="E1058:E1067" si="13">RIGHT(D1058,5)</f>
        <v/>
      </c>
      <c r="F1058" s="10"/>
      <c r="G1058" s="10"/>
      <c r="H1058" s="29"/>
      <c r="I1058" s="10"/>
      <c r="J1058" s="10"/>
      <c r="K1058" s="10"/>
      <c r="L1058" s="279"/>
      <c r="M1058" s="279"/>
      <c r="N1058" s="10"/>
      <c r="O1058" s="10"/>
      <c r="P1058" s="10"/>
      <c r="Q1058" s="102"/>
      <c r="R1058" s="10"/>
      <c r="S1058" s="10"/>
      <c r="T1058" s="30"/>
      <c r="U1058" s="10"/>
      <c r="V1058" s="29" t="str">
        <f>IFERROR(VLOOKUP(Table3[[#This Row],[Št. projektne naloge]],'[2]list 1'!$A$2:$I$2000,6,FALSE),"")</f>
        <v/>
      </c>
      <c r="W1058" s="119" t="str">
        <f>IFERROR(VLOOKUP(Table3[[#This Row],[Št. projektne naloge]],'[2]list 1'!$A$2:$I$2000,9,FALSE),"")</f>
        <v/>
      </c>
      <c r="X1058" s="296" t="str">
        <f>IFERROR(VLOOKUP(Table3[[#This Row],[Št. projektne naloge]],'[2]list 1'!$A$2:$I$2000,8,FALSE),"")</f>
        <v/>
      </c>
      <c r="Y1058" s="101">
        <f>SUM(Table3[[#This Row],[cca 
25%]:[cca 100%]])</f>
        <v>0</v>
      </c>
      <c r="Z1058" s="344">
        <f>Table3[[#This Row],[Montažne ure]]*(1-Table3[[#This Row],[faktor %]])</f>
        <v>0</v>
      </c>
      <c r="AA1058" s="102"/>
      <c r="AB1058" s="10"/>
      <c r="AC1058" s="10"/>
      <c r="AD1058" s="10"/>
      <c r="AE1058" s="1"/>
      <c r="AF1058" s="3"/>
      <c r="AG1058" s="296" t="str">
        <f>IFERROR(VLOOKUP(Table3[[#This Row],[Št. projektne naloge]],'[1]PLAN KONTROLE KONČANIH STROJEV'!$C$8:$M$2000,5,FALSE),"")</f>
        <v/>
      </c>
      <c r="AH1058" s="296" t="str">
        <f>IFERROR(VLOOKUP(Table3[[#This Row],[Št. projektne naloge]],'[1]PLAN KONTROLE KONČANIH STROJEV'!$C$8:$M$2000,4,FALSE),"")</f>
        <v/>
      </c>
      <c r="AI1058" s="10"/>
      <c r="AJ1058" s="10"/>
      <c r="AK1058" s="296" t="str">
        <f>IFERROR(VLOOKUP(Table3[[#This Row],[Št. projektne naloge]],'[1]PLAN KONTROLE KONČANIH STROJEV'!$C$8:$M$2000,9,FALSE),"")</f>
        <v/>
      </c>
      <c r="AL105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58" s="10" t="s">
        <v>2665</v>
      </c>
      <c r="AN1058" s="1"/>
    </row>
    <row r="1059" spans="1:40" ht="18" hidden="1" customHeight="1" x14ac:dyDescent="0.35">
      <c r="A1059" s="117" t="s">
        <v>2360</v>
      </c>
      <c r="B1059" s="8" t="s">
        <v>2359</v>
      </c>
      <c r="C1059" s="57" t="s">
        <v>2361</v>
      </c>
      <c r="D1059" s="50"/>
      <c r="E1059" s="50" t="str">
        <f t="shared" si="13"/>
        <v/>
      </c>
      <c r="F1059" s="10"/>
      <c r="G1059" s="10"/>
      <c r="H1059" s="29" t="s">
        <v>1257</v>
      </c>
      <c r="I1059" s="7">
        <v>47</v>
      </c>
      <c r="J1059" s="7"/>
      <c r="K1059" s="7"/>
      <c r="L1059" s="19">
        <v>0</v>
      </c>
      <c r="M1059" s="19">
        <v>0</v>
      </c>
      <c r="N1059" s="93">
        <v>455832005</v>
      </c>
      <c r="O1059" s="10">
        <v>16503</v>
      </c>
      <c r="P1059" s="10">
        <v>1</v>
      </c>
      <c r="Q1059" s="102"/>
      <c r="R1059" s="10">
        <v>80</v>
      </c>
      <c r="S1059" s="272" t="s">
        <v>23</v>
      </c>
      <c r="T1059" s="30"/>
      <c r="U1059" s="10" t="s">
        <v>2504</v>
      </c>
      <c r="V1059" s="29" t="str">
        <f>IFERROR(VLOOKUP(Table3[[#This Row],[Št. projektne naloge]],'[2]list 1'!$A$2:$I$2000,6,FALSE),"")</f>
        <v/>
      </c>
      <c r="W1059" s="119" t="str">
        <f>IFERROR(VLOOKUP(Table3[[#This Row],[Št. projektne naloge]],'[2]list 1'!$A$2:$I$2000,9,FALSE),"")</f>
        <v/>
      </c>
      <c r="X1059" s="296" t="str">
        <f>IFERROR(VLOOKUP(Table3[[#This Row],[Št. projektne naloge]],'[2]list 1'!$A$2:$I$2000,8,FALSE),"")</f>
        <v/>
      </c>
      <c r="Y1059" s="101">
        <f>SUM(Table3[[#This Row],[cca 
25%]:[cca 100%]])</f>
        <v>1</v>
      </c>
      <c r="Z1059" s="344">
        <f>Table3[[#This Row],[Montažne ure]]*(1-Table3[[#This Row],[faktor %]])</f>
        <v>0</v>
      </c>
      <c r="AA1059" s="84">
        <v>0.25</v>
      </c>
      <c r="AB1059" s="84">
        <v>0.25</v>
      </c>
      <c r="AC1059" s="84">
        <v>0.25</v>
      </c>
      <c r="AD1059" s="84">
        <v>0.25</v>
      </c>
      <c r="AE1059" s="154" t="s">
        <v>1379</v>
      </c>
      <c r="AF1059" s="3"/>
      <c r="AG1059" s="296" t="str">
        <f>IFERROR(VLOOKUP(Table3[[#This Row],[Št. projektne naloge]],'[1]PLAN KONTROLE KONČANIH STROJEV'!$C$8:$M$2000,5,FALSE),"")</f>
        <v/>
      </c>
      <c r="AH1059" s="296" t="str">
        <f>IFERROR(VLOOKUP(Table3[[#This Row],[Št. projektne naloge]],'[1]PLAN KONTROLE KONČANIH STROJEV'!$C$8:$M$2000,4,FALSE),"")</f>
        <v/>
      </c>
      <c r="AI1059" s="10"/>
      <c r="AJ1059" s="10"/>
      <c r="AK1059" s="296" t="str">
        <f>IFERROR(VLOOKUP(Table3[[#This Row],[Št. projektne naloge]],'[1]PLAN KONTROLE KONČANIH STROJEV'!$C$8:$M$2000,9,FALSE),"")</f>
        <v/>
      </c>
      <c r="AL105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59" s="30" t="s">
        <v>357</v>
      </c>
      <c r="AN1059" s="1"/>
    </row>
    <row r="1060" spans="1:40" ht="18" hidden="1" customHeight="1" x14ac:dyDescent="0.35">
      <c r="A1060" s="117" t="s">
        <v>2360</v>
      </c>
      <c r="B1060" s="8" t="s">
        <v>2359</v>
      </c>
      <c r="C1060" s="57" t="s">
        <v>2037</v>
      </c>
      <c r="D1060" s="50"/>
      <c r="E1060" s="50" t="str">
        <f t="shared" si="13"/>
        <v/>
      </c>
      <c r="F1060" s="10"/>
      <c r="G1060" s="10"/>
      <c r="H1060" s="29" t="s">
        <v>1257</v>
      </c>
      <c r="I1060" s="7">
        <v>47</v>
      </c>
      <c r="J1060" s="7"/>
      <c r="K1060" s="7"/>
      <c r="L1060" s="19">
        <v>0</v>
      </c>
      <c r="M1060" s="19">
        <v>0</v>
      </c>
      <c r="N1060" s="10">
        <v>458016</v>
      </c>
      <c r="O1060" s="10"/>
      <c r="P1060" s="10">
        <v>2</v>
      </c>
      <c r="Q1060" s="102"/>
      <c r="R1060" s="10"/>
      <c r="S1060" s="10"/>
      <c r="T1060" s="30"/>
      <c r="U1060" s="10" t="s">
        <v>2504</v>
      </c>
      <c r="V1060" s="29" t="str">
        <f>IFERROR(VLOOKUP(Table3[[#This Row],[Št. projektne naloge]],'[2]list 1'!$A$2:$I$2000,6,FALSE),"")</f>
        <v/>
      </c>
      <c r="W1060" s="119" t="str">
        <f>IFERROR(VLOOKUP(Table3[[#This Row],[Št. projektne naloge]],'[2]list 1'!$A$2:$I$2000,9,FALSE),"")</f>
        <v/>
      </c>
      <c r="X1060" s="296" t="str">
        <f>IFERROR(VLOOKUP(Table3[[#This Row],[Št. projektne naloge]],'[2]list 1'!$A$2:$I$2000,8,FALSE),"")</f>
        <v/>
      </c>
      <c r="Y1060" s="101">
        <f>SUM(Table3[[#This Row],[cca 
25%]:[cca 100%]])</f>
        <v>1</v>
      </c>
      <c r="Z1060" s="344">
        <f>Table3[[#This Row],[Montažne ure]]*(1-Table3[[#This Row],[faktor %]])</f>
        <v>0</v>
      </c>
      <c r="AA1060" s="84">
        <v>0.25</v>
      </c>
      <c r="AB1060" s="84">
        <v>0.25</v>
      </c>
      <c r="AC1060" s="84">
        <v>0.25</v>
      </c>
      <c r="AD1060" s="84">
        <v>0.25</v>
      </c>
      <c r="AE1060" s="10"/>
      <c r="AF1060" s="3"/>
      <c r="AG1060" s="296" t="str">
        <f>IFERROR(VLOOKUP(Table3[[#This Row],[Št. projektne naloge]],'[1]PLAN KONTROLE KONČANIH STROJEV'!$C$8:$M$2000,5,FALSE),"")</f>
        <v/>
      </c>
      <c r="AH1060" s="296" t="str">
        <f>IFERROR(VLOOKUP(Table3[[#This Row],[Št. projektne naloge]],'[1]PLAN KONTROLE KONČANIH STROJEV'!$C$8:$M$2000,4,FALSE),"")</f>
        <v/>
      </c>
      <c r="AI1060" s="10"/>
      <c r="AJ1060" s="10"/>
      <c r="AK1060" s="296" t="str">
        <f>IFERROR(VLOOKUP(Table3[[#This Row],[Št. projektne naloge]],'[1]PLAN KONTROLE KONČANIH STROJEV'!$C$8:$M$2000,9,FALSE),"")</f>
        <v/>
      </c>
      <c r="AL106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60" s="30" t="s">
        <v>357</v>
      </c>
      <c r="AN1060" s="1"/>
    </row>
    <row r="1061" spans="1:40" ht="18" hidden="1" customHeight="1" x14ac:dyDescent="0.3">
      <c r="A1061" s="117"/>
      <c r="B1061" s="8"/>
      <c r="C1061" s="57"/>
      <c r="D1061" s="50"/>
      <c r="E1061" s="50" t="str">
        <f t="shared" si="13"/>
        <v/>
      </c>
      <c r="F1061" s="10"/>
      <c r="G1061" s="10"/>
      <c r="H1061" s="29"/>
      <c r="I1061" s="10"/>
      <c r="J1061" s="10"/>
      <c r="K1061" s="10"/>
      <c r="L1061" s="279"/>
      <c r="M1061" s="279"/>
      <c r="N1061" s="10"/>
      <c r="O1061" s="10"/>
      <c r="P1061" s="10"/>
      <c r="Q1061" s="102"/>
      <c r="R1061" s="10"/>
      <c r="S1061" s="10"/>
      <c r="T1061" s="30"/>
      <c r="U1061" s="10"/>
      <c r="V1061" s="29" t="str">
        <f>IFERROR(VLOOKUP(Table3[[#This Row],[Št. projektne naloge]],'[2]list 1'!$A$2:$I$2000,6,FALSE),"")</f>
        <v/>
      </c>
      <c r="W1061" s="119" t="str">
        <f>IFERROR(VLOOKUP(Table3[[#This Row],[Št. projektne naloge]],'[2]list 1'!$A$2:$I$2000,9,FALSE),"")</f>
        <v/>
      </c>
      <c r="X1061" s="296" t="str">
        <f>IFERROR(VLOOKUP(Table3[[#This Row],[Št. projektne naloge]],'[2]list 1'!$A$2:$I$2000,8,FALSE),"")</f>
        <v/>
      </c>
      <c r="Y1061" s="101">
        <f>SUM(Table3[[#This Row],[cca 
25%]:[cca 100%]])</f>
        <v>0</v>
      </c>
      <c r="Z1061" s="344">
        <f>Table3[[#This Row],[Montažne ure]]*(1-Table3[[#This Row],[faktor %]])</f>
        <v>0</v>
      </c>
      <c r="AA1061" s="102"/>
      <c r="AB1061" s="10"/>
      <c r="AC1061" s="10"/>
      <c r="AD1061" s="10"/>
      <c r="AE1061" s="10"/>
      <c r="AF1061" s="3"/>
      <c r="AG1061" s="296" t="str">
        <f>IFERROR(VLOOKUP(Table3[[#This Row],[Št. projektne naloge]],'[1]PLAN KONTROLE KONČANIH STROJEV'!$C$8:$M$2000,5,FALSE),"")</f>
        <v/>
      </c>
      <c r="AH1061" s="296" t="str">
        <f>IFERROR(VLOOKUP(Table3[[#This Row],[Št. projektne naloge]],'[1]PLAN KONTROLE KONČANIH STROJEV'!$C$8:$M$2000,4,FALSE),"")</f>
        <v/>
      </c>
      <c r="AI1061" s="10"/>
      <c r="AJ1061" s="10"/>
      <c r="AK1061" s="296" t="str">
        <f>IFERROR(VLOOKUP(Table3[[#This Row],[Št. projektne naloge]],'[1]PLAN KONTROLE KONČANIH STROJEV'!$C$8:$M$2000,9,FALSE),"")</f>
        <v/>
      </c>
      <c r="AL106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61" s="30" t="s">
        <v>357</v>
      </c>
      <c r="AN1061" s="1"/>
    </row>
    <row r="1062" spans="1:40" ht="18" hidden="1" customHeight="1" x14ac:dyDescent="0.35">
      <c r="A1062" s="117" t="s">
        <v>2363</v>
      </c>
      <c r="B1062" s="8" t="s">
        <v>2362</v>
      </c>
      <c r="C1062" s="57" t="s">
        <v>148</v>
      </c>
      <c r="D1062" s="50" t="s">
        <v>2365</v>
      </c>
      <c r="E1062" s="50" t="str">
        <f t="shared" si="13"/>
        <v>AS2-1</v>
      </c>
      <c r="F1062" s="10"/>
      <c r="G1062" s="10"/>
      <c r="H1062" s="29" t="s">
        <v>1093</v>
      </c>
      <c r="I1062" s="250">
        <v>43</v>
      </c>
      <c r="J1062" s="7"/>
      <c r="K1062" s="7"/>
      <c r="L1062" s="19">
        <v>0</v>
      </c>
      <c r="M1062" s="19">
        <v>0</v>
      </c>
      <c r="N1062" s="254">
        <v>395880048</v>
      </c>
      <c r="O1062" s="10">
        <v>16421</v>
      </c>
      <c r="P1062" s="10">
        <v>1</v>
      </c>
      <c r="Q1062" s="102"/>
      <c r="R1062" s="10">
        <v>163</v>
      </c>
      <c r="S1062" s="59" t="s">
        <v>28</v>
      </c>
      <c r="T1062" s="30"/>
      <c r="U1062" s="10"/>
      <c r="V1062" s="29" t="str">
        <f>IFERROR(VLOOKUP(Table3[[#This Row],[Št. projektne naloge]],'[2]list 1'!$A$2:$I$2000,6,FALSE),"")</f>
        <v/>
      </c>
      <c r="W1062" s="119" t="str">
        <f>IFERROR(VLOOKUP(Table3[[#This Row],[Št. projektne naloge]],'[2]list 1'!$A$2:$I$2000,9,FALSE),"")</f>
        <v/>
      </c>
      <c r="X1062" s="296" t="str">
        <f>IFERROR(VLOOKUP(Table3[[#This Row],[Št. projektne naloge]],'[2]list 1'!$A$2:$I$2000,8,FALSE),"")</f>
        <v/>
      </c>
      <c r="Y1062" s="101">
        <f>SUM(Table3[[#This Row],[cca 
25%]:[cca 100%]])</f>
        <v>1</v>
      </c>
      <c r="Z1062" s="344">
        <f>Table3[[#This Row],[Montažne ure]]*(1-Table3[[#This Row],[faktor %]])</f>
        <v>0</v>
      </c>
      <c r="AA1062" s="84">
        <v>0.25</v>
      </c>
      <c r="AB1062" s="84">
        <v>0.25</v>
      </c>
      <c r="AC1062" s="84">
        <v>0.25</v>
      </c>
      <c r="AD1062" s="84">
        <v>0.25</v>
      </c>
      <c r="AE1062" s="157" t="s">
        <v>1257</v>
      </c>
      <c r="AF1062" s="3"/>
      <c r="AG1062" s="296" t="str">
        <f>IFERROR(VLOOKUP(Table3[[#This Row],[Št. projektne naloge]],'[1]PLAN KONTROLE KONČANIH STROJEV'!$C$8:$M$2000,5,FALSE),"")</f>
        <v/>
      </c>
      <c r="AH1062" s="296" t="str">
        <f>IFERROR(VLOOKUP(Table3[[#This Row],[Št. projektne naloge]],'[1]PLAN KONTROLE KONČANIH STROJEV'!$C$8:$M$2000,4,FALSE),"")</f>
        <v/>
      </c>
      <c r="AI1062" s="10"/>
      <c r="AJ1062" s="10"/>
      <c r="AK1062" s="296" t="str">
        <f>IFERROR(VLOOKUP(Table3[[#This Row],[Št. projektne naloge]],'[1]PLAN KONTROLE KONČANIH STROJEV'!$C$8:$M$2000,9,FALSE),"")</f>
        <v/>
      </c>
      <c r="AL106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62" s="30" t="s">
        <v>357</v>
      </c>
      <c r="AN1062" s="1"/>
    </row>
    <row r="1063" spans="1:40" ht="18" hidden="1" customHeight="1" x14ac:dyDescent="0.35">
      <c r="A1063" s="117" t="s">
        <v>2363</v>
      </c>
      <c r="B1063" s="8" t="s">
        <v>2362</v>
      </c>
      <c r="C1063" s="57" t="s">
        <v>148</v>
      </c>
      <c r="D1063" s="50" t="s">
        <v>2369</v>
      </c>
      <c r="E1063" s="50" t="str">
        <f t="shared" si="13"/>
        <v>AS2-2</v>
      </c>
      <c r="F1063" s="10"/>
      <c r="G1063" s="10"/>
      <c r="H1063" s="29" t="s">
        <v>1093</v>
      </c>
      <c r="I1063" s="250">
        <v>43</v>
      </c>
      <c r="J1063" s="7"/>
      <c r="K1063" s="7"/>
      <c r="L1063" s="19">
        <v>0</v>
      </c>
      <c r="M1063" s="19">
        <v>0</v>
      </c>
      <c r="N1063" s="254">
        <v>395880048</v>
      </c>
      <c r="O1063" s="10">
        <v>16422</v>
      </c>
      <c r="P1063" s="10">
        <v>1</v>
      </c>
      <c r="Q1063" s="102"/>
      <c r="R1063" s="10">
        <v>163</v>
      </c>
      <c r="S1063" s="59" t="s">
        <v>28</v>
      </c>
      <c r="T1063" s="30"/>
      <c r="U1063" s="10"/>
      <c r="V1063" s="29" t="str">
        <f>IFERROR(VLOOKUP(Table3[[#This Row],[Št. projektne naloge]],'[2]list 1'!$A$2:$I$2000,6,FALSE),"")</f>
        <v/>
      </c>
      <c r="W1063" s="119" t="str">
        <f>IFERROR(VLOOKUP(Table3[[#This Row],[Št. projektne naloge]],'[2]list 1'!$A$2:$I$2000,9,FALSE),"")</f>
        <v/>
      </c>
      <c r="X1063" s="368" t="str">
        <f>IFERROR(VLOOKUP(Table3[[#This Row],[Št. projektne naloge]],'[2]list 1'!$A$2:$I$2000,8,FALSE),"")</f>
        <v/>
      </c>
      <c r="Y1063" s="101">
        <f>SUM(Table3[[#This Row],[cca 
25%]:[cca 100%]])</f>
        <v>1</v>
      </c>
      <c r="Z1063" s="344">
        <f>Table3[[#This Row],[Montažne ure]]*(1-Table3[[#This Row],[faktor %]])</f>
        <v>0</v>
      </c>
      <c r="AA1063" s="84">
        <v>0.25</v>
      </c>
      <c r="AB1063" s="84">
        <v>0.25</v>
      </c>
      <c r="AC1063" s="84">
        <v>0.25</v>
      </c>
      <c r="AD1063" s="84">
        <v>0.25</v>
      </c>
      <c r="AE1063" s="157" t="s">
        <v>2379</v>
      </c>
      <c r="AF1063" s="3"/>
      <c r="AG1063" s="296" t="str">
        <f>IFERROR(VLOOKUP(Table3[[#This Row],[Št. projektne naloge]],'[1]PLAN KONTROLE KONČANIH STROJEV'!$C$8:$M$2000,5,FALSE),"")</f>
        <v/>
      </c>
      <c r="AH1063" s="296" t="str">
        <f>IFERROR(VLOOKUP(Table3[[#This Row],[Št. projektne naloge]],'[1]PLAN KONTROLE KONČANIH STROJEV'!$C$8:$M$2000,4,FALSE),"")</f>
        <v/>
      </c>
      <c r="AI1063" s="10"/>
      <c r="AJ1063" s="10"/>
      <c r="AK1063" s="296" t="str">
        <f>IFERROR(VLOOKUP(Table3[[#This Row],[Št. projektne naloge]],'[1]PLAN KONTROLE KONČANIH STROJEV'!$C$8:$M$2000,9,FALSE),"")</f>
        <v/>
      </c>
      <c r="AL106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63" s="30" t="s">
        <v>357</v>
      </c>
      <c r="AN1063" s="1"/>
    </row>
    <row r="1064" spans="1:40" ht="18" hidden="1" customHeight="1" x14ac:dyDescent="0.35">
      <c r="A1064" s="117" t="s">
        <v>2363</v>
      </c>
      <c r="B1064" s="8" t="s">
        <v>2362</v>
      </c>
      <c r="C1064" s="57" t="s">
        <v>2364</v>
      </c>
      <c r="D1064" s="50" t="s">
        <v>2368</v>
      </c>
      <c r="E1064" s="50" t="str">
        <f t="shared" si="13"/>
        <v>AS2-3</v>
      </c>
      <c r="F1064" s="10"/>
      <c r="G1064" s="10"/>
      <c r="H1064" s="29" t="s">
        <v>2381</v>
      </c>
      <c r="I1064" s="7">
        <v>46</v>
      </c>
      <c r="J1064" s="7"/>
      <c r="K1064" s="7"/>
      <c r="L1064" s="19">
        <v>0</v>
      </c>
      <c r="M1064" s="19">
        <v>0</v>
      </c>
      <c r="N1064" s="254">
        <v>395880037</v>
      </c>
      <c r="O1064" s="10">
        <v>16499</v>
      </c>
      <c r="P1064" s="10">
        <v>1</v>
      </c>
      <c r="Q1064" s="102"/>
      <c r="R1064" s="10">
        <v>163</v>
      </c>
      <c r="S1064" s="59" t="s">
        <v>28</v>
      </c>
      <c r="T1064" s="30"/>
      <c r="U1064" s="10"/>
      <c r="V1064" s="29" t="str">
        <f>IFERROR(VLOOKUP(Table3[[#This Row],[Št. projektne naloge]],'[2]list 1'!$A$2:$I$2000,6,FALSE),"")</f>
        <v/>
      </c>
      <c r="W1064" s="10" t="str">
        <f>IFERROR(VLOOKUP(Table3[[#This Row],[Št. projektne naloge]],'[2]list 1'!$A$2:$I$2000,9,FALSE),"")</f>
        <v/>
      </c>
      <c r="X1064" s="296" t="str">
        <f>IFERROR(VLOOKUP(Table3[[#This Row],[Št. projektne naloge]],'[2]list 1'!$A$2:$I$2000,8,FALSE),"")</f>
        <v/>
      </c>
      <c r="Y1064" s="101">
        <f>SUM(Table3[[#This Row],[cca 
25%]:[cca 100%]])</f>
        <v>1</v>
      </c>
      <c r="Z1064" s="344">
        <f>Table3[[#This Row],[Montažne ure]]*(1-Table3[[#This Row],[faktor %]])</f>
        <v>0</v>
      </c>
      <c r="AA1064" s="84">
        <v>0.25</v>
      </c>
      <c r="AB1064" s="84">
        <v>0.25</v>
      </c>
      <c r="AC1064" s="84">
        <v>0.25</v>
      </c>
      <c r="AD1064" s="84">
        <v>0.25</v>
      </c>
      <c r="AE1064" s="154" t="s">
        <v>1367</v>
      </c>
      <c r="AF1064" s="3"/>
      <c r="AG1064" s="296" t="str">
        <f>IFERROR(VLOOKUP(Table3[[#This Row],[Št. projektne naloge]],'[1]PLAN KONTROLE KONČANIH STROJEV'!$C$8:$M$2000,5,FALSE),"")</f>
        <v/>
      </c>
      <c r="AH1064" s="296" t="str">
        <f>IFERROR(VLOOKUP(Table3[[#This Row],[Št. projektne naloge]],'[1]PLAN KONTROLE KONČANIH STROJEV'!$C$8:$M$2000,4,FALSE),"")</f>
        <v/>
      </c>
      <c r="AI1064" s="10"/>
      <c r="AJ1064" s="10"/>
      <c r="AK1064" s="296" t="str">
        <f>IFERROR(VLOOKUP(Table3[[#This Row],[Št. projektne naloge]],'[1]PLAN KONTROLE KONČANIH STROJEV'!$C$8:$M$2000,9,FALSE),"")</f>
        <v/>
      </c>
      <c r="AL106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64" s="30" t="s">
        <v>357</v>
      </c>
      <c r="AN1064" s="1"/>
    </row>
    <row r="1065" spans="1:40" ht="18" hidden="1" customHeight="1" x14ac:dyDescent="0.35">
      <c r="A1065" s="117" t="s">
        <v>2363</v>
      </c>
      <c r="B1065" s="8" t="s">
        <v>2362</v>
      </c>
      <c r="C1065" s="57" t="s">
        <v>134</v>
      </c>
      <c r="D1065" s="50" t="s">
        <v>2367</v>
      </c>
      <c r="E1065" s="50" t="str">
        <f t="shared" si="13"/>
        <v>AS2-4</v>
      </c>
      <c r="F1065" s="10"/>
      <c r="G1065" s="10"/>
      <c r="H1065" s="29" t="s">
        <v>2381</v>
      </c>
      <c r="I1065" s="7">
        <v>46</v>
      </c>
      <c r="J1065" s="7"/>
      <c r="K1065" s="7"/>
      <c r="L1065" s="19">
        <v>0</v>
      </c>
      <c r="M1065" s="19">
        <v>0</v>
      </c>
      <c r="N1065" s="254">
        <v>395880039</v>
      </c>
      <c r="O1065" s="10">
        <v>16500</v>
      </c>
      <c r="P1065" s="10">
        <v>1</v>
      </c>
      <c r="Q1065" s="102"/>
      <c r="R1065" s="10">
        <v>163</v>
      </c>
      <c r="S1065" s="59" t="s">
        <v>28</v>
      </c>
      <c r="T1065" s="30"/>
      <c r="U1065" s="10"/>
      <c r="V1065" s="29" t="str">
        <f>IFERROR(VLOOKUP(Table3[[#This Row],[Št. projektne naloge]],'[2]list 1'!$A$2:$I$2000,6,FALSE),"")</f>
        <v/>
      </c>
      <c r="W1065" s="10" t="str">
        <f>IFERROR(VLOOKUP(Table3[[#This Row],[Št. projektne naloge]],'[2]list 1'!$A$2:$I$2000,9,FALSE),"")</f>
        <v/>
      </c>
      <c r="X1065" s="296" t="str">
        <f>IFERROR(VLOOKUP(Table3[[#This Row],[Št. projektne naloge]],'[2]list 1'!$A$2:$I$2000,8,FALSE),"")</f>
        <v/>
      </c>
      <c r="Y1065" s="101">
        <f>SUM(Table3[[#This Row],[cca 
25%]:[cca 100%]])</f>
        <v>1</v>
      </c>
      <c r="Z1065" s="344">
        <f>Table3[[#This Row],[Montažne ure]]*(1-Table3[[#This Row],[faktor %]])</f>
        <v>0</v>
      </c>
      <c r="AA1065" s="84">
        <v>0.25</v>
      </c>
      <c r="AB1065" s="84">
        <v>0.25</v>
      </c>
      <c r="AC1065" s="84">
        <v>0.25</v>
      </c>
      <c r="AD1065" s="84">
        <v>0.25</v>
      </c>
      <c r="AE1065" s="154" t="s">
        <v>2515</v>
      </c>
      <c r="AF1065" s="3"/>
      <c r="AG1065" s="296" t="str">
        <f>IFERROR(VLOOKUP(Table3[[#This Row],[Št. projektne naloge]],'[1]PLAN KONTROLE KONČANIH STROJEV'!$C$8:$M$2000,5,FALSE),"")</f>
        <v/>
      </c>
      <c r="AH1065" s="296" t="str">
        <f>IFERROR(VLOOKUP(Table3[[#This Row],[Št. projektne naloge]],'[1]PLAN KONTROLE KONČANIH STROJEV'!$C$8:$M$2000,4,FALSE),"")</f>
        <v/>
      </c>
      <c r="AI1065" s="10"/>
      <c r="AJ1065" s="10"/>
      <c r="AK1065" s="296" t="str">
        <f>IFERROR(VLOOKUP(Table3[[#This Row],[Št. projektne naloge]],'[1]PLAN KONTROLE KONČANIH STROJEV'!$C$8:$M$2000,9,FALSE),"")</f>
        <v/>
      </c>
      <c r="AL106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65" s="30" t="s">
        <v>357</v>
      </c>
      <c r="AN1065" s="1"/>
    </row>
    <row r="1066" spans="1:40" ht="18" hidden="1" customHeight="1" x14ac:dyDescent="0.35">
      <c r="A1066" s="117" t="s">
        <v>2363</v>
      </c>
      <c r="B1066" s="8" t="s">
        <v>2362</v>
      </c>
      <c r="C1066" s="57" t="s">
        <v>134</v>
      </c>
      <c r="D1066" s="50" t="s">
        <v>2366</v>
      </c>
      <c r="E1066" s="50" t="str">
        <f t="shared" si="13"/>
        <v>AS2-5</v>
      </c>
      <c r="F1066" s="10"/>
      <c r="G1066" s="10"/>
      <c r="H1066" s="29" t="s">
        <v>2381</v>
      </c>
      <c r="I1066" s="7">
        <v>46</v>
      </c>
      <c r="J1066" s="7"/>
      <c r="K1066" s="7"/>
      <c r="L1066" s="19">
        <v>0</v>
      </c>
      <c r="M1066" s="19">
        <v>0</v>
      </c>
      <c r="N1066" s="254">
        <v>395880039</v>
      </c>
      <c r="O1066" s="10">
        <v>16501</v>
      </c>
      <c r="P1066" s="10">
        <v>1</v>
      </c>
      <c r="Q1066" s="102"/>
      <c r="R1066" s="10">
        <v>163</v>
      </c>
      <c r="S1066" s="59" t="s">
        <v>28</v>
      </c>
      <c r="T1066" s="30"/>
      <c r="U1066" s="10"/>
      <c r="V1066" s="29" t="str">
        <f>IFERROR(VLOOKUP(Table3[[#This Row],[Št. projektne naloge]],'[2]list 1'!$A$2:$I$2000,6,FALSE),"")</f>
        <v/>
      </c>
      <c r="W1066" s="10" t="str">
        <f>IFERROR(VLOOKUP(Table3[[#This Row],[Št. projektne naloge]],'[2]list 1'!$A$2:$I$2000,9,FALSE),"")</f>
        <v/>
      </c>
      <c r="X1066" s="296" t="str">
        <f>IFERROR(VLOOKUP(Table3[[#This Row],[Št. projektne naloge]],'[2]list 1'!$A$2:$I$2000,8,FALSE),"")</f>
        <v/>
      </c>
      <c r="Y1066" s="101">
        <f>SUM(Table3[[#This Row],[cca 
25%]:[cca 100%]])</f>
        <v>1</v>
      </c>
      <c r="Z1066" s="344">
        <f>Table3[[#This Row],[Montažne ure]]*(1-Table3[[#This Row],[faktor %]])</f>
        <v>0</v>
      </c>
      <c r="AA1066" s="84">
        <v>0.25</v>
      </c>
      <c r="AB1066" s="84">
        <v>0.25</v>
      </c>
      <c r="AC1066" s="84">
        <v>0.25</v>
      </c>
      <c r="AD1066" s="84">
        <v>0.25</v>
      </c>
      <c r="AE1066" s="154" t="s">
        <v>1372</v>
      </c>
      <c r="AF1066" s="3"/>
      <c r="AG1066" s="296" t="str">
        <f>IFERROR(VLOOKUP(Table3[[#This Row],[Št. projektne naloge]],'[1]PLAN KONTROLE KONČANIH STROJEV'!$C$8:$M$2000,5,FALSE),"")</f>
        <v/>
      </c>
      <c r="AH1066" s="296" t="str">
        <f>IFERROR(VLOOKUP(Table3[[#This Row],[Št. projektne naloge]],'[1]PLAN KONTROLE KONČANIH STROJEV'!$C$8:$M$2000,4,FALSE),"")</f>
        <v/>
      </c>
      <c r="AI1066" s="10"/>
      <c r="AJ1066" s="10"/>
      <c r="AK1066" s="296" t="str">
        <f>IFERROR(VLOOKUP(Table3[[#This Row],[Št. projektne naloge]],'[1]PLAN KONTROLE KONČANIH STROJEV'!$C$8:$M$2000,9,FALSE),"")</f>
        <v/>
      </c>
      <c r="AL106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66" s="30" t="s">
        <v>357</v>
      </c>
      <c r="AN1066" s="1"/>
    </row>
    <row r="1067" spans="1:40" ht="18" hidden="1" customHeight="1" x14ac:dyDescent="0.35">
      <c r="A1067" s="117" t="s">
        <v>2371</v>
      </c>
      <c r="B1067" s="8" t="s">
        <v>2372</v>
      </c>
      <c r="C1067" s="57" t="s">
        <v>2373</v>
      </c>
      <c r="D1067" s="471" t="s">
        <v>2780</v>
      </c>
      <c r="E1067" s="50" t="str">
        <f t="shared" si="13"/>
        <v>std</v>
      </c>
      <c r="F1067" s="10"/>
      <c r="G1067" s="10"/>
      <c r="H1067" s="29" t="s">
        <v>2525</v>
      </c>
      <c r="I1067" s="7">
        <v>51</v>
      </c>
      <c r="J1067" s="7"/>
      <c r="K1067" s="7"/>
      <c r="L1067" s="79">
        <v>0</v>
      </c>
      <c r="M1067" s="79">
        <v>0</v>
      </c>
      <c r="N1067" s="254">
        <v>395880073</v>
      </c>
      <c r="O1067" s="10">
        <v>16341</v>
      </c>
      <c r="P1067" s="10">
        <v>1</v>
      </c>
      <c r="Q1067" s="102"/>
      <c r="R1067" s="10">
        <v>160</v>
      </c>
      <c r="S1067" s="59" t="s">
        <v>28</v>
      </c>
      <c r="T1067" s="30"/>
      <c r="U1067" s="10"/>
      <c r="V1067" s="29" t="str">
        <f>IFERROR(VLOOKUP(Table3[[#This Row],[Št. projektne naloge]],'[2]list 1'!$A$2:$I$2000,6,FALSE),"")</f>
        <v/>
      </c>
      <c r="W1067" s="10" t="str">
        <f>IFERROR(VLOOKUP(Table3[[#This Row],[Št. projektne naloge]],'[2]list 1'!$A$2:$I$2000,9,FALSE),"")</f>
        <v/>
      </c>
      <c r="X1067" s="296" t="str">
        <f>IFERROR(VLOOKUP(Table3[[#This Row],[Št. projektne naloge]],'[2]list 1'!$A$2:$I$2000,8,FALSE),"")</f>
        <v/>
      </c>
      <c r="Y1067" s="101">
        <f>SUM(Table3[[#This Row],[cca 
25%]:[cca 100%]])</f>
        <v>1</v>
      </c>
      <c r="Z1067" s="344">
        <f>Table3[[#This Row],[Montažne ure]]*(1-Table3[[#This Row],[faktor %]])</f>
        <v>0</v>
      </c>
      <c r="AA1067" s="84">
        <v>0.25</v>
      </c>
      <c r="AB1067" s="84">
        <v>0.25</v>
      </c>
      <c r="AC1067" s="84">
        <v>0.25</v>
      </c>
      <c r="AD1067" s="84">
        <v>0.25</v>
      </c>
      <c r="AE1067" s="157" t="s">
        <v>1487</v>
      </c>
      <c r="AF1067" s="3"/>
      <c r="AG1067" s="296" t="str">
        <f>IFERROR(VLOOKUP(Table3[[#This Row],[Št. projektne naloge]],'[1]PLAN KONTROLE KONČANIH STROJEV'!$C$8:$M$2000,5,FALSE),"")</f>
        <v/>
      </c>
      <c r="AH1067" s="296" t="str">
        <f>IFERROR(VLOOKUP(Table3[[#This Row],[Št. projektne naloge]],'[1]PLAN KONTROLE KONČANIH STROJEV'!$C$8:$M$2000,4,FALSE),"")</f>
        <v/>
      </c>
      <c r="AI1067" s="10" t="s">
        <v>1490</v>
      </c>
      <c r="AJ1067" s="10"/>
      <c r="AK1067" s="296" t="str">
        <f>IFERROR(VLOOKUP(Table3[[#This Row],[Št. projektne naloge]],'[1]PLAN KONTROLE KONČANIH STROJEV'!$C$8:$M$2000,9,FALSE),"")</f>
        <v/>
      </c>
      <c r="AL106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67" s="30" t="s">
        <v>357</v>
      </c>
      <c r="AN1067" s="1"/>
    </row>
    <row r="1068" spans="1:40" ht="18" hidden="1" customHeight="1" x14ac:dyDescent="0.35">
      <c r="A1068" s="117"/>
      <c r="B1068" s="8"/>
      <c r="C1068" s="57"/>
      <c r="D1068" s="50"/>
      <c r="E1068" s="50" t="str">
        <f>RIGHT(D1068,5)</f>
        <v/>
      </c>
      <c r="F1068" s="10"/>
      <c r="G1068" s="10"/>
      <c r="H1068" s="29"/>
      <c r="I1068" s="10"/>
      <c r="J1068" s="10"/>
      <c r="K1068" s="10"/>
      <c r="L1068" s="80"/>
      <c r="M1068" s="80"/>
      <c r="N1068" s="500"/>
      <c r="O1068" s="10"/>
      <c r="P1068" s="10"/>
      <c r="Q1068" s="102"/>
      <c r="R1068" s="10"/>
      <c r="S1068" s="272"/>
      <c r="T1068" s="30"/>
      <c r="U1068" s="10"/>
      <c r="V1068" s="434"/>
      <c r="W1068" s="10" t="str">
        <f>IFERROR(VLOOKUP(Table3[[#This Row],[Št. projektne naloge]],'[2]list 1'!$A$2:$I$2000,9,FALSE),"")</f>
        <v/>
      </c>
      <c r="X1068" s="296" t="str">
        <f>IFERROR(VLOOKUP(Table3[[#This Row],[Št. projektne naloge]],'[2]list 1'!$A$2:$I$2000,8,FALSE),"")</f>
        <v/>
      </c>
      <c r="Y1068" s="101">
        <f>SUM(Table3[[#This Row],[cca 
25%]:[cca 100%]])</f>
        <v>0</v>
      </c>
      <c r="Z1068" s="344">
        <f>Table3[[#This Row],[Montažne ure]]*(1-Table3[[#This Row],[faktor %]])</f>
        <v>0</v>
      </c>
      <c r="AA1068" s="102"/>
      <c r="AB1068" s="10"/>
      <c r="AC1068" s="10"/>
      <c r="AD1068" s="10"/>
      <c r="AE1068" s="10"/>
      <c r="AF1068" s="3"/>
      <c r="AG1068" s="296" t="str">
        <f>IFERROR(VLOOKUP(Table3[[#This Row],[Št. projektne naloge]],'[1]PLAN KONTROLE KONČANIH STROJEV'!$C$8:$M$2000,5,FALSE),"")</f>
        <v/>
      </c>
      <c r="AH1068" s="296" t="str">
        <f>IFERROR(VLOOKUP(Table3[[#This Row],[Št. projektne naloge]],'[1]PLAN KONTROLE KONČANIH STROJEV'!$C$8:$M$2000,4,FALSE),"")</f>
        <v/>
      </c>
      <c r="AI1068" s="10"/>
      <c r="AJ1068" s="10"/>
      <c r="AK1068" s="296" t="str">
        <f>IFERROR(VLOOKUP(Table3[[#This Row],[Št. projektne naloge]],'[1]PLAN KONTROLE KONČANIH STROJEV'!$C$8:$M$2000,9,FALSE),"")</f>
        <v/>
      </c>
      <c r="AL106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68" s="30" t="s">
        <v>357</v>
      </c>
      <c r="AN1068" s="1"/>
    </row>
    <row r="1069" spans="1:40" ht="18" hidden="1" customHeight="1" x14ac:dyDescent="0.35">
      <c r="A1069" s="117" t="s">
        <v>2459</v>
      </c>
      <c r="B1069" s="8" t="s">
        <v>2458</v>
      </c>
      <c r="C1069" s="95" t="s">
        <v>2392</v>
      </c>
      <c r="D1069" s="420" t="s">
        <v>2678</v>
      </c>
      <c r="E1069" s="50">
        <v>1</v>
      </c>
      <c r="F1069" s="10"/>
      <c r="G1069" s="108" t="s">
        <v>2282</v>
      </c>
      <c r="H1069" s="29" t="s">
        <v>1481</v>
      </c>
      <c r="I1069" s="20">
        <v>8</v>
      </c>
      <c r="J1069" s="200"/>
      <c r="K1069" s="7"/>
      <c r="L1069" s="79">
        <v>0</v>
      </c>
      <c r="M1069" s="79">
        <v>0</v>
      </c>
      <c r="N1069" s="104">
        <v>479150</v>
      </c>
      <c r="O1069" s="8">
        <v>16424</v>
      </c>
      <c r="P1069" s="10">
        <v>1</v>
      </c>
      <c r="Q1069" s="102"/>
      <c r="R1069" s="10">
        <v>6</v>
      </c>
      <c r="S1069" s="62" t="s">
        <v>19</v>
      </c>
      <c r="T1069" s="30" t="s">
        <v>2666</v>
      </c>
      <c r="U1069" s="10"/>
      <c r="V1069" s="434"/>
      <c r="W1069" s="10" t="str">
        <f>IFERROR(VLOOKUP(Table3[[#This Row],[Št. projektne naloge]],'[2]list 1'!$A$2:$I$2000,9,FALSE),"")</f>
        <v/>
      </c>
      <c r="X1069" s="296" t="str">
        <f>IFERROR(VLOOKUP(Table3[[#This Row],[Št. projektne naloge]],'[2]list 1'!$A$2:$I$2000,8,FALSE),"")</f>
        <v/>
      </c>
      <c r="Y1069" s="101">
        <f>SUM(Table3[[#This Row],[cca 
25%]:[cca 100%]])</f>
        <v>1</v>
      </c>
      <c r="Z1069" s="344">
        <f>Table3[[#This Row],[Montažne ure]]*(1-Table3[[#This Row],[faktor %]])</f>
        <v>0</v>
      </c>
      <c r="AA1069" s="84">
        <v>0.25</v>
      </c>
      <c r="AB1069" s="84">
        <v>0.25</v>
      </c>
      <c r="AC1069" s="84">
        <v>0.25</v>
      </c>
      <c r="AD1069" s="84">
        <v>0.25</v>
      </c>
      <c r="AE1069" s="108"/>
      <c r="AF1069" s="3"/>
      <c r="AG1069" s="296">
        <f>IFERROR(VLOOKUP(Table3[[#This Row],[Št. projektne naloge]],'[1]PLAN KONTROLE KONČANIH STROJEV'!$C$8:$M$2000,5,FALSE),"")</f>
        <v>0</v>
      </c>
      <c r="AH1069" s="296" t="str">
        <f>IFERROR(VLOOKUP(Table3[[#This Row],[Št. projektne naloge]],'[1]PLAN KONTROLE KONČANIH STROJEV'!$C$8:$M$2000,4,FALSE),"")</f>
        <v>DA</v>
      </c>
      <c r="AI1069" s="10" t="s">
        <v>2926</v>
      </c>
      <c r="AJ1069" s="10"/>
      <c r="AK1069" s="296">
        <f>IFERROR(VLOOKUP(Table3[[#This Row],[Št. projektne naloge]],'[1]PLAN KONTROLE KONČANIH STROJEV'!$C$8:$M$2000,9,FALSE),"")</f>
        <v>45765</v>
      </c>
      <c r="AL106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69" s="30" t="s">
        <v>357</v>
      </c>
      <c r="AN1069" s="1"/>
    </row>
    <row r="1070" spans="1:40" ht="18" hidden="1" customHeight="1" x14ac:dyDescent="0.35">
      <c r="A1070" s="76" t="s">
        <v>2459</v>
      </c>
      <c r="B1070" s="92" t="s">
        <v>2458</v>
      </c>
      <c r="C1070" s="95" t="s">
        <v>2393</v>
      </c>
      <c r="D1070" s="420" t="s">
        <v>2679</v>
      </c>
      <c r="E1070" s="25">
        <v>1</v>
      </c>
      <c r="F1070" s="10"/>
      <c r="G1070" s="91" t="s">
        <v>1488</v>
      </c>
      <c r="H1070" s="112" t="s">
        <v>1502</v>
      </c>
      <c r="I1070" s="19">
        <v>9</v>
      </c>
      <c r="J1070" s="200"/>
      <c r="K1070" s="200"/>
      <c r="L1070" s="79">
        <v>0</v>
      </c>
      <c r="M1070" s="79">
        <v>0</v>
      </c>
      <c r="N1070" s="91">
        <v>479151</v>
      </c>
      <c r="O1070" s="8">
        <v>16425</v>
      </c>
      <c r="P1070" s="10">
        <v>1</v>
      </c>
      <c r="Q1070" s="102"/>
      <c r="R1070" s="104">
        <v>20</v>
      </c>
      <c r="S1070" s="62" t="s">
        <v>19</v>
      </c>
      <c r="T1070" s="30" t="s">
        <v>2664</v>
      </c>
      <c r="U1070" s="10"/>
      <c r="V1070" s="434"/>
      <c r="W1070" s="10" t="str">
        <f>IFERROR(VLOOKUP(Table3[[#This Row],[Št. projektne naloge]],'[2]list 1'!$A$2:$I$2000,9,FALSE),"")</f>
        <v/>
      </c>
      <c r="X1070" s="296" t="str">
        <f>IFERROR(VLOOKUP(Table3[[#This Row],[Št. projektne naloge]],'[2]list 1'!$A$2:$I$2000,8,FALSE),"")</f>
        <v/>
      </c>
      <c r="Y1070" s="101">
        <f>SUM(Table3[[#This Row],[cca 
25%]:[cca 100%]])</f>
        <v>1</v>
      </c>
      <c r="Z1070" s="344">
        <f>Table3[[#This Row],[Montažne ure]]*(1-Table3[[#This Row],[faktor %]])</f>
        <v>0</v>
      </c>
      <c r="AA1070" s="84">
        <v>0.25</v>
      </c>
      <c r="AB1070" s="84">
        <v>0.25</v>
      </c>
      <c r="AC1070" s="84">
        <v>0.25</v>
      </c>
      <c r="AD1070" s="84">
        <v>0.25</v>
      </c>
      <c r="AE1070" s="108"/>
      <c r="AF1070" s="3"/>
      <c r="AG1070" s="296">
        <f>IFERROR(VLOOKUP(Table3[[#This Row],[Št. projektne naloge]],'[1]PLAN KONTROLE KONČANIH STROJEV'!$C$8:$M$2000,5,FALSE),"")</f>
        <v>0</v>
      </c>
      <c r="AH1070" s="296" t="str">
        <f>IFERROR(VLOOKUP(Table3[[#This Row],[Št. projektne naloge]],'[1]PLAN KONTROLE KONČANIH STROJEV'!$C$8:$M$2000,4,FALSE),"")</f>
        <v>DA</v>
      </c>
      <c r="AI1070" s="10" t="s">
        <v>1739</v>
      </c>
      <c r="AJ1070" s="10"/>
      <c r="AK1070" s="296">
        <f>IFERROR(VLOOKUP(Table3[[#This Row],[Št. projektne naloge]],'[1]PLAN KONTROLE KONČANIH STROJEV'!$C$8:$M$2000,9,FALSE),"")</f>
        <v>45765</v>
      </c>
      <c r="AL107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70" s="30" t="s">
        <v>357</v>
      </c>
      <c r="AN1070" s="1"/>
    </row>
    <row r="1071" spans="1:40" ht="18" hidden="1" customHeight="1" x14ac:dyDescent="0.35">
      <c r="A1071" s="117" t="s">
        <v>2459</v>
      </c>
      <c r="B1071" s="8" t="s">
        <v>2458</v>
      </c>
      <c r="C1071" s="95" t="s">
        <v>2394</v>
      </c>
      <c r="D1071" s="420" t="s">
        <v>2680</v>
      </c>
      <c r="E1071" s="25">
        <v>1</v>
      </c>
      <c r="F1071" s="91"/>
      <c r="G1071" s="91" t="s">
        <v>1087</v>
      </c>
      <c r="H1071" s="29" t="s">
        <v>1481</v>
      </c>
      <c r="I1071" s="20">
        <v>8</v>
      </c>
      <c r="J1071" s="200"/>
      <c r="K1071" s="7"/>
      <c r="L1071" s="79">
        <v>0</v>
      </c>
      <c r="M1071" s="79">
        <v>0</v>
      </c>
      <c r="N1071" s="91">
        <v>479152</v>
      </c>
      <c r="O1071" s="8">
        <v>16426</v>
      </c>
      <c r="P1071" s="10">
        <v>1</v>
      </c>
      <c r="Q1071" s="102"/>
      <c r="R1071" s="10">
        <v>6</v>
      </c>
      <c r="S1071" s="62" t="s">
        <v>19</v>
      </c>
      <c r="T1071" s="30" t="s">
        <v>2666</v>
      </c>
      <c r="U1071" s="10"/>
      <c r="V1071" s="434"/>
      <c r="W1071" s="10" t="str">
        <f>IFERROR(VLOOKUP(Table3[[#This Row],[Št. projektne naloge]],'[2]list 1'!$A$2:$I$2000,9,FALSE),"")</f>
        <v/>
      </c>
      <c r="X1071" s="296" t="str">
        <f>IFERROR(VLOOKUP(Table3[[#This Row],[Št. projektne naloge]],'[2]list 1'!$A$2:$I$2000,8,FALSE),"")</f>
        <v/>
      </c>
      <c r="Y1071" s="101">
        <f>SUM(Table3[[#This Row],[cca 
25%]:[cca 100%]])</f>
        <v>1</v>
      </c>
      <c r="Z1071" s="344">
        <f>Table3[[#This Row],[Montažne ure]]*(1-Table3[[#This Row],[faktor %]])</f>
        <v>0</v>
      </c>
      <c r="AA1071" s="84">
        <v>0.25</v>
      </c>
      <c r="AB1071" s="84">
        <v>0.25</v>
      </c>
      <c r="AC1071" s="84">
        <v>0.25</v>
      </c>
      <c r="AD1071" s="84">
        <v>0.25</v>
      </c>
      <c r="AE1071" s="108"/>
      <c r="AF1071" s="3"/>
      <c r="AG1071" s="296">
        <f>IFERROR(VLOOKUP(Table3[[#This Row],[Št. projektne naloge]],'[1]PLAN KONTROLE KONČANIH STROJEV'!$C$8:$M$2000,5,FALSE),"")</f>
        <v>0</v>
      </c>
      <c r="AH1071" s="296" t="str">
        <f>IFERROR(VLOOKUP(Table3[[#This Row],[Št. projektne naloge]],'[1]PLAN KONTROLE KONČANIH STROJEV'!$C$8:$M$2000,4,FALSE),"")</f>
        <v>DA</v>
      </c>
      <c r="AI1071" s="10" t="s">
        <v>2926</v>
      </c>
      <c r="AJ1071" s="10"/>
      <c r="AK1071" s="296">
        <f>IFERROR(VLOOKUP(Table3[[#This Row],[Št. projektne naloge]],'[1]PLAN KONTROLE KONČANIH STROJEV'!$C$8:$M$2000,9,FALSE),"")</f>
        <v>45765</v>
      </c>
      <c r="AL107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71" s="30" t="s">
        <v>357</v>
      </c>
      <c r="AN1071" s="1"/>
    </row>
    <row r="1072" spans="1:40" ht="18" hidden="1" customHeight="1" x14ac:dyDescent="0.35">
      <c r="A1072" s="117" t="s">
        <v>2459</v>
      </c>
      <c r="B1072" s="8" t="s">
        <v>2458</v>
      </c>
      <c r="C1072" s="95" t="s">
        <v>2394</v>
      </c>
      <c r="D1072" s="420" t="s">
        <v>2681</v>
      </c>
      <c r="E1072" s="50">
        <v>1</v>
      </c>
      <c r="F1072" s="10"/>
      <c r="G1072" s="91" t="s">
        <v>1087</v>
      </c>
      <c r="H1072" s="29" t="s">
        <v>1481</v>
      </c>
      <c r="I1072" s="20">
        <v>8</v>
      </c>
      <c r="J1072" s="200"/>
      <c r="K1072" s="7"/>
      <c r="L1072" s="79">
        <v>0</v>
      </c>
      <c r="M1072" s="79">
        <v>0</v>
      </c>
      <c r="N1072" s="104">
        <v>478793</v>
      </c>
      <c r="O1072" s="8">
        <v>16427</v>
      </c>
      <c r="P1072" s="10">
        <v>1</v>
      </c>
      <c r="Q1072" s="102"/>
      <c r="R1072" s="10">
        <v>6</v>
      </c>
      <c r="S1072" s="62" t="s">
        <v>19</v>
      </c>
      <c r="T1072" s="30" t="s">
        <v>2666</v>
      </c>
      <c r="U1072" s="10"/>
      <c r="V1072" s="434"/>
      <c r="W1072" s="10" t="str">
        <f>IFERROR(VLOOKUP(Table3[[#This Row],[Št. projektne naloge]],'[2]list 1'!$A$2:$I$2000,9,FALSE),"")</f>
        <v/>
      </c>
      <c r="X1072" s="296" t="str">
        <f>IFERROR(VLOOKUP(Table3[[#This Row],[Št. projektne naloge]],'[2]list 1'!$A$2:$I$2000,8,FALSE),"")</f>
        <v/>
      </c>
      <c r="Y1072" s="101">
        <f>SUM(Table3[[#This Row],[cca 
25%]:[cca 100%]])</f>
        <v>1</v>
      </c>
      <c r="Z1072" s="344">
        <f>Table3[[#This Row],[Montažne ure]]*(1-Table3[[#This Row],[faktor %]])</f>
        <v>0</v>
      </c>
      <c r="AA1072" s="84">
        <v>0.25</v>
      </c>
      <c r="AB1072" s="84">
        <v>0.25</v>
      </c>
      <c r="AC1072" s="84">
        <v>0.25</v>
      </c>
      <c r="AD1072" s="84">
        <v>0.25</v>
      </c>
      <c r="AE1072" s="108"/>
      <c r="AF1072" s="3"/>
      <c r="AG1072" s="296">
        <f>IFERROR(VLOOKUP(Table3[[#This Row],[Št. projektne naloge]],'[1]PLAN KONTROLE KONČANIH STROJEV'!$C$8:$M$2000,5,FALSE),"")</f>
        <v>0</v>
      </c>
      <c r="AH1072" s="296" t="str">
        <f>IFERROR(VLOOKUP(Table3[[#This Row],[Št. projektne naloge]],'[1]PLAN KONTROLE KONČANIH STROJEV'!$C$8:$M$2000,4,FALSE),"")</f>
        <v>DA</v>
      </c>
      <c r="AI1072" s="10" t="s">
        <v>2926</v>
      </c>
      <c r="AJ1072" s="10"/>
      <c r="AK1072" s="296">
        <f>IFERROR(VLOOKUP(Table3[[#This Row],[Št. projektne naloge]],'[1]PLAN KONTROLE KONČANIH STROJEV'!$C$8:$M$2000,9,FALSE),"")</f>
        <v>45765</v>
      </c>
      <c r="AL107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72" s="30" t="s">
        <v>357</v>
      </c>
      <c r="AN1072" s="1"/>
    </row>
    <row r="1073" spans="1:40" ht="18" hidden="1" customHeight="1" x14ac:dyDescent="0.35">
      <c r="A1073" s="76" t="s">
        <v>2459</v>
      </c>
      <c r="B1073" s="92" t="s">
        <v>2458</v>
      </c>
      <c r="C1073" s="95" t="s">
        <v>2395</v>
      </c>
      <c r="D1073" s="420" t="s">
        <v>2682</v>
      </c>
      <c r="E1073" s="25">
        <v>1</v>
      </c>
      <c r="F1073" s="10"/>
      <c r="G1073" s="70" t="s">
        <v>1488</v>
      </c>
      <c r="H1073" s="112" t="s">
        <v>1502</v>
      </c>
      <c r="I1073" s="19">
        <v>9</v>
      </c>
      <c r="J1073" s="200"/>
      <c r="K1073" s="200"/>
      <c r="L1073" s="79">
        <v>0</v>
      </c>
      <c r="M1073" s="79">
        <v>0</v>
      </c>
      <c r="N1073" s="91">
        <v>479153</v>
      </c>
      <c r="O1073" s="8">
        <v>16428</v>
      </c>
      <c r="P1073" s="10">
        <v>1</v>
      </c>
      <c r="Q1073" s="102"/>
      <c r="R1073" s="104">
        <v>22</v>
      </c>
      <c r="S1073" s="62" t="s">
        <v>19</v>
      </c>
      <c r="T1073" s="30" t="s">
        <v>2664</v>
      </c>
      <c r="U1073" s="10"/>
      <c r="V1073" s="434"/>
      <c r="W1073" s="10" t="str">
        <f>IFERROR(VLOOKUP(Table3[[#This Row],[Št. projektne naloge]],'[2]list 1'!$A$2:$I$2000,9,FALSE),"")</f>
        <v/>
      </c>
      <c r="X1073" s="296" t="str">
        <f>IFERROR(VLOOKUP(Table3[[#This Row],[Št. projektne naloge]],'[2]list 1'!$A$2:$I$2000,8,FALSE),"")</f>
        <v/>
      </c>
      <c r="Y1073" s="101">
        <f>SUM(Table3[[#This Row],[cca 
25%]:[cca 100%]])</f>
        <v>1</v>
      </c>
      <c r="Z1073" s="344">
        <f>Table3[[#This Row],[Montažne ure]]*(1-Table3[[#This Row],[faktor %]])</f>
        <v>0</v>
      </c>
      <c r="AA1073" s="84">
        <v>0.25</v>
      </c>
      <c r="AB1073" s="84">
        <v>0.25</v>
      </c>
      <c r="AC1073" s="84">
        <v>0.25</v>
      </c>
      <c r="AD1073" s="84">
        <v>0.25</v>
      </c>
      <c r="AE1073" s="108"/>
      <c r="AF1073" s="3"/>
      <c r="AG1073" s="296">
        <f>IFERROR(VLOOKUP(Table3[[#This Row],[Št. projektne naloge]],'[1]PLAN KONTROLE KONČANIH STROJEV'!$C$8:$M$2000,5,FALSE),"")</f>
        <v>0</v>
      </c>
      <c r="AH1073" s="296" t="str">
        <f>IFERROR(VLOOKUP(Table3[[#This Row],[Št. projektne naloge]],'[1]PLAN KONTROLE KONČANIH STROJEV'!$C$8:$M$2000,4,FALSE),"")</f>
        <v>DA</v>
      </c>
      <c r="AI1073" s="10" t="s">
        <v>2926</v>
      </c>
      <c r="AJ1073" s="10"/>
      <c r="AK1073" s="296">
        <f>IFERROR(VLOOKUP(Table3[[#This Row],[Št. projektne naloge]],'[1]PLAN KONTROLE KONČANIH STROJEV'!$C$8:$M$2000,9,FALSE),"")</f>
        <v>45765</v>
      </c>
      <c r="AL107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73" s="30" t="s">
        <v>357</v>
      </c>
      <c r="AN1073" s="1"/>
    </row>
    <row r="1074" spans="1:40" ht="18" hidden="1" customHeight="1" x14ac:dyDescent="0.35">
      <c r="A1074" s="76" t="s">
        <v>2459</v>
      </c>
      <c r="B1074" s="92" t="s">
        <v>2458</v>
      </c>
      <c r="C1074" s="95" t="s">
        <v>2396</v>
      </c>
      <c r="D1074" s="420" t="s">
        <v>2683</v>
      </c>
      <c r="E1074" s="25">
        <v>1</v>
      </c>
      <c r="F1074" s="91"/>
      <c r="G1074" s="91" t="s">
        <v>1478</v>
      </c>
      <c r="H1074" s="29" t="s">
        <v>1481</v>
      </c>
      <c r="I1074" s="20">
        <v>8</v>
      </c>
      <c r="J1074" s="200"/>
      <c r="K1074" s="200"/>
      <c r="L1074" s="79">
        <v>0</v>
      </c>
      <c r="M1074" s="79">
        <v>0</v>
      </c>
      <c r="N1074" s="91">
        <v>479155</v>
      </c>
      <c r="O1074" s="8">
        <v>16429</v>
      </c>
      <c r="P1074" s="10">
        <v>1</v>
      </c>
      <c r="Q1074" s="102"/>
      <c r="R1074" s="10">
        <v>10</v>
      </c>
      <c r="S1074" s="62" t="s">
        <v>19</v>
      </c>
      <c r="T1074" s="30" t="s">
        <v>2666</v>
      </c>
      <c r="U1074" s="10"/>
      <c r="V1074" s="434"/>
      <c r="W1074" s="10" t="str">
        <f>IFERROR(VLOOKUP(Table3[[#This Row],[Št. projektne naloge]],'[2]list 1'!$A$2:$I$2000,9,FALSE),"")</f>
        <v/>
      </c>
      <c r="X1074" s="296" t="str">
        <f>IFERROR(VLOOKUP(Table3[[#This Row],[Št. projektne naloge]],'[2]list 1'!$A$2:$I$2000,8,FALSE),"")</f>
        <v/>
      </c>
      <c r="Y1074" s="101">
        <f>SUM(Table3[[#This Row],[cca 
25%]:[cca 100%]])</f>
        <v>1</v>
      </c>
      <c r="Z1074" s="344">
        <f>Table3[[#This Row],[Montažne ure]]*(1-Table3[[#This Row],[faktor %]])</f>
        <v>0</v>
      </c>
      <c r="AA1074" s="84">
        <v>0.25</v>
      </c>
      <c r="AB1074" s="84">
        <v>0.25</v>
      </c>
      <c r="AC1074" s="84">
        <v>0.25</v>
      </c>
      <c r="AD1074" s="84">
        <v>0.25</v>
      </c>
      <c r="AE1074" s="108"/>
      <c r="AF1074" s="3"/>
      <c r="AG1074" s="296">
        <f>IFERROR(VLOOKUP(Table3[[#This Row],[Št. projektne naloge]],'[1]PLAN KONTROLE KONČANIH STROJEV'!$C$8:$M$2000,5,FALSE),"")</f>
        <v>0</v>
      </c>
      <c r="AH1074" s="296" t="str">
        <f>IFERROR(VLOOKUP(Table3[[#This Row],[Št. projektne naloge]],'[1]PLAN KONTROLE KONČANIH STROJEV'!$C$8:$M$2000,4,FALSE),"")</f>
        <v>DA</v>
      </c>
      <c r="AI1074" s="10" t="s">
        <v>2926</v>
      </c>
      <c r="AJ1074" s="10"/>
      <c r="AK1074" s="296">
        <f>IFERROR(VLOOKUP(Table3[[#This Row],[Št. projektne naloge]],'[1]PLAN KONTROLE KONČANIH STROJEV'!$C$8:$M$2000,9,FALSE),"")</f>
        <v>45765</v>
      </c>
      <c r="AL107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74" s="30" t="s">
        <v>357</v>
      </c>
      <c r="AN1074" s="1"/>
    </row>
    <row r="1075" spans="1:40" ht="18" hidden="1" customHeight="1" x14ac:dyDescent="0.35">
      <c r="A1075" s="117" t="s">
        <v>2459</v>
      </c>
      <c r="B1075" s="8" t="s">
        <v>2458</v>
      </c>
      <c r="C1075" s="95" t="s">
        <v>2397</v>
      </c>
      <c r="D1075" s="420" t="s">
        <v>2684</v>
      </c>
      <c r="E1075" s="50">
        <v>1</v>
      </c>
      <c r="F1075" s="10"/>
      <c r="G1075" s="10" t="s">
        <v>1087</v>
      </c>
      <c r="H1075" s="29" t="s">
        <v>1481</v>
      </c>
      <c r="I1075" s="20">
        <v>8</v>
      </c>
      <c r="J1075" s="200"/>
      <c r="K1075" s="200"/>
      <c r="L1075" s="79">
        <v>0</v>
      </c>
      <c r="M1075" s="79">
        <v>0</v>
      </c>
      <c r="N1075" s="104">
        <v>479156</v>
      </c>
      <c r="O1075" s="8">
        <v>16430</v>
      </c>
      <c r="P1075" s="10">
        <v>1</v>
      </c>
      <c r="Q1075" s="102"/>
      <c r="R1075" s="10">
        <v>6</v>
      </c>
      <c r="S1075" s="62" t="s">
        <v>19</v>
      </c>
      <c r="T1075" s="30" t="s">
        <v>2666</v>
      </c>
      <c r="U1075" s="10"/>
      <c r="V1075" s="434"/>
      <c r="W1075" s="10" t="str">
        <f>IFERROR(VLOOKUP(Table3[[#This Row],[Št. projektne naloge]],'[2]list 1'!$A$2:$I$2000,9,FALSE),"")</f>
        <v/>
      </c>
      <c r="X1075" s="296" t="str">
        <f>IFERROR(VLOOKUP(Table3[[#This Row],[Št. projektne naloge]],'[2]list 1'!$A$2:$I$2000,8,FALSE),"")</f>
        <v/>
      </c>
      <c r="Y1075" s="101">
        <f>SUM(Table3[[#This Row],[cca 
25%]:[cca 100%]])</f>
        <v>1</v>
      </c>
      <c r="Z1075" s="344">
        <f>Table3[[#This Row],[Montažne ure]]*(1-Table3[[#This Row],[faktor %]])</f>
        <v>0</v>
      </c>
      <c r="AA1075" s="84">
        <v>0.25</v>
      </c>
      <c r="AB1075" s="84">
        <v>0.25</v>
      </c>
      <c r="AC1075" s="84">
        <v>0.25</v>
      </c>
      <c r="AD1075" s="84">
        <v>0.25</v>
      </c>
      <c r="AE1075" s="108"/>
      <c r="AF1075" s="3"/>
      <c r="AG1075" s="296">
        <f>IFERROR(VLOOKUP(Table3[[#This Row],[Št. projektne naloge]],'[1]PLAN KONTROLE KONČANIH STROJEV'!$C$8:$M$2000,5,FALSE),"")</f>
        <v>0</v>
      </c>
      <c r="AH1075" s="296" t="str">
        <f>IFERROR(VLOOKUP(Table3[[#This Row],[Št. projektne naloge]],'[1]PLAN KONTROLE KONČANIH STROJEV'!$C$8:$M$2000,4,FALSE),"")</f>
        <v>DA</v>
      </c>
      <c r="AI1075" s="10" t="s">
        <v>2926</v>
      </c>
      <c r="AJ1075" s="10"/>
      <c r="AK1075" s="296">
        <f>IFERROR(VLOOKUP(Table3[[#This Row],[Št. projektne naloge]],'[1]PLAN KONTROLE KONČANIH STROJEV'!$C$8:$M$2000,9,FALSE),"")</f>
        <v>45765</v>
      </c>
      <c r="AL107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75" s="30" t="s">
        <v>357</v>
      </c>
      <c r="AN1075" s="1"/>
    </row>
    <row r="1076" spans="1:40" ht="18" hidden="1" customHeight="1" x14ac:dyDescent="0.35">
      <c r="A1076" s="117" t="s">
        <v>2459</v>
      </c>
      <c r="B1076" s="8" t="s">
        <v>2458</v>
      </c>
      <c r="C1076" s="95" t="s">
        <v>2397</v>
      </c>
      <c r="D1076" s="420" t="s">
        <v>2685</v>
      </c>
      <c r="E1076" s="50">
        <v>1</v>
      </c>
      <c r="F1076" s="10"/>
      <c r="G1076" s="10" t="s">
        <v>1087</v>
      </c>
      <c r="H1076" s="29" t="s">
        <v>1481</v>
      </c>
      <c r="I1076" s="20">
        <v>8</v>
      </c>
      <c r="J1076" s="200"/>
      <c r="K1076" s="200"/>
      <c r="L1076" s="79">
        <v>0</v>
      </c>
      <c r="M1076" s="79">
        <v>0</v>
      </c>
      <c r="N1076" s="104">
        <v>479157</v>
      </c>
      <c r="O1076" s="8">
        <v>16431</v>
      </c>
      <c r="P1076" s="10">
        <v>1</v>
      </c>
      <c r="Q1076" s="102"/>
      <c r="R1076" s="10">
        <v>6</v>
      </c>
      <c r="S1076" s="62" t="s">
        <v>19</v>
      </c>
      <c r="T1076" s="30" t="s">
        <v>2666</v>
      </c>
      <c r="U1076" s="10"/>
      <c r="V1076" s="434"/>
      <c r="W1076" s="10" t="str">
        <f>IFERROR(VLOOKUP(Table3[[#This Row],[Št. projektne naloge]],'[2]list 1'!$A$2:$I$2000,9,FALSE),"")</f>
        <v/>
      </c>
      <c r="X1076" s="296" t="str">
        <f>IFERROR(VLOOKUP(Table3[[#This Row],[Št. projektne naloge]],'[2]list 1'!$A$2:$I$2000,8,FALSE),"")</f>
        <v/>
      </c>
      <c r="Y1076" s="101">
        <f>SUM(Table3[[#This Row],[cca 
25%]:[cca 100%]])</f>
        <v>1</v>
      </c>
      <c r="Z1076" s="344">
        <f>Table3[[#This Row],[Montažne ure]]*(1-Table3[[#This Row],[faktor %]])</f>
        <v>0</v>
      </c>
      <c r="AA1076" s="84">
        <v>0.25</v>
      </c>
      <c r="AB1076" s="84">
        <v>0.25</v>
      </c>
      <c r="AC1076" s="84">
        <v>0.25</v>
      </c>
      <c r="AD1076" s="84">
        <v>0.25</v>
      </c>
      <c r="AE1076" s="108"/>
      <c r="AF1076" s="3"/>
      <c r="AG1076" s="296">
        <f>IFERROR(VLOOKUP(Table3[[#This Row],[Št. projektne naloge]],'[1]PLAN KONTROLE KONČANIH STROJEV'!$C$8:$M$2000,5,FALSE),"")</f>
        <v>0</v>
      </c>
      <c r="AH1076" s="296" t="str">
        <f>IFERROR(VLOOKUP(Table3[[#This Row],[Št. projektne naloge]],'[1]PLAN KONTROLE KONČANIH STROJEV'!$C$8:$M$2000,4,FALSE),"")</f>
        <v>DA</v>
      </c>
      <c r="AI1076" s="10" t="s">
        <v>2926</v>
      </c>
      <c r="AJ1076" s="10"/>
      <c r="AK1076" s="296">
        <f>IFERROR(VLOOKUP(Table3[[#This Row],[Št. projektne naloge]],'[1]PLAN KONTROLE KONČANIH STROJEV'!$C$8:$M$2000,9,FALSE),"")</f>
        <v>45765</v>
      </c>
      <c r="AL107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76" s="30" t="s">
        <v>357</v>
      </c>
      <c r="AN1076" s="1"/>
    </row>
    <row r="1077" spans="1:40" ht="18" hidden="1" customHeight="1" x14ac:dyDescent="0.35">
      <c r="A1077" s="76" t="s">
        <v>2459</v>
      </c>
      <c r="B1077" s="92" t="s">
        <v>2458</v>
      </c>
      <c r="C1077" s="95" t="s">
        <v>2398</v>
      </c>
      <c r="D1077" s="420" t="s">
        <v>2686</v>
      </c>
      <c r="E1077" s="25">
        <v>1</v>
      </c>
      <c r="F1077" s="10"/>
      <c r="G1077" s="70" t="s">
        <v>1488</v>
      </c>
      <c r="H1077" s="112" t="s">
        <v>1502</v>
      </c>
      <c r="I1077" s="19">
        <v>9</v>
      </c>
      <c r="J1077" s="200"/>
      <c r="K1077" s="200"/>
      <c r="L1077" s="79">
        <v>0</v>
      </c>
      <c r="M1077" s="79">
        <v>0</v>
      </c>
      <c r="N1077" s="91">
        <v>479158</v>
      </c>
      <c r="O1077" s="8">
        <v>16432</v>
      </c>
      <c r="P1077" s="10">
        <v>1</v>
      </c>
      <c r="Q1077" s="102"/>
      <c r="R1077" s="104">
        <v>16</v>
      </c>
      <c r="S1077" s="62" t="s">
        <v>19</v>
      </c>
      <c r="T1077" s="30" t="s">
        <v>2664</v>
      </c>
      <c r="U1077" s="10"/>
      <c r="V1077" s="434"/>
      <c r="W1077" s="10" t="str">
        <f>IFERROR(VLOOKUP(Table3[[#This Row],[Št. projektne naloge]],'[2]list 1'!$A$2:$I$2000,9,FALSE),"")</f>
        <v/>
      </c>
      <c r="X1077" s="296" t="str">
        <f>IFERROR(VLOOKUP(Table3[[#This Row],[Št. projektne naloge]],'[2]list 1'!$A$2:$I$2000,8,FALSE),"")</f>
        <v/>
      </c>
      <c r="Y1077" s="101">
        <f>SUM(Table3[[#This Row],[cca 
25%]:[cca 100%]])</f>
        <v>1</v>
      </c>
      <c r="Z1077" s="344">
        <f>Table3[[#This Row],[Montažne ure]]*(1-Table3[[#This Row],[faktor %]])</f>
        <v>0</v>
      </c>
      <c r="AA1077" s="84">
        <v>0.25</v>
      </c>
      <c r="AB1077" s="84">
        <v>0.25</v>
      </c>
      <c r="AC1077" s="84">
        <v>0.25</v>
      </c>
      <c r="AD1077" s="84">
        <v>0.25</v>
      </c>
      <c r="AE1077" s="108"/>
      <c r="AF1077" s="3"/>
      <c r="AG1077" s="296">
        <f>IFERROR(VLOOKUP(Table3[[#This Row],[Št. projektne naloge]],'[1]PLAN KONTROLE KONČANIH STROJEV'!$C$8:$M$2000,5,FALSE),"")</f>
        <v>0</v>
      </c>
      <c r="AH1077" s="296" t="str">
        <f>IFERROR(VLOOKUP(Table3[[#This Row],[Št. projektne naloge]],'[1]PLAN KONTROLE KONČANIH STROJEV'!$C$8:$M$2000,4,FALSE),"")</f>
        <v>DA</v>
      </c>
      <c r="AI1077" s="10" t="s">
        <v>2926</v>
      </c>
      <c r="AJ1077" s="10"/>
      <c r="AK1077" s="296">
        <f>IFERROR(VLOOKUP(Table3[[#This Row],[Št. projektne naloge]],'[1]PLAN KONTROLE KONČANIH STROJEV'!$C$8:$M$2000,9,FALSE),"")</f>
        <v>45765</v>
      </c>
      <c r="AL107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77" s="30" t="s">
        <v>357</v>
      </c>
      <c r="AN1077" s="1"/>
    </row>
    <row r="1078" spans="1:40" ht="18" hidden="1" customHeight="1" x14ac:dyDescent="0.35">
      <c r="A1078" s="76" t="s">
        <v>2459</v>
      </c>
      <c r="B1078" s="92" t="s">
        <v>2458</v>
      </c>
      <c r="C1078" s="491" t="s">
        <v>2399</v>
      </c>
      <c r="D1078" s="420" t="s">
        <v>2687</v>
      </c>
      <c r="E1078" s="25">
        <v>1</v>
      </c>
      <c r="F1078" s="10"/>
      <c r="G1078" s="112" t="s">
        <v>2598</v>
      </c>
      <c r="H1078" s="29" t="s">
        <v>1481</v>
      </c>
      <c r="I1078" s="20">
        <v>8</v>
      </c>
      <c r="J1078" s="200"/>
      <c r="K1078" s="200"/>
      <c r="L1078" s="79">
        <v>0</v>
      </c>
      <c r="M1078" s="79">
        <v>0</v>
      </c>
      <c r="N1078" s="91">
        <v>479159</v>
      </c>
      <c r="O1078" s="8">
        <v>16433</v>
      </c>
      <c r="P1078" s="10">
        <v>1</v>
      </c>
      <c r="Q1078" s="102"/>
      <c r="R1078" s="10">
        <v>10</v>
      </c>
      <c r="S1078" s="62" t="s">
        <v>19</v>
      </c>
      <c r="T1078" s="30" t="s">
        <v>2666</v>
      </c>
      <c r="U1078" s="10"/>
      <c r="V1078" s="434"/>
      <c r="W1078" s="10" t="str">
        <f>IFERROR(VLOOKUP(Table3[[#This Row],[Št. projektne naloge]],'[2]list 1'!$A$2:$I$2000,9,FALSE),"")</f>
        <v/>
      </c>
      <c r="X1078" s="296" t="str">
        <f>IFERROR(VLOOKUP(Table3[[#This Row],[Št. projektne naloge]],'[2]list 1'!$A$2:$I$2000,8,FALSE),"")</f>
        <v/>
      </c>
      <c r="Y1078" s="101">
        <f>SUM(Table3[[#This Row],[cca 
25%]:[cca 100%]])</f>
        <v>1</v>
      </c>
      <c r="Z1078" s="344">
        <f>Table3[[#This Row],[Montažne ure]]*(1-Table3[[#This Row],[faktor %]])</f>
        <v>0</v>
      </c>
      <c r="AA1078" s="84">
        <v>0.25</v>
      </c>
      <c r="AB1078" s="84">
        <v>0.25</v>
      </c>
      <c r="AC1078" s="84">
        <v>0.25</v>
      </c>
      <c r="AD1078" s="84">
        <v>0.25</v>
      </c>
      <c r="AE1078" s="543"/>
      <c r="AF1078" s="3"/>
      <c r="AG1078" s="296">
        <f>IFERROR(VLOOKUP(Table3[[#This Row],[Št. projektne naloge]],'[1]PLAN KONTROLE KONČANIH STROJEV'!$C$8:$M$2000,5,FALSE),"")</f>
        <v>0</v>
      </c>
      <c r="AH1078" s="296" t="str">
        <f>IFERROR(VLOOKUP(Table3[[#This Row],[Št. projektne naloge]],'[1]PLAN KONTROLE KONČANIH STROJEV'!$C$8:$M$2000,4,FALSE),"")</f>
        <v>DA</v>
      </c>
      <c r="AI1078" s="10" t="s">
        <v>2926</v>
      </c>
      <c r="AJ1078" s="10"/>
      <c r="AK1078" s="296">
        <f>IFERROR(VLOOKUP(Table3[[#This Row],[Št. projektne naloge]],'[1]PLAN KONTROLE KONČANIH STROJEV'!$C$8:$M$2000,9,FALSE),"")</f>
        <v>45765</v>
      </c>
      <c r="AL107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78" s="30" t="s">
        <v>357</v>
      </c>
      <c r="AN1078" s="1"/>
    </row>
    <row r="1079" spans="1:40" ht="18" hidden="1" customHeight="1" x14ac:dyDescent="0.35">
      <c r="A1079" s="117" t="s">
        <v>2459</v>
      </c>
      <c r="B1079" s="8" t="s">
        <v>2458</v>
      </c>
      <c r="C1079" s="491" t="s">
        <v>2400</v>
      </c>
      <c r="D1079" s="420" t="s">
        <v>2688</v>
      </c>
      <c r="E1079" s="25">
        <v>1</v>
      </c>
      <c r="F1079" s="10"/>
      <c r="G1079" s="91" t="s">
        <v>1478</v>
      </c>
      <c r="H1079" s="29" t="s">
        <v>1481</v>
      </c>
      <c r="I1079" s="20">
        <v>8</v>
      </c>
      <c r="J1079" s="200"/>
      <c r="K1079" s="200"/>
      <c r="L1079" s="19">
        <v>0</v>
      </c>
      <c r="M1079" s="79">
        <v>0</v>
      </c>
      <c r="N1079" s="91">
        <v>479160</v>
      </c>
      <c r="O1079" s="8">
        <v>16434</v>
      </c>
      <c r="P1079" s="10">
        <v>1</v>
      </c>
      <c r="Q1079" s="102"/>
      <c r="R1079" s="10">
        <v>9</v>
      </c>
      <c r="S1079" s="62" t="s">
        <v>19</v>
      </c>
      <c r="T1079" s="30" t="s">
        <v>2666</v>
      </c>
      <c r="U1079" s="10"/>
      <c r="V1079" s="434"/>
      <c r="W1079" s="10" t="str">
        <f>IFERROR(VLOOKUP(Table3[[#This Row],[Št. projektne naloge]],'[2]list 1'!$A$2:$I$2000,9,FALSE),"")</f>
        <v/>
      </c>
      <c r="X1079" s="296" t="str">
        <f>IFERROR(VLOOKUP(Table3[[#This Row],[Št. projektne naloge]],'[2]list 1'!$A$2:$I$2000,8,FALSE),"")</f>
        <v/>
      </c>
      <c r="Y1079" s="101">
        <f>SUM(Table3[[#This Row],[cca 
25%]:[cca 100%]])</f>
        <v>1</v>
      </c>
      <c r="Z1079" s="344">
        <f>Table3[[#This Row],[Montažne ure]]*(1-Table3[[#This Row],[faktor %]])</f>
        <v>0</v>
      </c>
      <c r="AA1079" s="84">
        <v>0.25</v>
      </c>
      <c r="AB1079" s="84">
        <v>0.25</v>
      </c>
      <c r="AC1079" s="84">
        <v>0.25</v>
      </c>
      <c r="AD1079" s="84">
        <v>0.25</v>
      </c>
      <c r="AE1079" s="543"/>
      <c r="AF1079" s="3"/>
      <c r="AG1079" s="296">
        <f>IFERROR(VLOOKUP(Table3[[#This Row],[Št. projektne naloge]],'[1]PLAN KONTROLE KONČANIH STROJEV'!$C$8:$M$2000,5,FALSE),"")</f>
        <v>0</v>
      </c>
      <c r="AH1079" s="296" t="str">
        <f>IFERROR(VLOOKUP(Table3[[#This Row],[Št. projektne naloge]],'[1]PLAN KONTROLE KONČANIH STROJEV'!$C$8:$M$2000,4,FALSE),"")</f>
        <v>DA</v>
      </c>
      <c r="AI1079" s="10" t="s">
        <v>2926</v>
      </c>
      <c r="AJ1079" s="10"/>
      <c r="AK1079" s="296">
        <f>IFERROR(VLOOKUP(Table3[[#This Row],[Št. projektne naloge]],'[1]PLAN KONTROLE KONČANIH STROJEV'!$C$8:$M$2000,9,FALSE),"")</f>
        <v>45765</v>
      </c>
      <c r="AL107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79" s="30" t="s">
        <v>357</v>
      </c>
      <c r="AN1079" s="1"/>
    </row>
    <row r="1080" spans="1:40" ht="18" hidden="1" customHeight="1" x14ac:dyDescent="0.35">
      <c r="A1080" s="76" t="s">
        <v>2459</v>
      </c>
      <c r="B1080" s="92" t="s">
        <v>2458</v>
      </c>
      <c r="C1080" s="491" t="s">
        <v>2401</v>
      </c>
      <c r="D1080" s="420" t="s">
        <v>2689</v>
      </c>
      <c r="E1080" s="25">
        <v>1</v>
      </c>
      <c r="F1080" s="10"/>
      <c r="G1080" s="91" t="s">
        <v>1488</v>
      </c>
      <c r="H1080" s="112" t="s">
        <v>1502</v>
      </c>
      <c r="I1080" s="19">
        <v>9</v>
      </c>
      <c r="J1080" s="200"/>
      <c r="K1080" s="200"/>
      <c r="L1080" s="19">
        <v>0</v>
      </c>
      <c r="M1080" s="19">
        <v>0</v>
      </c>
      <c r="N1080" s="91">
        <v>479161</v>
      </c>
      <c r="O1080" s="8">
        <v>16435</v>
      </c>
      <c r="P1080" s="10">
        <v>1</v>
      </c>
      <c r="Q1080" s="102"/>
      <c r="R1080" s="104">
        <v>30</v>
      </c>
      <c r="S1080" s="62" t="s">
        <v>19</v>
      </c>
      <c r="T1080" s="30" t="s">
        <v>2664</v>
      </c>
      <c r="U1080" s="10"/>
      <c r="V1080" s="434"/>
      <c r="W1080" s="10" t="str">
        <f>IFERROR(VLOOKUP(Table3[[#This Row],[Št. projektne naloge]],'[2]list 1'!$A$2:$I$2000,9,FALSE),"")</f>
        <v/>
      </c>
      <c r="X1080" s="296" t="str">
        <f>IFERROR(VLOOKUP(Table3[[#This Row],[Št. projektne naloge]],'[2]list 1'!$A$2:$I$2000,8,FALSE),"")</f>
        <v/>
      </c>
      <c r="Y1080" s="101">
        <f>SUM(Table3[[#This Row],[cca 
25%]:[cca 100%]])</f>
        <v>1</v>
      </c>
      <c r="Z1080" s="344">
        <f>Table3[[#This Row],[Montažne ure]]*(1-Table3[[#This Row],[faktor %]])</f>
        <v>0</v>
      </c>
      <c r="AA1080" s="84">
        <v>0.25</v>
      </c>
      <c r="AB1080" s="84">
        <v>0.25</v>
      </c>
      <c r="AC1080" s="84">
        <v>0.25</v>
      </c>
      <c r="AD1080" s="84">
        <v>0.25</v>
      </c>
      <c r="AE1080" s="543"/>
      <c r="AF1080" s="3"/>
      <c r="AG1080" s="296">
        <f>IFERROR(VLOOKUP(Table3[[#This Row],[Št. projektne naloge]],'[1]PLAN KONTROLE KONČANIH STROJEV'!$C$8:$M$2000,5,FALSE),"")</f>
        <v>0</v>
      </c>
      <c r="AH1080" s="296" t="str">
        <f>IFERROR(VLOOKUP(Table3[[#This Row],[Št. projektne naloge]],'[1]PLAN KONTROLE KONČANIH STROJEV'!$C$8:$M$2000,4,FALSE),"")</f>
        <v>DA</v>
      </c>
      <c r="AI1080" s="10" t="s">
        <v>2926</v>
      </c>
      <c r="AJ1080" s="10"/>
      <c r="AK1080" s="296">
        <f>IFERROR(VLOOKUP(Table3[[#This Row],[Št. projektne naloge]],'[1]PLAN KONTROLE KONČANIH STROJEV'!$C$8:$M$2000,9,FALSE),"")</f>
        <v>45765</v>
      </c>
      <c r="AL108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80" s="30" t="s">
        <v>357</v>
      </c>
      <c r="AN1080" s="1"/>
    </row>
    <row r="1081" spans="1:40" ht="18" hidden="1" customHeight="1" x14ac:dyDescent="0.35">
      <c r="A1081" s="76" t="s">
        <v>2459</v>
      </c>
      <c r="B1081" s="92" t="s">
        <v>2458</v>
      </c>
      <c r="C1081" s="491" t="s">
        <v>2402</v>
      </c>
      <c r="D1081" s="420" t="s">
        <v>2762</v>
      </c>
      <c r="E1081" s="25">
        <v>1</v>
      </c>
      <c r="F1081" s="10"/>
      <c r="G1081" s="91" t="s">
        <v>1255</v>
      </c>
      <c r="H1081" s="112" t="s">
        <v>2529</v>
      </c>
      <c r="I1081" s="425">
        <v>5</v>
      </c>
      <c r="J1081" s="91"/>
      <c r="K1081" s="200"/>
      <c r="L1081" s="19">
        <v>0</v>
      </c>
      <c r="M1081" s="19">
        <v>0</v>
      </c>
      <c r="N1081" s="91">
        <v>478780</v>
      </c>
      <c r="O1081" s="8">
        <v>16436</v>
      </c>
      <c r="P1081" s="10">
        <v>1</v>
      </c>
      <c r="Q1081" s="102"/>
      <c r="R1081" s="542">
        <v>930</v>
      </c>
      <c r="S1081" s="62" t="s">
        <v>19</v>
      </c>
      <c r="T1081" s="534" t="s">
        <v>2664</v>
      </c>
      <c r="U1081" s="10" t="s">
        <v>2530</v>
      </c>
      <c r="V1081" s="434"/>
      <c r="W1081" s="10" t="str">
        <f>IFERROR(VLOOKUP(Table3[[#This Row],[Št. projektne naloge]],'[2]list 1'!$A$2:$I$2000,9,FALSE),"")</f>
        <v/>
      </c>
      <c r="X1081" s="296" t="str">
        <f>IFERROR(VLOOKUP(Table3[[#This Row],[Št. projektne naloge]],'[2]list 1'!$A$2:$I$2000,8,FALSE),"")</f>
        <v/>
      </c>
      <c r="Y1081" s="101">
        <f>SUM(Table3[[#This Row],[cca 
25%]:[cca 100%]])</f>
        <v>1</v>
      </c>
      <c r="Z1081" s="344">
        <f>Table3[[#This Row],[Montažne ure]]*(1-Table3[[#This Row],[faktor %]])</f>
        <v>0</v>
      </c>
      <c r="AA1081" s="84">
        <v>0.25</v>
      </c>
      <c r="AB1081" s="84">
        <v>0.25</v>
      </c>
      <c r="AC1081" s="84">
        <v>0.25</v>
      </c>
      <c r="AD1081" s="84">
        <v>0.25</v>
      </c>
      <c r="AE1081" s="543"/>
      <c r="AF1081" s="3"/>
      <c r="AG1081" s="296">
        <f>IFERROR(VLOOKUP(Table3[[#This Row],[Št. projektne naloge]],'[1]PLAN KONTROLE KONČANIH STROJEV'!$C$8:$M$2000,5,FALSE),"")</f>
        <v>0</v>
      </c>
      <c r="AH1081" s="296" t="str">
        <f>IFERROR(VLOOKUP(Table3[[#This Row],[Št. projektne naloge]],'[1]PLAN KONTROLE KONČANIH STROJEV'!$C$8:$M$2000,4,FALSE),"")</f>
        <v>DA</v>
      </c>
      <c r="AI1081" s="4" t="s">
        <v>30</v>
      </c>
      <c r="AJ1081" s="10"/>
      <c r="AK1081" s="296">
        <f>IFERROR(VLOOKUP(Table3[[#This Row],[Št. projektne naloge]],'[1]PLAN KONTROLE KONČANIH STROJEV'!$C$8:$M$2000,9,FALSE),"")</f>
        <v>45748</v>
      </c>
      <c r="AL108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81" s="30" t="s">
        <v>357</v>
      </c>
      <c r="AN1081" s="1"/>
    </row>
    <row r="1082" spans="1:40" ht="18" hidden="1" customHeight="1" x14ac:dyDescent="0.35">
      <c r="A1082" s="117" t="s">
        <v>2459</v>
      </c>
      <c r="B1082" s="8" t="s">
        <v>2458</v>
      </c>
      <c r="C1082" s="533" t="s">
        <v>2568</v>
      </c>
      <c r="D1082" s="25" t="s">
        <v>2403</v>
      </c>
      <c r="E1082" s="50">
        <v>1</v>
      </c>
      <c r="F1082" s="10"/>
      <c r="G1082" s="104"/>
      <c r="H1082" s="29"/>
      <c r="I1082" s="250">
        <v>5</v>
      </c>
      <c r="J1082" s="7"/>
      <c r="K1082" s="7"/>
      <c r="L1082" s="19">
        <v>0</v>
      </c>
      <c r="M1082" s="19">
        <v>0</v>
      </c>
      <c r="N1082" s="108"/>
      <c r="O1082" s="10"/>
      <c r="P1082" s="10"/>
      <c r="Q1082" s="102"/>
      <c r="R1082" s="538"/>
      <c r="S1082" s="62" t="s">
        <v>19</v>
      </c>
      <c r="T1082" s="224"/>
      <c r="U1082" s="10" t="s">
        <v>2675</v>
      </c>
      <c r="V1082" s="434"/>
      <c r="W1082" s="10" t="str">
        <f>IFERROR(VLOOKUP(Table3[[#This Row],[Št. projektne naloge]],'[2]list 1'!$A$2:$I$2000,9,FALSE),"")</f>
        <v/>
      </c>
      <c r="X1082" s="296" t="str">
        <f>IFERROR(VLOOKUP(Table3[[#This Row],[Št. projektne naloge]],'[2]list 1'!$A$2:$I$2000,8,FALSE),"")</f>
        <v/>
      </c>
      <c r="Y1082" s="101">
        <f>SUM(Table3[[#This Row],[cca 
25%]:[cca 100%]])</f>
        <v>0.75</v>
      </c>
      <c r="Z1082" s="344">
        <f>Table3[[#This Row],[Montažne ure]]*(1-Table3[[#This Row],[faktor %]])</f>
        <v>0</v>
      </c>
      <c r="AA1082" s="84">
        <v>0.25</v>
      </c>
      <c r="AB1082" s="84">
        <v>0.25</v>
      </c>
      <c r="AC1082" s="84">
        <v>0.25</v>
      </c>
      <c r="AD1082" s="10"/>
      <c r="AE1082" s="10"/>
      <c r="AF1082" s="3"/>
      <c r="AG1082" s="296" t="str">
        <f>IFERROR(VLOOKUP(Table3[[#This Row],[Št. projektne naloge]],'[1]PLAN KONTROLE KONČANIH STROJEV'!$C$8:$M$2000,5,FALSE),"")</f>
        <v/>
      </c>
      <c r="AH1082" s="296" t="str">
        <f>IFERROR(VLOOKUP(Table3[[#This Row],[Št. projektne naloge]],'[1]PLAN KONTROLE KONČANIH STROJEV'!$C$8:$M$2000,4,FALSE),"")</f>
        <v/>
      </c>
      <c r="AI1082" s="10"/>
      <c r="AJ1082" s="10"/>
      <c r="AK1082" s="296" t="str">
        <f>IFERROR(VLOOKUP(Table3[[#This Row],[Št. projektne naloge]],'[1]PLAN KONTROLE KONČANIH STROJEV'!$C$8:$M$2000,9,FALSE),"")</f>
        <v/>
      </c>
      <c r="AL108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82" s="30" t="s">
        <v>357</v>
      </c>
      <c r="AN1082" s="1"/>
    </row>
    <row r="1083" spans="1:40" ht="18" hidden="1" customHeight="1" x14ac:dyDescent="0.35">
      <c r="A1083" s="117" t="s">
        <v>2459</v>
      </c>
      <c r="B1083" s="8" t="s">
        <v>2458</v>
      </c>
      <c r="C1083" s="533" t="s">
        <v>2569</v>
      </c>
      <c r="D1083" s="25" t="s">
        <v>2403</v>
      </c>
      <c r="E1083" s="50">
        <v>1</v>
      </c>
      <c r="F1083" s="10"/>
      <c r="G1083" s="104"/>
      <c r="H1083" s="29"/>
      <c r="I1083" s="445">
        <v>6</v>
      </c>
      <c r="J1083" s="7"/>
      <c r="K1083" s="7"/>
      <c r="L1083" s="19">
        <v>0</v>
      </c>
      <c r="M1083" s="19">
        <v>0</v>
      </c>
      <c r="N1083" s="104">
        <v>481176</v>
      </c>
      <c r="O1083" s="10"/>
      <c r="P1083" s="10"/>
      <c r="Q1083" s="102"/>
      <c r="R1083" s="546"/>
      <c r="S1083" s="272"/>
      <c r="T1083" s="30"/>
      <c r="U1083" s="10"/>
      <c r="V1083" s="434"/>
      <c r="W1083" s="10" t="str">
        <f>IFERROR(VLOOKUP(Table3[[#This Row],[Št. projektne naloge]],'[2]list 1'!$A$2:$I$2000,9,FALSE),"")</f>
        <v/>
      </c>
      <c r="X1083" s="296" t="str">
        <f>IFERROR(VLOOKUP(Table3[[#This Row],[Št. projektne naloge]],'[2]list 1'!$A$2:$I$2000,8,FALSE),"")</f>
        <v/>
      </c>
      <c r="Y1083" s="101">
        <f>SUM(Table3[[#This Row],[cca 
25%]:[cca 100%]])</f>
        <v>0</v>
      </c>
      <c r="Z1083" s="344">
        <f>Table3[[#This Row],[Montažne ure]]*(1-Table3[[#This Row],[faktor %]])</f>
        <v>0</v>
      </c>
      <c r="AA1083" s="102"/>
      <c r="AB1083" s="10"/>
      <c r="AC1083" s="10"/>
      <c r="AD1083" s="10"/>
      <c r="AE1083" s="10"/>
      <c r="AF1083" s="3"/>
      <c r="AG1083" s="296" t="str">
        <f>IFERROR(VLOOKUP(Table3[[#This Row],[Št. projektne naloge]],'[1]PLAN KONTROLE KONČANIH STROJEV'!$C$8:$M$2000,5,FALSE),"")</f>
        <v/>
      </c>
      <c r="AH1083" s="296" t="str">
        <f>IFERROR(VLOOKUP(Table3[[#This Row],[Št. projektne naloge]],'[1]PLAN KONTROLE KONČANIH STROJEV'!$C$8:$M$2000,4,FALSE),"")</f>
        <v/>
      </c>
      <c r="AI1083" s="10"/>
      <c r="AJ1083" s="10"/>
      <c r="AK1083" s="296" t="str">
        <f>IFERROR(VLOOKUP(Table3[[#This Row],[Št. projektne naloge]],'[1]PLAN KONTROLE KONČANIH STROJEV'!$C$8:$M$2000,9,FALSE),"")</f>
        <v/>
      </c>
      <c r="AL108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83" s="30" t="s">
        <v>357</v>
      </c>
      <c r="AN1083" s="1"/>
    </row>
    <row r="1084" spans="1:40" ht="18" hidden="1" customHeight="1" x14ac:dyDescent="0.35">
      <c r="A1084" s="117" t="s">
        <v>2459</v>
      </c>
      <c r="B1084" s="8" t="s">
        <v>2458</v>
      </c>
      <c r="C1084" s="533" t="s">
        <v>2571</v>
      </c>
      <c r="D1084" s="25" t="s">
        <v>2403</v>
      </c>
      <c r="E1084" s="25">
        <v>1</v>
      </c>
      <c r="F1084" s="10"/>
      <c r="G1084" s="112" t="s">
        <v>2676</v>
      </c>
      <c r="H1084" s="112"/>
      <c r="I1084" s="420">
        <v>7</v>
      </c>
      <c r="J1084" s="200"/>
      <c r="K1084" s="200"/>
      <c r="L1084" s="19">
        <v>0</v>
      </c>
      <c r="M1084" s="19">
        <v>0</v>
      </c>
      <c r="N1084" s="91" t="s">
        <v>2573</v>
      </c>
      <c r="O1084" s="10"/>
      <c r="P1084" s="10"/>
      <c r="Q1084" s="102"/>
      <c r="R1084" s="547"/>
      <c r="S1084" s="272"/>
      <c r="T1084" s="30"/>
      <c r="U1084" s="10"/>
      <c r="V1084" s="434"/>
      <c r="W1084" s="10" t="str">
        <f>IFERROR(VLOOKUP(Table3[[#This Row],[Št. projektne naloge]],'[2]list 1'!$A$2:$I$2000,9,FALSE),"")</f>
        <v/>
      </c>
      <c r="X1084" s="296" t="str">
        <f>IFERROR(VLOOKUP(Table3[[#This Row],[Št. projektne naloge]],'[2]list 1'!$A$2:$I$2000,8,FALSE),"")</f>
        <v/>
      </c>
      <c r="Y1084" s="101">
        <f>SUM(Table3[[#This Row],[cca 
25%]:[cca 100%]])</f>
        <v>0</v>
      </c>
      <c r="Z1084" s="344">
        <f>Table3[[#This Row],[Montažne ure]]*(1-Table3[[#This Row],[faktor %]])</f>
        <v>0</v>
      </c>
      <c r="AA1084" s="102"/>
      <c r="AB1084" s="10"/>
      <c r="AC1084" s="10"/>
      <c r="AD1084" s="10"/>
      <c r="AE1084" s="10"/>
      <c r="AF1084" s="3"/>
      <c r="AG1084" s="296" t="str">
        <f>IFERROR(VLOOKUP(Table3[[#This Row],[Št. projektne naloge]],'[1]PLAN KONTROLE KONČANIH STROJEV'!$C$8:$M$2000,5,FALSE),"")</f>
        <v/>
      </c>
      <c r="AH1084" s="296" t="str">
        <f>IFERROR(VLOOKUP(Table3[[#This Row],[Št. projektne naloge]],'[1]PLAN KONTROLE KONČANIH STROJEV'!$C$8:$M$2000,4,FALSE),"")</f>
        <v/>
      </c>
      <c r="AI1084" s="10"/>
      <c r="AJ1084" s="10"/>
      <c r="AK1084" s="296" t="str">
        <f>IFERROR(VLOOKUP(Table3[[#This Row],[Št. projektne naloge]],'[1]PLAN KONTROLE KONČANIH STROJEV'!$C$8:$M$2000,9,FALSE),"")</f>
        <v/>
      </c>
      <c r="AL108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84" s="30" t="s">
        <v>357</v>
      </c>
      <c r="AN1084" s="1"/>
    </row>
    <row r="1085" spans="1:40" ht="18" hidden="1" customHeight="1" x14ac:dyDescent="0.35">
      <c r="A1085" s="117" t="s">
        <v>2459</v>
      </c>
      <c r="B1085" s="8" t="s">
        <v>2458</v>
      </c>
      <c r="C1085" s="533" t="s">
        <v>2570</v>
      </c>
      <c r="D1085" s="25" t="s">
        <v>2403</v>
      </c>
      <c r="E1085" s="25">
        <v>1</v>
      </c>
      <c r="F1085" s="24" t="s">
        <v>357</v>
      </c>
      <c r="G1085" s="91"/>
      <c r="H1085" s="112" t="s">
        <v>1480</v>
      </c>
      <c r="I1085" s="25">
        <v>8</v>
      </c>
      <c r="J1085" s="91"/>
      <c r="K1085" s="200"/>
      <c r="L1085" s="19">
        <v>0</v>
      </c>
      <c r="M1085" s="19">
        <v>0</v>
      </c>
      <c r="N1085" s="91">
        <v>482512</v>
      </c>
      <c r="O1085" s="108"/>
      <c r="P1085" s="108"/>
      <c r="Q1085" s="535"/>
      <c r="R1085" s="538">
        <v>50</v>
      </c>
      <c r="S1085" s="272"/>
      <c r="T1085" s="30"/>
      <c r="U1085" s="10"/>
      <c r="V1085" s="434"/>
      <c r="W1085" s="10" t="str">
        <f>IFERROR(VLOOKUP(Table3[[#This Row],[Št. projektne naloge]],'[2]list 1'!$A$2:$I$2000,9,FALSE),"")</f>
        <v/>
      </c>
      <c r="X1085" s="296" t="str">
        <f>IFERROR(VLOOKUP(Table3[[#This Row],[Št. projektne naloge]],'[2]list 1'!$A$2:$I$2000,8,FALSE),"")</f>
        <v/>
      </c>
      <c r="Y1085" s="101">
        <f>SUM(Table3[[#This Row],[cca 
25%]:[cca 100%]])</f>
        <v>1</v>
      </c>
      <c r="Z1085" s="344">
        <f>Table3[[#This Row],[Montažne ure]]*(1-Table3[[#This Row],[faktor %]])</f>
        <v>0</v>
      </c>
      <c r="AA1085" s="84">
        <v>0.25</v>
      </c>
      <c r="AB1085" s="84">
        <v>0.25</v>
      </c>
      <c r="AC1085" s="84">
        <v>0.25</v>
      </c>
      <c r="AD1085" s="84">
        <v>0.25</v>
      </c>
      <c r="AE1085" s="10"/>
      <c r="AF1085" s="3"/>
      <c r="AG1085" s="296" t="str">
        <f>IFERROR(VLOOKUP(Table3[[#This Row],[Št. projektne naloge]],'[1]PLAN KONTROLE KONČANIH STROJEV'!$C$8:$M$2000,5,FALSE),"")</f>
        <v/>
      </c>
      <c r="AH1085" s="296" t="str">
        <f>IFERROR(VLOOKUP(Table3[[#This Row],[Št. projektne naloge]],'[1]PLAN KONTROLE KONČANIH STROJEV'!$C$8:$M$2000,4,FALSE),"")</f>
        <v/>
      </c>
      <c r="AI1085" s="10"/>
      <c r="AJ1085" s="10"/>
      <c r="AK1085" s="296" t="str">
        <f>IFERROR(VLOOKUP(Table3[[#This Row],[Št. projektne naloge]],'[1]PLAN KONTROLE KONČANIH STROJEV'!$C$8:$M$2000,9,FALSE),"")</f>
        <v/>
      </c>
      <c r="AL108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85" s="30" t="s">
        <v>357</v>
      </c>
      <c r="AN1085" s="1"/>
    </row>
    <row r="1086" spans="1:40" ht="18" hidden="1" customHeight="1" x14ac:dyDescent="0.35">
      <c r="A1086" s="117" t="s">
        <v>2459</v>
      </c>
      <c r="B1086" s="8" t="s">
        <v>2458</v>
      </c>
      <c r="C1086" s="533" t="s">
        <v>2572</v>
      </c>
      <c r="D1086" s="25" t="s">
        <v>2403</v>
      </c>
      <c r="E1086" s="25"/>
      <c r="F1086" s="10"/>
      <c r="G1086" s="91"/>
      <c r="H1086" s="112"/>
      <c r="I1086" s="420">
        <v>8</v>
      </c>
      <c r="J1086" s="200"/>
      <c r="K1086" s="7"/>
      <c r="L1086" s="19">
        <v>0</v>
      </c>
      <c r="M1086" s="19">
        <v>0</v>
      </c>
      <c r="N1086" s="91">
        <v>482630</v>
      </c>
      <c r="O1086" s="10"/>
      <c r="P1086" s="10"/>
      <c r="Q1086" s="102"/>
      <c r="R1086" s="538"/>
      <c r="S1086" s="272"/>
      <c r="T1086" s="30"/>
      <c r="U1086" s="10"/>
      <c r="V1086" s="434"/>
      <c r="W1086" s="10" t="str">
        <f>IFERROR(VLOOKUP(Table3[[#This Row],[Št. projektne naloge]],'[2]list 1'!$A$2:$I$2000,9,FALSE),"")</f>
        <v/>
      </c>
      <c r="X1086" s="296" t="str">
        <f>IFERROR(VLOOKUP(Table3[[#This Row],[Št. projektne naloge]],'[2]list 1'!$A$2:$I$2000,8,FALSE),"")</f>
        <v/>
      </c>
      <c r="Y1086" s="101">
        <f>SUM(Table3[[#This Row],[cca 
25%]:[cca 100%]])</f>
        <v>0</v>
      </c>
      <c r="Z1086" s="344">
        <f>Table3[[#This Row],[Montažne ure]]*(1-Table3[[#This Row],[faktor %]])</f>
        <v>0</v>
      </c>
      <c r="AA1086" s="102"/>
      <c r="AB1086" s="10"/>
      <c r="AC1086" s="10"/>
      <c r="AD1086" s="10"/>
      <c r="AE1086" s="10"/>
      <c r="AF1086" s="3"/>
      <c r="AG1086" s="296" t="str">
        <f>IFERROR(VLOOKUP(Table3[[#This Row],[Št. projektne naloge]],'[1]PLAN KONTROLE KONČANIH STROJEV'!$C$8:$M$2000,5,FALSE),"")</f>
        <v/>
      </c>
      <c r="AH1086" s="296" t="str">
        <f>IFERROR(VLOOKUP(Table3[[#This Row],[Št. projektne naloge]],'[1]PLAN KONTROLE KONČANIH STROJEV'!$C$8:$M$2000,4,FALSE),"")</f>
        <v/>
      </c>
      <c r="AI1086" s="10"/>
      <c r="AJ1086" s="10"/>
      <c r="AK1086" s="296" t="str">
        <f>IFERROR(VLOOKUP(Table3[[#This Row],[Št. projektne naloge]],'[1]PLAN KONTROLE KONČANIH STROJEV'!$C$8:$M$2000,9,FALSE),"")</f>
        <v/>
      </c>
      <c r="AL108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86" s="30" t="s">
        <v>357</v>
      </c>
      <c r="AN1086" s="1"/>
    </row>
    <row r="1087" spans="1:40" ht="18" hidden="1" customHeight="1" x14ac:dyDescent="0.35">
      <c r="A1087" s="117" t="s">
        <v>2459</v>
      </c>
      <c r="B1087" s="8" t="s">
        <v>2458</v>
      </c>
      <c r="C1087" s="533" t="s">
        <v>2574</v>
      </c>
      <c r="D1087" s="25" t="s">
        <v>2403</v>
      </c>
      <c r="E1087" s="50">
        <v>1</v>
      </c>
      <c r="F1087" s="10"/>
      <c r="G1087" s="104" t="s">
        <v>1260</v>
      </c>
      <c r="H1087" s="112" t="s">
        <v>357</v>
      </c>
      <c r="I1087" s="445">
        <v>9</v>
      </c>
      <c r="J1087" s="7"/>
      <c r="K1087" s="7"/>
      <c r="L1087" s="19">
        <v>0</v>
      </c>
      <c r="M1087" s="19">
        <v>0</v>
      </c>
      <c r="N1087" s="104">
        <v>481181</v>
      </c>
      <c r="O1087" s="10"/>
      <c r="P1087" s="10">
        <v>170</v>
      </c>
      <c r="Q1087" s="102"/>
      <c r="R1087" s="548"/>
      <c r="S1087" s="272"/>
      <c r="T1087" s="30"/>
      <c r="U1087" s="10"/>
      <c r="V1087" s="434"/>
      <c r="W1087" s="10" t="str">
        <f>IFERROR(VLOOKUP(Table3[[#This Row],[Št. projektne naloge]],'[2]list 1'!$A$2:$I$2000,9,FALSE),"")</f>
        <v/>
      </c>
      <c r="X1087" s="296" t="str">
        <f>IFERROR(VLOOKUP(Table3[[#This Row],[Št. projektne naloge]],'[2]list 1'!$A$2:$I$2000,8,FALSE),"")</f>
        <v/>
      </c>
      <c r="Y1087" s="101">
        <f>SUM(Table3[[#This Row],[cca 
25%]:[cca 100%]])</f>
        <v>0</v>
      </c>
      <c r="Z1087" s="344">
        <f>Table3[[#This Row],[Montažne ure]]*(1-Table3[[#This Row],[faktor %]])</f>
        <v>0</v>
      </c>
      <c r="AA1087" s="102"/>
      <c r="AB1087" s="10"/>
      <c r="AC1087" s="10"/>
      <c r="AD1087" s="10"/>
      <c r="AE1087" s="10"/>
      <c r="AF1087" s="3"/>
      <c r="AG1087" s="296"/>
      <c r="AH1087" s="296" t="str">
        <f>IFERROR(VLOOKUP(Table3[[#This Row],[Št. projektne naloge]],'[1]PLAN KONTROLE KONČANIH STROJEV'!$C$8:$M$2000,4,FALSE),"")</f>
        <v/>
      </c>
      <c r="AI1087" s="10"/>
      <c r="AJ1087" s="10"/>
      <c r="AK1087" s="296" t="str">
        <f>IFERROR(VLOOKUP(Table3[[#This Row],[Št. projektne naloge]],'[1]PLAN KONTROLE KONČANIH STROJEV'!$C$8:$M$2000,9,FALSE),"")</f>
        <v/>
      </c>
      <c r="AL108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87" s="30" t="s">
        <v>357</v>
      </c>
      <c r="AN1087" s="1"/>
    </row>
    <row r="1088" spans="1:40" ht="18" hidden="1" customHeight="1" x14ac:dyDescent="0.35">
      <c r="A1088" s="76" t="s">
        <v>2459</v>
      </c>
      <c r="B1088" s="92" t="s">
        <v>2458</v>
      </c>
      <c r="C1088" s="491" t="s">
        <v>2404</v>
      </c>
      <c r="D1088" s="420" t="s">
        <v>2690</v>
      </c>
      <c r="E1088" s="25">
        <v>1</v>
      </c>
      <c r="F1088" s="10"/>
      <c r="G1088" s="91" t="s">
        <v>2532</v>
      </c>
      <c r="H1088" s="29" t="s">
        <v>1481</v>
      </c>
      <c r="I1088" s="20">
        <v>8</v>
      </c>
      <c r="J1088" s="200"/>
      <c r="K1088" s="200"/>
      <c r="L1088" s="19">
        <v>0</v>
      </c>
      <c r="M1088" s="19">
        <v>0</v>
      </c>
      <c r="N1088" s="91">
        <v>479162</v>
      </c>
      <c r="O1088" s="8">
        <v>16437</v>
      </c>
      <c r="P1088" s="10">
        <v>1</v>
      </c>
      <c r="Q1088" s="102"/>
      <c r="R1088" s="104">
        <v>13</v>
      </c>
      <c r="S1088" s="62" t="s">
        <v>19</v>
      </c>
      <c r="T1088" s="30" t="s">
        <v>2666</v>
      </c>
      <c r="U1088" s="10"/>
      <c r="V1088" s="434"/>
      <c r="W1088" s="10" t="str">
        <f>IFERROR(VLOOKUP(Table3[[#This Row],[Št. projektne naloge]],'[2]list 1'!$A$2:$I$2000,9,FALSE),"")</f>
        <v/>
      </c>
      <c r="X1088" s="296" t="str">
        <f>IFERROR(VLOOKUP(Table3[[#This Row],[Št. projektne naloge]],'[2]list 1'!$A$2:$I$2000,8,FALSE),"")</f>
        <v/>
      </c>
      <c r="Y1088" s="101">
        <f>SUM(Table3[[#This Row],[cca 
25%]:[cca 100%]])</f>
        <v>1</v>
      </c>
      <c r="Z1088" s="344">
        <f>Table3[[#This Row],[Montažne ure]]*(1-Table3[[#This Row],[faktor %]])</f>
        <v>0</v>
      </c>
      <c r="AA1088" s="84">
        <v>0.25</v>
      </c>
      <c r="AB1088" s="84">
        <v>0.25</v>
      </c>
      <c r="AC1088" s="84">
        <v>0.25</v>
      </c>
      <c r="AD1088" s="84">
        <v>0.25</v>
      </c>
      <c r="AE1088" s="543"/>
      <c r="AF1088" s="3"/>
      <c r="AG1088" s="296">
        <f>IFERROR(VLOOKUP(Table3[[#This Row],[Št. projektne naloge]],'[1]PLAN KONTROLE KONČANIH STROJEV'!$C$8:$M$2000,5,FALSE),"")</f>
        <v>0</v>
      </c>
      <c r="AH1088" s="296" t="str">
        <f>IFERROR(VLOOKUP(Table3[[#This Row],[Št. projektne naloge]],'[1]PLAN KONTROLE KONČANIH STROJEV'!$C$8:$M$2000,4,FALSE),"")</f>
        <v>DA</v>
      </c>
      <c r="AI1088" s="10" t="s">
        <v>2926</v>
      </c>
      <c r="AJ1088" s="10"/>
      <c r="AK1088" s="296">
        <f>IFERROR(VLOOKUP(Table3[[#This Row],[Št. projektne naloge]],'[1]PLAN KONTROLE KONČANIH STROJEV'!$C$8:$M$2000,9,FALSE),"")</f>
        <v>45757</v>
      </c>
      <c r="AL108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88" s="30" t="s">
        <v>357</v>
      </c>
      <c r="AN1088" s="1"/>
    </row>
    <row r="1089" spans="1:40" ht="18" hidden="1" customHeight="1" x14ac:dyDescent="0.35">
      <c r="A1089" s="76" t="s">
        <v>2459</v>
      </c>
      <c r="B1089" s="92" t="s">
        <v>2458</v>
      </c>
      <c r="C1089" s="491" t="s">
        <v>2400</v>
      </c>
      <c r="D1089" s="420" t="s">
        <v>2691</v>
      </c>
      <c r="E1089" s="25">
        <v>1</v>
      </c>
      <c r="F1089" s="10"/>
      <c r="G1089" s="70" t="s">
        <v>1371</v>
      </c>
      <c r="H1089" s="29" t="s">
        <v>1481</v>
      </c>
      <c r="I1089" s="20">
        <v>8</v>
      </c>
      <c r="J1089" s="200"/>
      <c r="K1089" s="200"/>
      <c r="L1089" s="19">
        <v>0</v>
      </c>
      <c r="M1089" s="19">
        <v>0</v>
      </c>
      <c r="N1089" s="91">
        <v>480101</v>
      </c>
      <c r="O1089" s="8">
        <v>16438</v>
      </c>
      <c r="P1089" s="10">
        <v>1</v>
      </c>
      <c r="Q1089" s="102"/>
      <c r="R1089" s="10">
        <v>9</v>
      </c>
      <c r="S1089" s="62" t="s">
        <v>19</v>
      </c>
      <c r="T1089" s="30" t="s">
        <v>2666</v>
      </c>
      <c r="U1089" s="10"/>
      <c r="V1089" s="434"/>
      <c r="W1089" s="10" t="str">
        <f>IFERROR(VLOOKUP(Table3[[#This Row],[Št. projektne naloge]],'[2]list 1'!$A$2:$I$2000,9,FALSE),"")</f>
        <v/>
      </c>
      <c r="X1089" s="296" t="str">
        <f>IFERROR(VLOOKUP(Table3[[#This Row],[Št. projektne naloge]],'[2]list 1'!$A$2:$I$2000,8,FALSE),"")</f>
        <v/>
      </c>
      <c r="Y1089" s="101">
        <f>SUM(Table3[[#This Row],[cca 
25%]:[cca 100%]])</f>
        <v>1</v>
      </c>
      <c r="Z1089" s="344">
        <f>Table3[[#This Row],[Montažne ure]]*(1-Table3[[#This Row],[faktor %]])</f>
        <v>0</v>
      </c>
      <c r="AA1089" s="84">
        <v>0.25</v>
      </c>
      <c r="AB1089" s="84">
        <v>0.25</v>
      </c>
      <c r="AC1089" s="84">
        <v>0.25</v>
      </c>
      <c r="AD1089" s="84">
        <v>0.25</v>
      </c>
      <c r="AE1089" s="543"/>
      <c r="AF1089" s="3"/>
      <c r="AG1089" s="296">
        <f>IFERROR(VLOOKUP(Table3[[#This Row],[Št. projektne naloge]],'[1]PLAN KONTROLE KONČANIH STROJEV'!$C$8:$M$2000,5,FALSE),"")</f>
        <v>0</v>
      </c>
      <c r="AH1089" s="296" t="str">
        <f>IFERROR(VLOOKUP(Table3[[#This Row],[Št. projektne naloge]],'[1]PLAN KONTROLE KONČANIH STROJEV'!$C$8:$M$2000,4,FALSE),"")</f>
        <v>DA</v>
      </c>
      <c r="AI1089" s="10" t="s">
        <v>2926</v>
      </c>
      <c r="AJ1089" s="10"/>
      <c r="AK1089" s="296">
        <f>IFERROR(VLOOKUP(Table3[[#This Row],[Št. projektne naloge]],'[1]PLAN KONTROLE KONČANIH STROJEV'!$C$8:$M$2000,9,FALSE),"")</f>
        <v>45757</v>
      </c>
      <c r="AL108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89" s="30" t="s">
        <v>357</v>
      </c>
      <c r="AN1089" s="1"/>
    </row>
    <row r="1090" spans="1:40" ht="18" hidden="1" customHeight="1" x14ac:dyDescent="0.35">
      <c r="A1090" s="76" t="s">
        <v>2459</v>
      </c>
      <c r="B1090" s="92" t="s">
        <v>2458</v>
      </c>
      <c r="C1090" s="491" t="s">
        <v>2405</v>
      </c>
      <c r="D1090" s="420" t="s">
        <v>2929</v>
      </c>
      <c r="E1090" s="25">
        <v>1</v>
      </c>
      <c r="F1090" s="24" t="s">
        <v>357</v>
      </c>
      <c r="G1090" s="91" t="s">
        <v>1371</v>
      </c>
      <c r="H1090" s="112" t="s">
        <v>2666</v>
      </c>
      <c r="I1090" s="200">
        <v>9</v>
      </c>
      <c r="J1090" s="200"/>
      <c r="K1090" s="200"/>
      <c r="L1090" s="19">
        <v>0</v>
      </c>
      <c r="M1090" s="19">
        <v>0</v>
      </c>
      <c r="N1090" s="91">
        <v>479163</v>
      </c>
      <c r="O1090" s="8">
        <v>16439</v>
      </c>
      <c r="P1090" s="10">
        <v>1</v>
      </c>
      <c r="Q1090" s="102"/>
      <c r="R1090" s="10">
        <v>7</v>
      </c>
      <c r="S1090" s="62" t="s">
        <v>19</v>
      </c>
      <c r="T1090" s="30" t="s">
        <v>2561</v>
      </c>
      <c r="U1090" s="10"/>
      <c r="V1090" s="434"/>
      <c r="W1090" s="10" t="str">
        <f>IFERROR(VLOOKUP(Table3[[#This Row],[Št. projektne naloge]],'[2]list 1'!$A$2:$I$2000,9,FALSE),"")</f>
        <v/>
      </c>
      <c r="X1090" s="296" t="str">
        <f>IFERROR(VLOOKUP(Table3[[#This Row],[Št. projektne naloge]],'[2]list 1'!$A$2:$I$2000,8,FALSE),"")</f>
        <v/>
      </c>
      <c r="Y1090" s="101">
        <f>SUM(Table3[[#This Row],[cca 
25%]:[cca 100%]])</f>
        <v>1</v>
      </c>
      <c r="Z1090" s="344">
        <f>Table3[[#This Row],[Montažne ure]]*(1-Table3[[#This Row],[faktor %]])</f>
        <v>0</v>
      </c>
      <c r="AA1090" s="417">
        <v>0.25</v>
      </c>
      <c r="AB1090" s="417">
        <v>0.25</v>
      </c>
      <c r="AC1090" s="417">
        <v>0.25</v>
      </c>
      <c r="AD1090" s="417">
        <v>0.25</v>
      </c>
      <c r="AE1090" s="543" t="s">
        <v>1501</v>
      </c>
      <c r="AF1090" s="3"/>
      <c r="AG1090" s="296" t="str">
        <f>IFERROR(VLOOKUP(Table3[[#This Row],[Št. projektne naloge]],'[1]PLAN KONTROLE KONČANIH STROJEV'!$C$8:$M$2000,5,FALSE),"")</f>
        <v/>
      </c>
      <c r="AH1090" s="296" t="str">
        <f>IFERROR(VLOOKUP(Table3[[#This Row],[Št. projektne naloge]],'[1]PLAN KONTROLE KONČANIH STROJEV'!$C$8:$M$2000,4,FALSE),"")</f>
        <v/>
      </c>
      <c r="AI1090" s="10" t="s">
        <v>1739</v>
      </c>
      <c r="AJ1090" s="10"/>
      <c r="AK1090" s="296" t="str">
        <f>IFERROR(VLOOKUP(Table3[[#This Row],[Št. projektne naloge]],'[1]PLAN KONTROLE KONČANIH STROJEV'!$C$8:$M$2000,9,FALSE),"")</f>
        <v/>
      </c>
      <c r="AL109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090" s="30" t="s">
        <v>357</v>
      </c>
      <c r="AN1090" s="1"/>
    </row>
    <row r="1091" spans="1:40" ht="18" hidden="1" customHeight="1" x14ac:dyDescent="0.35">
      <c r="A1091" s="76" t="s">
        <v>2459</v>
      </c>
      <c r="B1091" s="92" t="s">
        <v>2458</v>
      </c>
      <c r="C1091" s="95" t="s">
        <v>2406</v>
      </c>
      <c r="D1091" s="420" t="s">
        <v>2702</v>
      </c>
      <c r="E1091" s="25">
        <v>1</v>
      </c>
      <c r="F1091" s="10"/>
      <c r="G1091" s="91" t="s">
        <v>1476</v>
      </c>
      <c r="H1091" s="112" t="s">
        <v>1686</v>
      </c>
      <c r="I1091" s="200">
        <v>9</v>
      </c>
      <c r="J1091" s="550"/>
      <c r="K1091" s="200"/>
      <c r="L1091" s="19">
        <v>0</v>
      </c>
      <c r="M1091" s="19">
        <v>0</v>
      </c>
      <c r="N1091" s="91">
        <v>479164</v>
      </c>
      <c r="O1091" s="8">
        <v>16440</v>
      </c>
      <c r="P1091" s="10">
        <v>1</v>
      </c>
      <c r="Q1091" s="102"/>
      <c r="R1091" s="10">
        <v>21</v>
      </c>
      <c r="S1091" s="58" t="s">
        <v>1486</v>
      </c>
      <c r="T1091" s="30" t="s">
        <v>2561</v>
      </c>
      <c r="U1091" s="10"/>
      <c r="V1091" s="434"/>
      <c r="W1091" s="10" t="str">
        <f>IFERROR(VLOOKUP(Table3[[#This Row],[Št. projektne naloge]],'[2]list 1'!$A$2:$I$2000,9,FALSE),"")</f>
        <v/>
      </c>
      <c r="X1091" s="296" t="str">
        <f>IFERROR(VLOOKUP(Table3[[#This Row],[Št. projektne naloge]],'[2]list 1'!$A$2:$I$2000,8,FALSE),"")</f>
        <v/>
      </c>
      <c r="Y1091" s="101">
        <f>SUM(Table3[[#This Row],[cca 
25%]:[cca 100%]])</f>
        <v>1</v>
      </c>
      <c r="Z1091" s="344">
        <f>Table3[[#This Row],[Montažne ure]]*(1-Table3[[#This Row],[faktor %]])</f>
        <v>0</v>
      </c>
      <c r="AA1091" s="417">
        <v>0.25</v>
      </c>
      <c r="AB1091" s="417">
        <v>0.25</v>
      </c>
      <c r="AC1091" s="417">
        <v>0.25</v>
      </c>
      <c r="AD1091" s="417">
        <v>0.25</v>
      </c>
      <c r="AE1091" s="556" t="s">
        <v>1711</v>
      </c>
      <c r="AF1091" s="3"/>
      <c r="AG1091" s="296">
        <f>IFERROR(VLOOKUP(Table3[[#This Row],[Št. projektne naloge]],'[1]PLAN KONTROLE KONČANIH STROJEV'!$C$8:$M$2000,5,FALSE),"")</f>
        <v>0</v>
      </c>
      <c r="AH1091" s="296" t="str">
        <f>IFERROR(VLOOKUP(Table3[[#This Row],[Št. projektne naloge]],'[1]PLAN KONTROLE KONČANIH STROJEV'!$C$8:$M$2000,4,FALSE),"")</f>
        <v>DA</v>
      </c>
      <c r="AI1091" s="10" t="s">
        <v>1710</v>
      </c>
      <c r="AJ1091" s="10"/>
      <c r="AK1091" s="296">
        <f>IFERROR(VLOOKUP(Table3[[#This Row],[Št. projektne naloge]],'[1]PLAN KONTROLE KONČANIH STROJEV'!$C$8:$M$2000,9,FALSE),"")</f>
        <v>45789</v>
      </c>
      <c r="AL109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91" s="30" t="s">
        <v>357</v>
      </c>
      <c r="AN1091" s="1"/>
    </row>
    <row r="1092" spans="1:40" ht="18" hidden="1" customHeight="1" x14ac:dyDescent="0.35">
      <c r="A1092" s="76" t="s">
        <v>2459</v>
      </c>
      <c r="B1092" s="92" t="s">
        <v>2458</v>
      </c>
      <c r="C1092" s="95" t="s">
        <v>2407</v>
      </c>
      <c r="D1092" s="420" t="s">
        <v>2703</v>
      </c>
      <c r="E1092" s="50">
        <v>1</v>
      </c>
      <c r="F1092" s="24" t="s">
        <v>357</v>
      </c>
      <c r="G1092" s="10" t="s">
        <v>1475</v>
      </c>
      <c r="H1092" s="112" t="s">
        <v>1686</v>
      </c>
      <c r="I1092" s="200">
        <v>9</v>
      </c>
      <c r="J1092" s="550"/>
      <c r="K1092" s="7"/>
      <c r="L1092" s="19">
        <v>0</v>
      </c>
      <c r="M1092" s="19">
        <v>0</v>
      </c>
      <c r="N1092" s="104">
        <v>479165</v>
      </c>
      <c r="O1092" s="8">
        <v>16441</v>
      </c>
      <c r="P1092" s="10">
        <v>1</v>
      </c>
      <c r="Q1092" s="102"/>
      <c r="R1092" s="10">
        <v>6</v>
      </c>
      <c r="S1092" s="58" t="s">
        <v>1486</v>
      </c>
      <c r="T1092" s="30" t="s">
        <v>2561</v>
      </c>
      <c r="U1092" s="10"/>
      <c r="V1092" s="434"/>
      <c r="W1092" s="10" t="str">
        <f>IFERROR(VLOOKUP(Table3[[#This Row],[Št. projektne naloge]],'[2]list 1'!$A$2:$I$2000,9,FALSE),"")</f>
        <v/>
      </c>
      <c r="X1092" s="296" t="str">
        <f>IFERROR(VLOOKUP(Table3[[#This Row],[Št. projektne naloge]],'[2]list 1'!$A$2:$I$2000,8,FALSE),"")</f>
        <v/>
      </c>
      <c r="Y1092" s="101">
        <f>SUM(Table3[[#This Row],[cca 
25%]:[cca 100%]])</f>
        <v>1</v>
      </c>
      <c r="Z1092" s="344">
        <f>Table3[[#This Row],[Montažne ure]]*(1-Table3[[#This Row],[faktor %]])</f>
        <v>0</v>
      </c>
      <c r="AA1092" s="417">
        <v>0.25</v>
      </c>
      <c r="AB1092" s="417">
        <v>0.25</v>
      </c>
      <c r="AC1092" s="417">
        <v>0.25</v>
      </c>
      <c r="AD1092" s="417">
        <v>0.25</v>
      </c>
      <c r="AE1092" s="556" t="s">
        <v>1718</v>
      </c>
      <c r="AF1092" s="3"/>
      <c r="AG1092" s="296">
        <f>IFERROR(VLOOKUP(Table3[[#This Row],[Št. projektne naloge]],'[1]PLAN KONTROLE KONČANIH STROJEV'!$C$8:$M$2000,5,FALSE),"")</f>
        <v>0</v>
      </c>
      <c r="AH1092" s="296" t="str">
        <f>IFERROR(VLOOKUP(Table3[[#This Row],[Št. projektne naloge]],'[1]PLAN KONTROLE KONČANIH STROJEV'!$C$8:$M$2000,4,FALSE),"")</f>
        <v>DA</v>
      </c>
      <c r="AI1092" s="10" t="s">
        <v>1710</v>
      </c>
      <c r="AJ1092" s="10"/>
      <c r="AK1092" s="296">
        <f>IFERROR(VLOOKUP(Table3[[#This Row],[Št. projektne naloge]],'[1]PLAN KONTROLE KONČANIH STROJEV'!$C$8:$M$2000,9,FALSE),"")</f>
        <v>45797</v>
      </c>
      <c r="AL109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92" s="30" t="s">
        <v>357</v>
      </c>
      <c r="AN1092" s="1"/>
    </row>
    <row r="1093" spans="1:40" ht="18" hidden="1" customHeight="1" x14ac:dyDescent="0.35">
      <c r="A1093" s="76" t="s">
        <v>2459</v>
      </c>
      <c r="B1093" s="92" t="s">
        <v>2458</v>
      </c>
      <c r="C1093" s="95" t="s">
        <v>2408</v>
      </c>
      <c r="D1093" s="420" t="s">
        <v>2704</v>
      </c>
      <c r="E1093" s="25">
        <v>1</v>
      </c>
      <c r="F1093" s="24" t="s">
        <v>357</v>
      </c>
      <c r="G1093" s="91" t="s">
        <v>1484</v>
      </c>
      <c r="H1093" s="112" t="s">
        <v>1686</v>
      </c>
      <c r="I1093" s="200">
        <v>9</v>
      </c>
      <c r="J1093" s="550"/>
      <c r="K1093" s="200"/>
      <c r="L1093" s="19">
        <v>0</v>
      </c>
      <c r="M1093" s="19">
        <v>0</v>
      </c>
      <c r="N1093" s="91">
        <v>479166</v>
      </c>
      <c r="O1093" s="8">
        <v>16442</v>
      </c>
      <c r="P1093" s="10">
        <v>1</v>
      </c>
      <c r="Q1093" s="102"/>
      <c r="R1093" s="10">
        <v>50</v>
      </c>
      <c r="S1093" s="59" t="s">
        <v>28</v>
      </c>
      <c r="T1093" s="30" t="s">
        <v>2561</v>
      </c>
      <c r="U1093" s="10"/>
      <c r="V1093" s="434"/>
      <c r="W1093" s="10" t="str">
        <f>IFERROR(VLOOKUP(Table3[[#This Row],[Št. projektne naloge]],'[2]list 1'!$A$2:$I$2000,9,FALSE),"")</f>
        <v/>
      </c>
      <c r="X1093" s="296" t="str">
        <f>IFERROR(VLOOKUP(Table3[[#This Row],[Št. projektne naloge]],'[2]list 1'!$A$2:$I$2000,8,FALSE),"")</f>
        <v/>
      </c>
      <c r="Y1093" s="101">
        <f>SUM(Table3[[#This Row],[cca 
25%]:[cca 100%]])</f>
        <v>1</v>
      </c>
      <c r="Z1093" s="344">
        <f>Table3[[#This Row],[Montažne ure]]*(1-Table3[[#This Row],[faktor %]])</f>
        <v>0</v>
      </c>
      <c r="AA1093" s="417">
        <v>0.25</v>
      </c>
      <c r="AB1093" s="417">
        <v>0.25</v>
      </c>
      <c r="AC1093" s="417">
        <v>0.25</v>
      </c>
      <c r="AD1093" s="417">
        <v>0.25</v>
      </c>
      <c r="AE1093" s="155" t="s">
        <v>547</v>
      </c>
      <c r="AF1093" s="3"/>
      <c r="AG1093" s="296">
        <f>IFERROR(VLOOKUP(Table3[[#This Row],[Št. projektne naloge]],'[1]PLAN KONTROLE KONČANIH STROJEV'!$C$8:$M$2000,5,FALSE),"")</f>
        <v>0</v>
      </c>
      <c r="AH1093" s="296" t="str">
        <f>IFERROR(VLOOKUP(Table3[[#This Row],[Št. projektne naloge]],'[1]PLAN KONTROLE KONČANIH STROJEV'!$C$8:$M$2000,4,FALSE),"")</f>
        <v>DA</v>
      </c>
      <c r="AI1093" s="10" t="s">
        <v>1710</v>
      </c>
      <c r="AJ1093" s="10"/>
      <c r="AK1093" s="296">
        <f>IFERROR(VLOOKUP(Table3[[#This Row],[Št. projektne naloge]],'[1]PLAN KONTROLE KONČANIH STROJEV'!$C$8:$M$2000,9,FALSE),"")</f>
        <v>45800</v>
      </c>
      <c r="AL109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93" s="30" t="s">
        <v>357</v>
      </c>
      <c r="AN1093" s="1"/>
    </row>
    <row r="1094" spans="1:40" ht="18" hidden="1" customHeight="1" x14ac:dyDescent="0.35">
      <c r="A1094" s="76" t="s">
        <v>2459</v>
      </c>
      <c r="B1094" s="92" t="s">
        <v>2458</v>
      </c>
      <c r="C1094" s="95" t="s">
        <v>2407</v>
      </c>
      <c r="D1094" s="420" t="s">
        <v>2705</v>
      </c>
      <c r="E1094" s="25">
        <v>1</v>
      </c>
      <c r="F1094" s="24" t="s">
        <v>357</v>
      </c>
      <c r="G1094" s="91" t="s">
        <v>1475</v>
      </c>
      <c r="H1094" s="112" t="s">
        <v>1501</v>
      </c>
      <c r="I1094" s="200">
        <v>9</v>
      </c>
      <c r="J1094" s="200"/>
      <c r="K1094" s="200"/>
      <c r="L1094" s="19">
        <v>0</v>
      </c>
      <c r="M1094" s="19">
        <v>0</v>
      </c>
      <c r="N1094" s="91">
        <v>479167</v>
      </c>
      <c r="O1094" s="8">
        <v>16443</v>
      </c>
      <c r="P1094" s="10">
        <v>1</v>
      </c>
      <c r="Q1094" s="102"/>
      <c r="R1094" s="10">
        <v>9</v>
      </c>
      <c r="S1094" s="58" t="s">
        <v>1486</v>
      </c>
      <c r="T1094" s="30" t="s">
        <v>2561</v>
      </c>
      <c r="U1094" s="10"/>
      <c r="V1094" s="434"/>
      <c r="W1094" s="10" t="str">
        <f>IFERROR(VLOOKUP(Table3[[#This Row],[Št. projektne naloge]],'[2]list 1'!$A$2:$I$2000,9,FALSE),"")</f>
        <v/>
      </c>
      <c r="X1094" s="296" t="str">
        <f>IFERROR(VLOOKUP(Table3[[#This Row],[Št. projektne naloge]],'[2]list 1'!$A$2:$I$2000,8,FALSE),"")</f>
        <v/>
      </c>
      <c r="Y1094" s="101">
        <f>SUM(Table3[[#This Row],[cca 
25%]:[cca 100%]])</f>
        <v>1</v>
      </c>
      <c r="Z1094" s="344">
        <f>Table3[[#This Row],[Montažne ure]]*(1-Table3[[#This Row],[faktor %]])</f>
        <v>0</v>
      </c>
      <c r="AA1094" s="417">
        <v>0.25</v>
      </c>
      <c r="AB1094" s="417">
        <v>0.25</v>
      </c>
      <c r="AC1094" s="417">
        <v>0.25</v>
      </c>
      <c r="AD1094" s="417">
        <v>0.25</v>
      </c>
      <c r="AE1094" s="556" t="s">
        <v>1718</v>
      </c>
      <c r="AF1094" s="3"/>
      <c r="AG1094" s="296">
        <f>IFERROR(VLOOKUP(Table3[[#This Row],[Št. projektne naloge]],'[1]PLAN KONTROLE KONČANIH STROJEV'!$C$8:$M$2000,5,FALSE),"")</f>
        <v>0</v>
      </c>
      <c r="AH1094" s="296" t="str">
        <f>IFERROR(VLOOKUP(Table3[[#This Row],[Št. projektne naloge]],'[1]PLAN KONTROLE KONČANIH STROJEV'!$C$8:$M$2000,4,FALSE),"")</f>
        <v>DA</v>
      </c>
      <c r="AI1094" s="10" t="s">
        <v>1710</v>
      </c>
      <c r="AJ1094" s="10"/>
      <c r="AK1094" s="296">
        <f>IFERROR(VLOOKUP(Table3[[#This Row],[Št. projektne naloge]],'[1]PLAN KONTROLE KONČANIH STROJEV'!$C$8:$M$2000,9,FALSE),"")</f>
        <v>45797</v>
      </c>
      <c r="AL109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94" s="30" t="s">
        <v>357</v>
      </c>
      <c r="AN1094" s="1"/>
    </row>
    <row r="1095" spans="1:40" ht="18" hidden="1" customHeight="1" x14ac:dyDescent="0.35">
      <c r="A1095" s="76" t="s">
        <v>2459</v>
      </c>
      <c r="B1095" s="92" t="s">
        <v>2458</v>
      </c>
      <c r="C1095" s="95" t="s">
        <v>2409</v>
      </c>
      <c r="D1095" s="420" t="s">
        <v>2706</v>
      </c>
      <c r="E1095" s="25">
        <v>1</v>
      </c>
      <c r="F1095" s="91"/>
      <c r="G1095" s="91" t="s">
        <v>2567</v>
      </c>
      <c r="H1095" s="112" t="s">
        <v>1501</v>
      </c>
      <c r="I1095" s="200">
        <v>9</v>
      </c>
      <c r="J1095" s="550"/>
      <c r="K1095" s="200"/>
      <c r="L1095" s="19">
        <v>0</v>
      </c>
      <c r="M1095" s="19">
        <v>0</v>
      </c>
      <c r="N1095" s="91">
        <v>479168</v>
      </c>
      <c r="O1095" s="8">
        <v>16444</v>
      </c>
      <c r="P1095" s="10">
        <v>1</v>
      </c>
      <c r="Q1095" s="102"/>
      <c r="R1095" s="10">
        <v>22</v>
      </c>
      <c r="S1095" s="59" t="s">
        <v>28</v>
      </c>
      <c r="T1095" s="30" t="s">
        <v>2561</v>
      </c>
      <c r="U1095" s="10"/>
      <c r="V1095" s="434"/>
      <c r="W1095" s="10" t="str">
        <f>IFERROR(VLOOKUP(Table3[[#This Row],[Št. projektne naloge]],'[2]list 1'!$A$2:$I$2000,9,FALSE),"")</f>
        <v/>
      </c>
      <c r="X1095" s="296" t="str">
        <f>IFERROR(VLOOKUP(Table3[[#This Row],[Št. projektne naloge]],'[2]list 1'!$A$2:$I$2000,8,FALSE),"")</f>
        <v/>
      </c>
      <c r="Y1095" s="101">
        <f>SUM(Table3[[#This Row],[cca 
25%]:[cca 100%]])</f>
        <v>1</v>
      </c>
      <c r="Z1095" s="344">
        <f>Table3[[#This Row],[Montažne ure]]*(1-Table3[[#This Row],[faktor %]])</f>
        <v>0</v>
      </c>
      <c r="AA1095" s="417">
        <v>0.25</v>
      </c>
      <c r="AB1095" s="417">
        <v>0.25</v>
      </c>
      <c r="AC1095" s="417">
        <v>0.25</v>
      </c>
      <c r="AD1095" s="417">
        <v>0.25</v>
      </c>
      <c r="AE1095" s="556" t="s">
        <v>1684</v>
      </c>
      <c r="AF1095" s="3"/>
      <c r="AG1095" s="296">
        <f>IFERROR(VLOOKUP(Table3[[#This Row],[Št. projektne naloge]],'[1]PLAN KONTROLE KONČANIH STROJEV'!$C$8:$M$2000,5,FALSE),"")</f>
        <v>0</v>
      </c>
      <c r="AH1095" s="296" t="str">
        <f>IFERROR(VLOOKUP(Table3[[#This Row],[Št. projektne naloge]],'[1]PLAN KONTROLE KONČANIH STROJEV'!$C$8:$M$2000,4,FALSE),"")</f>
        <v>DA</v>
      </c>
      <c r="AI1095" s="10" t="s">
        <v>1710</v>
      </c>
      <c r="AJ1095" s="10"/>
      <c r="AK1095" s="296">
        <f>IFERROR(VLOOKUP(Table3[[#This Row],[Št. projektne naloge]],'[1]PLAN KONTROLE KONČANIH STROJEV'!$C$8:$M$2000,9,FALSE),"")</f>
        <v>45789</v>
      </c>
      <c r="AL109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95" s="30" t="s">
        <v>357</v>
      </c>
      <c r="AN1095" s="1"/>
    </row>
    <row r="1096" spans="1:40" ht="18" hidden="1" customHeight="1" x14ac:dyDescent="0.35">
      <c r="A1096" s="76" t="s">
        <v>2459</v>
      </c>
      <c r="B1096" s="92" t="s">
        <v>2458</v>
      </c>
      <c r="C1096" s="95" t="s">
        <v>2410</v>
      </c>
      <c r="D1096" s="420" t="s">
        <v>2707</v>
      </c>
      <c r="E1096" s="25">
        <v>1</v>
      </c>
      <c r="F1096" s="10"/>
      <c r="G1096" s="91" t="s">
        <v>1478</v>
      </c>
      <c r="H1096" s="112" t="s">
        <v>1501</v>
      </c>
      <c r="I1096" s="200">
        <v>9</v>
      </c>
      <c r="J1096" s="200"/>
      <c r="K1096" s="200"/>
      <c r="L1096" s="19">
        <v>0</v>
      </c>
      <c r="M1096" s="19">
        <v>0</v>
      </c>
      <c r="N1096" s="91">
        <v>479169</v>
      </c>
      <c r="O1096" s="8">
        <v>16445</v>
      </c>
      <c r="P1096" s="10">
        <v>1</v>
      </c>
      <c r="Q1096" s="102"/>
      <c r="R1096" s="10">
        <v>12</v>
      </c>
      <c r="S1096" s="59" t="s">
        <v>28</v>
      </c>
      <c r="T1096" s="30" t="s">
        <v>2561</v>
      </c>
      <c r="U1096" s="10"/>
      <c r="V1096" s="434"/>
      <c r="W1096" s="10" t="str">
        <f>IFERROR(VLOOKUP(Table3[[#This Row],[Št. projektne naloge]],'[2]list 1'!$A$2:$I$2000,9,FALSE),"")</f>
        <v/>
      </c>
      <c r="X1096" s="296" t="str">
        <f>IFERROR(VLOOKUP(Table3[[#This Row],[Št. projektne naloge]],'[2]list 1'!$A$2:$I$2000,8,FALSE),"")</f>
        <v/>
      </c>
      <c r="Y1096" s="101">
        <f>SUM(Table3[[#This Row],[cca 
25%]:[cca 100%]])</f>
        <v>1</v>
      </c>
      <c r="Z1096" s="344">
        <f>Table3[[#This Row],[Montažne ure]]*(1-Table3[[#This Row],[faktor %]])</f>
        <v>0</v>
      </c>
      <c r="AA1096" s="417">
        <v>0.25</v>
      </c>
      <c r="AB1096" s="417">
        <v>0.25</v>
      </c>
      <c r="AC1096" s="417">
        <v>0.25</v>
      </c>
      <c r="AD1096" s="417">
        <v>0.25</v>
      </c>
      <c r="AE1096" s="556" t="s">
        <v>1684</v>
      </c>
      <c r="AF1096" s="3"/>
      <c r="AG1096" s="296">
        <f>IFERROR(VLOOKUP(Table3[[#This Row],[Št. projektne naloge]],'[1]PLAN KONTROLE KONČANIH STROJEV'!$C$8:$M$2000,5,FALSE),"")</f>
        <v>0</v>
      </c>
      <c r="AH1096" s="296" t="str">
        <f>IFERROR(VLOOKUP(Table3[[#This Row],[Št. projektne naloge]],'[1]PLAN KONTROLE KONČANIH STROJEV'!$C$8:$M$2000,4,FALSE),"")</f>
        <v>DA</v>
      </c>
      <c r="AI1096" s="10" t="s">
        <v>1710</v>
      </c>
      <c r="AJ1096" s="10"/>
      <c r="AK1096" s="296">
        <f>IFERROR(VLOOKUP(Table3[[#This Row],[Št. projektne naloge]],'[1]PLAN KONTROLE KONČANIH STROJEV'!$C$8:$M$2000,9,FALSE),"")</f>
        <v>45789</v>
      </c>
      <c r="AL109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96" s="30" t="s">
        <v>357</v>
      </c>
      <c r="AN1096" s="1"/>
    </row>
    <row r="1097" spans="1:40" ht="18" hidden="1" customHeight="1" x14ac:dyDescent="0.35">
      <c r="A1097" s="76" t="s">
        <v>2459</v>
      </c>
      <c r="B1097" s="92" t="s">
        <v>2458</v>
      </c>
      <c r="C1097" s="95" t="s">
        <v>2411</v>
      </c>
      <c r="D1097" s="420" t="s">
        <v>2708</v>
      </c>
      <c r="E1097" s="25">
        <v>1</v>
      </c>
      <c r="F1097" s="24" t="s">
        <v>357</v>
      </c>
      <c r="G1097" s="91" t="s">
        <v>1478</v>
      </c>
      <c r="H1097" s="112" t="s">
        <v>1501</v>
      </c>
      <c r="I1097" s="200">
        <v>9</v>
      </c>
      <c r="J1097" s="200"/>
      <c r="K1097" s="200"/>
      <c r="L1097" s="19">
        <v>0</v>
      </c>
      <c r="M1097" s="19">
        <v>0</v>
      </c>
      <c r="N1097" s="91">
        <v>479170</v>
      </c>
      <c r="O1097" s="8">
        <v>16446</v>
      </c>
      <c r="P1097" s="10">
        <v>1</v>
      </c>
      <c r="Q1097" s="102"/>
      <c r="R1097" s="10">
        <v>13</v>
      </c>
      <c r="S1097" s="59" t="s">
        <v>28</v>
      </c>
      <c r="T1097" s="30" t="s">
        <v>2561</v>
      </c>
      <c r="U1097" s="10"/>
      <c r="V1097" s="434"/>
      <c r="W1097" s="10" t="str">
        <f>IFERROR(VLOOKUP(Table3[[#This Row],[Št. projektne naloge]],'[2]list 1'!$A$2:$I$2000,9,FALSE),"")</f>
        <v/>
      </c>
      <c r="X1097" s="296" t="str">
        <f>IFERROR(VLOOKUP(Table3[[#This Row],[Št. projektne naloge]],'[2]list 1'!$A$2:$I$2000,8,FALSE),"")</f>
        <v/>
      </c>
      <c r="Y1097" s="101">
        <f>SUM(Table3[[#This Row],[cca 
25%]:[cca 100%]])</f>
        <v>1</v>
      </c>
      <c r="Z1097" s="344">
        <f>Table3[[#This Row],[Montažne ure]]*(1-Table3[[#This Row],[faktor %]])</f>
        <v>0</v>
      </c>
      <c r="AA1097" s="417">
        <v>0.25</v>
      </c>
      <c r="AB1097" s="417">
        <v>0.25</v>
      </c>
      <c r="AC1097" s="417">
        <v>0.25</v>
      </c>
      <c r="AD1097" s="417">
        <v>0.25</v>
      </c>
      <c r="AE1097" s="155" t="s">
        <v>1684</v>
      </c>
      <c r="AF1097" s="3"/>
      <c r="AG1097" s="296">
        <f>IFERROR(VLOOKUP(Table3[[#This Row],[Št. projektne naloge]],'[1]PLAN KONTROLE KONČANIH STROJEV'!$C$8:$M$2000,5,FALSE),"")</f>
        <v>0</v>
      </c>
      <c r="AH1097" s="296" t="str">
        <f>IFERROR(VLOOKUP(Table3[[#This Row],[Št. projektne naloge]],'[1]PLAN KONTROLE KONČANIH STROJEV'!$C$8:$M$2000,4,FALSE),"")</f>
        <v>DA</v>
      </c>
      <c r="AI1097" s="10" t="s">
        <v>1710</v>
      </c>
      <c r="AJ1097" s="10"/>
      <c r="AK1097" s="296">
        <f>IFERROR(VLOOKUP(Table3[[#This Row],[Št. projektne naloge]],'[1]PLAN KONTROLE KONČANIH STROJEV'!$C$8:$M$2000,9,FALSE),"")</f>
        <v>45789</v>
      </c>
      <c r="AL109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97" s="30" t="s">
        <v>357</v>
      </c>
      <c r="AN1097" s="1"/>
    </row>
    <row r="1098" spans="1:40" ht="18" hidden="1" customHeight="1" x14ac:dyDescent="0.35">
      <c r="A1098" s="76" t="s">
        <v>2459</v>
      </c>
      <c r="B1098" s="92" t="s">
        <v>2458</v>
      </c>
      <c r="C1098" s="95" t="s">
        <v>2412</v>
      </c>
      <c r="D1098" s="420" t="s">
        <v>2709</v>
      </c>
      <c r="E1098" s="25">
        <v>1</v>
      </c>
      <c r="F1098" s="24" t="s">
        <v>357</v>
      </c>
      <c r="G1098" s="91" t="s">
        <v>1502</v>
      </c>
      <c r="H1098" s="112" t="s">
        <v>1686</v>
      </c>
      <c r="I1098" s="200">
        <v>10</v>
      </c>
      <c r="J1098" s="200"/>
      <c r="K1098" s="200"/>
      <c r="L1098" s="19">
        <v>0</v>
      </c>
      <c r="M1098" s="19">
        <v>0</v>
      </c>
      <c r="N1098" s="91">
        <v>479171</v>
      </c>
      <c r="O1098" s="8">
        <v>16447</v>
      </c>
      <c r="P1098" s="10">
        <v>1</v>
      </c>
      <c r="Q1098" s="102"/>
      <c r="R1098" s="104">
        <v>32</v>
      </c>
      <c r="S1098" s="58" t="s">
        <v>1486</v>
      </c>
      <c r="T1098" s="332" t="s">
        <v>2578</v>
      </c>
      <c r="U1098" s="10"/>
      <c r="V1098" s="434"/>
      <c r="W1098" s="10" t="str">
        <f>IFERROR(VLOOKUP(Table3[[#This Row],[Št. projektne naloge]],'[2]list 1'!$A$2:$I$2000,9,FALSE),"")</f>
        <v/>
      </c>
      <c r="X1098" s="296" t="str">
        <f>IFERROR(VLOOKUP(Table3[[#This Row],[Št. projektne naloge]],'[2]list 1'!$A$2:$I$2000,8,FALSE),"")</f>
        <v/>
      </c>
      <c r="Y1098" s="101">
        <f>SUM(Table3[[#This Row],[cca 
25%]:[cca 100%]])</f>
        <v>1</v>
      </c>
      <c r="Z1098" s="344">
        <f>Table3[[#This Row],[Montažne ure]]*(1-Table3[[#This Row],[faktor %]])</f>
        <v>0</v>
      </c>
      <c r="AA1098" s="417">
        <v>0.25</v>
      </c>
      <c r="AB1098" s="417">
        <v>0.25</v>
      </c>
      <c r="AC1098" s="417">
        <v>0.25</v>
      </c>
      <c r="AD1098" s="417">
        <v>0.25</v>
      </c>
      <c r="AE1098" s="155" t="s">
        <v>1711</v>
      </c>
      <c r="AF1098" s="3"/>
      <c r="AG1098" s="296">
        <f>IFERROR(VLOOKUP(Table3[[#This Row],[Št. projektne naloge]],'[1]PLAN KONTROLE KONČANIH STROJEV'!$C$8:$M$2000,5,FALSE),"")</f>
        <v>0</v>
      </c>
      <c r="AH1098" s="296" t="str">
        <f>IFERROR(VLOOKUP(Table3[[#This Row],[Št. projektne naloge]],'[1]PLAN KONTROLE KONČANIH STROJEV'!$C$8:$M$2000,4,FALSE),"")</f>
        <v>DA</v>
      </c>
      <c r="AI1098" s="10" t="s">
        <v>1710</v>
      </c>
      <c r="AJ1098" s="10"/>
      <c r="AK1098" s="296">
        <f>IFERROR(VLOOKUP(Table3[[#This Row],[Št. projektne naloge]],'[1]PLAN KONTROLE KONČANIH STROJEV'!$C$8:$M$2000,9,FALSE),"")</f>
        <v>45799</v>
      </c>
      <c r="AL109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98" s="30" t="s">
        <v>357</v>
      </c>
      <c r="AN1098" s="1"/>
    </row>
    <row r="1099" spans="1:40" ht="18" hidden="1" customHeight="1" x14ac:dyDescent="0.35">
      <c r="A1099" s="76" t="s">
        <v>2459</v>
      </c>
      <c r="B1099" s="8" t="s">
        <v>2458</v>
      </c>
      <c r="C1099" s="95" t="s">
        <v>2413</v>
      </c>
      <c r="D1099" s="420" t="s">
        <v>2710</v>
      </c>
      <c r="E1099" s="25">
        <v>1</v>
      </c>
      <c r="F1099" s="24" t="s">
        <v>357</v>
      </c>
      <c r="G1099" s="91" t="s">
        <v>2598</v>
      </c>
      <c r="H1099" s="112" t="s">
        <v>1686</v>
      </c>
      <c r="I1099" s="200">
        <v>10</v>
      </c>
      <c r="J1099" s="156"/>
      <c r="K1099" s="200"/>
      <c r="L1099" s="19">
        <v>0</v>
      </c>
      <c r="M1099" s="19">
        <v>0</v>
      </c>
      <c r="N1099" s="91">
        <v>479172</v>
      </c>
      <c r="O1099" s="8">
        <v>16448</v>
      </c>
      <c r="P1099" s="10">
        <v>1</v>
      </c>
      <c r="Q1099" s="102"/>
      <c r="R1099" s="104">
        <v>67</v>
      </c>
      <c r="S1099" s="58" t="s">
        <v>1486</v>
      </c>
      <c r="T1099" s="332" t="s">
        <v>2578</v>
      </c>
      <c r="U1099" s="10"/>
      <c r="V1099" s="434"/>
      <c r="W1099" s="10" t="str">
        <f>IFERROR(VLOOKUP(Table3[[#This Row],[Št. projektne naloge]],'[2]list 1'!$A$2:$I$2000,9,FALSE),"")</f>
        <v/>
      </c>
      <c r="X1099" s="296" t="str">
        <f>IFERROR(VLOOKUP(Table3[[#This Row],[Št. projektne naloge]],'[2]list 1'!$A$2:$I$2000,8,FALSE),"")</f>
        <v/>
      </c>
      <c r="Y1099" s="101">
        <f>SUM(Table3[[#This Row],[cca 
25%]:[cca 100%]])</f>
        <v>1</v>
      </c>
      <c r="Z1099" s="344">
        <f>Table3[[#This Row],[Montažne ure]]*(1-Table3[[#This Row],[faktor %]])</f>
        <v>0</v>
      </c>
      <c r="AA1099" s="417">
        <v>0.25</v>
      </c>
      <c r="AB1099" s="417">
        <v>0.25</v>
      </c>
      <c r="AC1099" s="417">
        <v>0.25</v>
      </c>
      <c r="AD1099" s="417">
        <v>0.25</v>
      </c>
      <c r="AE1099" s="155" t="s">
        <v>547</v>
      </c>
      <c r="AF1099" s="3"/>
      <c r="AG1099" s="296">
        <f>IFERROR(VLOOKUP(Table3[[#This Row],[Št. projektne naloge]],'[1]PLAN KONTROLE KONČANIH STROJEV'!$C$8:$M$2000,5,FALSE),"")</f>
        <v>0</v>
      </c>
      <c r="AH1099" s="296" t="str">
        <f>IFERROR(VLOOKUP(Table3[[#This Row],[Št. projektne naloge]],'[1]PLAN KONTROLE KONČANIH STROJEV'!$C$8:$M$2000,4,FALSE),"")</f>
        <v>DA</v>
      </c>
      <c r="AI1099" s="10" t="s">
        <v>1710</v>
      </c>
      <c r="AJ1099" s="10"/>
      <c r="AK1099" s="296">
        <f>IFERROR(VLOOKUP(Table3[[#This Row],[Št. projektne naloge]],'[1]PLAN KONTROLE KONČANIH STROJEV'!$C$8:$M$2000,9,FALSE),"")</f>
        <v>45800</v>
      </c>
      <c r="AL109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099" s="30" t="s">
        <v>357</v>
      </c>
      <c r="AN1099" s="1"/>
    </row>
    <row r="1100" spans="1:40" ht="18" hidden="1" customHeight="1" x14ac:dyDescent="0.35">
      <c r="A1100" s="76" t="s">
        <v>2459</v>
      </c>
      <c r="B1100" s="92" t="s">
        <v>2458</v>
      </c>
      <c r="C1100" s="95" t="s">
        <v>2407</v>
      </c>
      <c r="D1100" s="420" t="s">
        <v>2711</v>
      </c>
      <c r="E1100" s="25">
        <v>1</v>
      </c>
      <c r="F1100" s="24" t="s">
        <v>357</v>
      </c>
      <c r="G1100" s="91" t="s">
        <v>1475</v>
      </c>
      <c r="H1100" s="112" t="s">
        <v>1686</v>
      </c>
      <c r="I1100" s="200">
        <v>9</v>
      </c>
      <c r="J1100" s="550"/>
      <c r="K1100" s="200"/>
      <c r="L1100" s="19">
        <v>0</v>
      </c>
      <c r="M1100" s="19">
        <v>0</v>
      </c>
      <c r="N1100" s="91">
        <v>479173</v>
      </c>
      <c r="O1100" s="8">
        <v>16449</v>
      </c>
      <c r="P1100" s="10">
        <v>1</v>
      </c>
      <c r="Q1100" s="102"/>
      <c r="R1100" s="10">
        <v>9</v>
      </c>
      <c r="S1100" s="58" t="s">
        <v>1486</v>
      </c>
      <c r="T1100" s="30" t="s">
        <v>2561</v>
      </c>
      <c r="U1100" s="10"/>
      <c r="V1100" s="434"/>
      <c r="W1100" s="10" t="str">
        <f>IFERROR(VLOOKUP(Table3[[#This Row],[Št. projektne naloge]],'[2]list 1'!$A$2:$I$2000,9,FALSE),"")</f>
        <v/>
      </c>
      <c r="X1100" s="296" t="str">
        <f>IFERROR(VLOOKUP(Table3[[#This Row],[Št. projektne naloge]],'[2]list 1'!$A$2:$I$2000,8,FALSE),"")</f>
        <v/>
      </c>
      <c r="Y1100" s="101">
        <f>SUM(Table3[[#This Row],[cca 
25%]:[cca 100%]])</f>
        <v>1</v>
      </c>
      <c r="Z1100" s="344">
        <f>Table3[[#This Row],[Montažne ure]]*(1-Table3[[#This Row],[faktor %]])</f>
        <v>0</v>
      </c>
      <c r="AA1100" s="417">
        <v>0.25</v>
      </c>
      <c r="AB1100" s="417">
        <v>0.25</v>
      </c>
      <c r="AC1100" s="417">
        <v>0.25</v>
      </c>
      <c r="AD1100" s="417">
        <v>0.25</v>
      </c>
      <c r="AE1100" s="556" t="s">
        <v>1718</v>
      </c>
      <c r="AF1100" s="3"/>
      <c r="AG1100" s="296">
        <f>IFERROR(VLOOKUP(Table3[[#This Row],[Št. projektne naloge]],'[1]PLAN KONTROLE KONČANIH STROJEV'!$C$8:$M$2000,5,FALSE),"")</f>
        <v>0</v>
      </c>
      <c r="AH1100" s="296" t="str">
        <f>IFERROR(VLOOKUP(Table3[[#This Row],[Št. projektne naloge]],'[1]PLAN KONTROLE KONČANIH STROJEV'!$C$8:$M$2000,4,FALSE),"")</f>
        <v>DA</v>
      </c>
      <c r="AI1100" s="10" t="s">
        <v>1710</v>
      </c>
      <c r="AJ1100" s="10"/>
      <c r="AK1100" s="296">
        <f>IFERROR(VLOOKUP(Table3[[#This Row],[Št. projektne naloge]],'[1]PLAN KONTROLE KONČANIH STROJEV'!$C$8:$M$2000,9,FALSE),"")</f>
        <v>45797</v>
      </c>
      <c r="AL110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00" s="30" t="s">
        <v>357</v>
      </c>
      <c r="AN1100" s="1"/>
    </row>
    <row r="1101" spans="1:40" ht="18" hidden="1" customHeight="1" x14ac:dyDescent="0.35">
      <c r="A1101" s="76" t="s">
        <v>2459</v>
      </c>
      <c r="B1101" s="92" t="s">
        <v>2458</v>
      </c>
      <c r="C1101" s="95" t="s">
        <v>2406</v>
      </c>
      <c r="D1101" s="420" t="s">
        <v>2712</v>
      </c>
      <c r="E1101" s="25">
        <v>1</v>
      </c>
      <c r="F1101" s="10"/>
      <c r="G1101" s="91" t="s">
        <v>1479</v>
      </c>
      <c r="H1101" s="112" t="s">
        <v>1686</v>
      </c>
      <c r="I1101" s="200">
        <v>9</v>
      </c>
      <c r="J1101" s="550"/>
      <c r="K1101" s="200"/>
      <c r="L1101" s="19">
        <v>0</v>
      </c>
      <c r="M1101" s="19">
        <v>0</v>
      </c>
      <c r="N1101" s="91">
        <v>479174</v>
      </c>
      <c r="O1101" s="8">
        <v>16450</v>
      </c>
      <c r="P1101" s="10">
        <v>1</v>
      </c>
      <c r="Q1101" s="102"/>
      <c r="R1101" s="10">
        <v>8</v>
      </c>
      <c r="S1101" s="58" t="s">
        <v>1486</v>
      </c>
      <c r="T1101" s="30" t="s">
        <v>2561</v>
      </c>
      <c r="U1101" s="10"/>
      <c r="V1101" s="434"/>
      <c r="W1101" s="10" t="str">
        <f>IFERROR(VLOOKUP(Table3[[#This Row],[Št. projektne naloge]],'[2]list 1'!$A$2:$I$2000,9,FALSE),"")</f>
        <v/>
      </c>
      <c r="X1101" s="296" t="str">
        <f>IFERROR(VLOOKUP(Table3[[#This Row],[Št. projektne naloge]],'[2]list 1'!$A$2:$I$2000,8,FALSE),"")</f>
        <v/>
      </c>
      <c r="Y1101" s="101">
        <f>SUM(Table3[[#This Row],[cca 
25%]:[cca 100%]])</f>
        <v>1</v>
      </c>
      <c r="Z1101" s="344">
        <f>Table3[[#This Row],[Montažne ure]]*(1-Table3[[#This Row],[faktor %]])</f>
        <v>0</v>
      </c>
      <c r="AA1101" s="417">
        <v>0.25</v>
      </c>
      <c r="AB1101" s="417">
        <v>0.25</v>
      </c>
      <c r="AC1101" s="417">
        <v>0.25</v>
      </c>
      <c r="AD1101" s="417">
        <v>0.25</v>
      </c>
      <c r="AE1101" s="556" t="s">
        <v>1718</v>
      </c>
      <c r="AF1101" s="3"/>
      <c r="AG1101" s="296">
        <f>IFERROR(VLOOKUP(Table3[[#This Row],[Št. projektne naloge]],'[1]PLAN KONTROLE KONČANIH STROJEV'!$C$8:$M$2000,5,FALSE),"")</f>
        <v>0</v>
      </c>
      <c r="AH1101" s="296" t="str">
        <f>IFERROR(VLOOKUP(Table3[[#This Row],[Št. projektne naloge]],'[1]PLAN KONTROLE KONČANIH STROJEV'!$C$8:$M$2000,4,FALSE),"")</f>
        <v>DA</v>
      </c>
      <c r="AI1101" s="10" t="s">
        <v>1710</v>
      </c>
      <c r="AJ1101" s="10"/>
      <c r="AK1101" s="296">
        <f>IFERROR(VLOOKUP(Table3[[#This Row],[Št. projektne naloge]],'[1]PLAN KONTROLE KONČANIH STROJEV'!$C$8:$M$2000,9,FALSE),"")</f>
        <v>45789</v>
      </c>
      <c r="AL110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01" s="30" t="s">
        <v>357</v>
      </c>
      <c r="AN1101" s="1"/>
    </row>
    <row r="1102" spans="1:40" ht="18" hidden="1" customHeight="1" x14ac:dyDescent="0.35">
      <c r="A1102" s="76" t="s">
        <v>2459</v>
      </c>
      <c r="B1102" s="92" t="s">
        <v>2458</v>
      </c>
      <c r="C1102" s="95" t="s">
        <v>2414</v>
      </c>
      <c r="D1102" s="420" t="s">
        <v>2713</v>
      </c>
      <c r="E1102" s="25">
        <v>1</v>
      </c>
      <c r="F1102" s="10"/>
      <c r="G1102" s="91" t="s">
        <v>1478</v>
      </c>
      <c r="H1102" s="112" t="s">
        <v>1501</v>
      </c>
      <c r="I1102" s="200">
        <v>9</v>
      </c>
      <c r="J1102" s="200"/>
      <c r="K1102" s="200"/>
      <c r="L1102" s="19">
        <v>0</v>
      </c>
      <c r="M1102" s="19">
        <v>0</v>
      </c>
      <c r="N1102" s="91">
        <v>479175</v>
      </c>
      <c r="O1102" s="8">
        <v>16451</v>
      </c>
      <c r="P1102" s="10">
        <v>1</v>
      </c>
      <c r="Q1102" s="102"/>
      <c r="R1102" s="10">
        <v>10</v>
      </c>
      <c r="S1102" s="58" t="s">
        <v>1486</v>
      </c>
      <c r="T1102" s="30" t="s">
        <v>2561</v>
      </c>
      <c r="U1102" s="10"/>
      <c r="V1102" s="434"/>
      <c r="W1102" s="10" t="str">
        <f>IFERROR(VLOOKUP(Table3[[#This Row],[Št. projektne naloge]],'[2]list 1'!$A$2:$I$2000,9,FALSE),"")</f>
        <v/>
      </c>
      <c r="X1102" s="296" t="str">
        <f>IFERROR(VLOOKUP(Table3[[#This Row],[Št. projektne naloge]],'[2]list 1'!$A$2:$I$2000,8,FALSE),"")</f>
        <v/>
      </c>
      <c r="Y1102" s="101">
        <f>SUM(Table3[[#This Row],[cca 
25%]:[cca 100%]])</f>
        <v>1</v>
      </c>
      <c r="Z1102" s="344">
        <f>Table3[[#This Row],[Montažne ure]]*(1-Table3[[#This Row],[faktor %]])</f>
        <v>0</v>
      </c>
      <c r="AA1102" s="417">
        <v>0.25</v>
      </c>
      <c r="AB1102" s="417">
        <v>0.25</v>
      </c>
      <c r="AC1102" s="417">
        <v>0.25</v>
      </c>
      <c r="AD1102" s="417">
        <v>0.25</v>
      </c>
      <c r="AE1102" s="556" t="s">
        <v>1718</v>
      </c>
      <c r="AF1102" s="3"/>
      <c r="AG1102" s="296">
        <f>IFERROR(VLOOKUP(Table3[[#This Row],[Št. projektne naloge]],'[1]PLAN KONTROLE KONČANIH STROJEV'!$C$8:$M$2000,5,FALSE),"")</f>
        <v>0</v>
      </c>
      <c r="AH1102" s="296" t="str">
        <f>IFERROR(VLOOKUP(Table3[[#This Row],[Št. projektne naloge]],'[1]PLAN KONTROLE KONČANIH STROJEV'!$C$8:$M$2000,4,FALSE),"")</f>
        <v>DA</v>
      </c>
      <c r="AI1102" s="10" t="s">
        <v>1710</v>
      </c>
      <c r="AJ1102" s="10"/>
      <c r="AK1102" s="296">
        <f>IFERROR(VLOOKUP(Table3[[#This Row],[Št. projektne naloge]],'[1]PLAN KONTROLE KONČANIH STROJEV'!$C$8:$M$2000,9,FALSE),"")</f>
        <v>45789</v>
      </c>
      <c r="AL110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02" s="30" t="s">
        <v>357</v>
      </c>
      <c r="AN1102" s="1"/>
    </row>
    <row r="1103" spans="1:40" ht="18" hidden="1" customHeight="1" x14ac:dyDescent="0.35">
      <c r="A1103" s="76" t="s">
        <v>2459</v>
      </c>
      <c r="B1103" s="92" t="s">
        <v>2458</v>
      </c>
      <c r="C1103" s="95" t="s">
        <v>2400</v>
      </c>
      <c r="D1103" s="420" t="s">
        <v>2714</v>
      </c>
      <c r="E1103" s="25">
        <v>1</v>
      </c>
      <c r="F1103" s="91"/>
      <c r="G1103" s="91" t="s">
        <v>1454</v>
      </c>
      <c r="H1103" s="112" t="s">
        <v>1501</v>
      </c>
      <c r="I1103" s="200">
        <v>9</v>
      </c>
      <c r="J1103" s="550"/>
      <c r="K1103" s="200"/>
      <c r="L1103" s="19">
        <v>0</v>
      </c>
      <c r="M1103" s="19">
        <v>0</v>
      </c>
      <c r="N1103" s="91">
        <v>479176</v>
      </c>
      <c r="O1103" s="8">
        <v>16452</v>
      </c>
      <c r="P1103" s="10">
        <v>1</v>
      </c>
      <c r="Q1103" s="102"/>
      <c r="R1103" s="10">
        <v>10</v>
      </c>
      <c r="S1103" s="58" t="s">
        <v>1486</v>
      </c>
      <c r="T1103" s="30" t="s">
        <v>2561</v>
      </c>
      <c r="U1103" s="10"/>
      <c r="V1103" s="434"/>
      <c r="W1103" s="10" t="str">
        <f>IFERROR(VLOOKUP(Table3[[#This Row],[Št. projektne naloge]],'[2]list 1'!$A$2:$I$2000,9,FALSE),"")</f>
        <v/>
      </c>
      <c r="X1103" s="296" t="str">
        <f>IFERROR(VLOOKUP(Table3[[#This Row],[Št. projektne naloge]],'[2]list 1'!$A$2:$I$2000,8,FALSE),"")</f>
        <v/>
      </c>
      <c r="Y1103" s="101">
        <f>SUM(Table3[[#This Row],[cca 
25%]:[cca 100%]])</f>
        <v>1</v>
      </c>
      <c r="Z1103" s="344">
        <f>Table3[[#This Row],[Montažne ure]]*(1-Table3[[#This Row],[faktor %]])</f>
        <v>0</v>
      </c>
      <c r="AA1103" s="417">
        <v>0.25</v>
      </c>
      <c r="AB1103" s="417">
        <v>0.25</v>
      </c>
      <c r="AC1103" s="417">
        <v>0.25</v>
      </c>
      <c r="AD1103" s="417">
        <v>0.25</v>
      </c>
      <c r="AE1103" s="556" t="s">
        <v>1684</v>
      </c>
      <c r="AF1103" s="3"/>
      <c r="AG1103" s="296">
        <f>IFERROR(VLOOKUP(Table3[[#This Row],[Št. projektne naloge]],'[1]PLAN KONTROLE KONČANIH STROJEV'!$C$8:$M$2000,5,FALSE),"")</f>
        <v>0</v>
      </c>
      <c r="AH1103" s="296" t="str">
        <f>IFERROR(VLOOKUP(Table3[[#This Row],[Št. projektne naloge]],'[1]PLAN KONTROLE KONČANIH STROJEV'!$C$8:$M$2000,4,FALSE),"")</f>
        <v>DA</v>
      </c>
      <c r="AI1103" s="10" t="s">
        <v>1710</v>
      </c>
      <c r="AJ1103" s="10"/>
      <c r="AK1103" s="296">
        <f>IFERROR(VLOOKUP(Table3[[#This Row],[Št. projektne naloge]],'[1]PLAN KONTROLE KONČANIH STROJEV'!$C$8:$M$2000,9,FALSE),"")</f>
        <v>45789</v>
      </c>
      <c r="AL110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03" s="30" t="s">
        <v>357</v>
      </c>
      <c r="AN1103" s="1"/>
    </row>
    <row r="1104" spans="1:40" ht="18" hidden="1" customHeight="1" x14ac:dyDescent="0.35">
      <c r="A1104" s="76" t="s">
        <v>2459</v>
      </c>
      <c r="B1104" s="92" t="s">
        <v>2458</v>
      </c>
      <c r="C1104" s="95" t="s">
        <v>2415</v>
      </c>
      <c r="D1104" s="420" t="s">
        <v>2715</v>
      </c>
      <c r="E1104" s="25">
        <v>1</v>
      </c>
      <c r="F1104" s="10"/>
      <c r="G1104" s="91" t="s">
        <v>1487</v>
      </c>
      <c r="H1104" s="112" t="s">
        <v>1501</v>
      </c>
      <c r="I1104" s="200">
        <v>9</v>
      </c>
      <c r="J1104" s="550"/>
      <c r="K1104" s="200"/>
      <c r="L1104" s="19">
        <v>0</v>
      </c>
      <c r="M1104" s="19">
        <v>0</v>
      </c>
      <c r="N1104" s="91">
        <v>479177</v>
      </c>
      <c r="O1104" s="8">
        <v>16453</v>
      </c>
      <c r="P1104" s="10">
        <v>1</v>
      </c>
      <c r="Q1104" s="102"/>
      <c r="R1104" s="10">
        <v>12</v>
      </c>
      <c r="S1104" s="58" t="s">
        <v>1486</v>
      </c>
      <c r="T1104" s="30" t="s">
        <v>2561</v>
      </c>
      <c r="U1104" s="10"/>
      <c r="V1104" s="434"/>
      <c r="W1104" s="10" t="str">
        <f>IFERROR(VLOOKUP(Table3[[#This Row],[Št. projektne naloge]],'[2]list 1'!$A$2:$I$2000,9,FALSE),"")</f>
        <v/>
      </c>
      <c r="X1104" s="296" t="str">
        <f>IFERROR(VLOOKUP(Table3[[#This Row],[Št. projektne naloge]],'[2]list 1'!$A$2:$I$2000,8,FALSE),"")</f>
        <v/>
      </c>
      <c r="Y1104" s="101">
        <f>SUM(Table3[[#This Row],[cca 
25%]:[cca 100%]])</f>
        <v>1</v>
      </c>
      <c r="Z1104" s="344">
        <f>Table3[[#This Row],[Montažne ure]]*(1-Table3[[#This Row],[faktor %]])</f>
        <v>0</v>
      </c>
      <c r="AA1104" s="417">
        <v>0.25</v>
      </c>
      <c r="AB1104" s="417">
        <v>0.25</v>
      </c>
      <c r="AC1104" s="417">
        <v>0.25</v>
      </c>
      <c r="AD1104" s="417">
        <v>0.25</v>
      </c>
      <c r="AE1104" s="556" t="s">
        <v>1684</v>
      </c>
      <c r="AF1104" s="3"/>
      <c r="AG1104" s="296">
        <f>IFERROR(VLOOKUP(Table3[[#This Row],[Št. projektne naloge]],'[1]PLAN KONTROLE KONČANIH STROJEV'!$C$8:$M$2000,5,FALSE),"")</f>
        <v>0</v>
      </c>
      <c r="AH1104" s="296" t="str">
        <f>IFERROR(VLOOKUP(Table3[[#This Row],[Št. projektne naloge]],'[1]PLAN KONTROLE KONČANIH STROJEV'!$C$8:$M$2000,4,FALSE),"")</f>
        <v>DA</v>
      </c>
      <c r="AI1104" s="10" t="s">
        <v>1710</v>
      </c>
      <c r="AJ1104" s="10"/>
      <c r="AK1104" s="296">
        <f>IFERROR(VLOOKUP(Table3[[#This Row],[Št. projektne naloge]],'[1]PLAN KONTROLE KONČANIH STROJEV'!$C$8:$M$2000,9,FALSE),"")</f>
        <v>45789</v>
      </c>
      <c r="AL110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04" s="30" t="s">
        <v>357</v>
      </c>
      <c r="AN1104" s="1"/>
    </row>
    <row r="1105" spans="1:40" ht="18" hidden="1" customHeight="1" x14ac:dyDescent="0.35">
      <c r="A1105" s="76" t="s">
        <v>2459</v>
      </c>
      <c r="B1105" s="92" t="s">
        <v>2458</v>
      </c>
      <c r="C1105" s="95" t="s">
        <v>2416</v>
      </c>
      <c r="D1105" s="420" t="s">
        <v>2716</v>
      </c>
      <c r="E1105" s="25">
        <v>1</v>
      </c>
      <c r="F1105" s="10"/>
      <c r="G1105" s="91" t="s">
        <v>1487</v>
      </c>
      <c r="H1105" s="112" t="s">
        <v>1501</v>
      </c>
      <c r="I1105" s="200">
        <v>9</v>
      </c>
      <c r="J1105" s="200"/>
      <c r="K1105" s="200"/>
      <c r="L1105" s="19">
        <v>0</v>
      </c>
      <c r="M1105" s="19">
        <v>0</v>
      </c>
      <c r="N1105" s="91">
        <v>479178</v>
      </c>
      <c r="O1105" s="8">
        <v>16454</v>
      </c>
      <c r="P1105" s="10">
        <v>1</v>
      </c>
      <c r="Q1105" s="102"/>
      <c r="R1105" s="10">
        <v>10</v>
      </c>
      <c r="S1105" s="58" t="s">
        <v>1486</v>
      </c>
      <c r="T1105" s="30" t="s">
        <v>2561</v>
      </c>
      <c r="U1105" s="10"/>
      <c r="V1105" s="434"/>
      <c r="W1105" s="10" t="str">
        <f>IFERROR(VLOOKUP(Table3[[#This Row],[Št. projektne naloge]],'[2]list 1'!$A$2:$I$2000,9,FALSE),"")</f>
        <v/>
      </c>
      <c r="X1105" s="296" t="str">
        <f>IFERROR(VLOOKUP(Table3[[#This Row],[Št. projektne naloge]],'[2]list 1'!$A$2:$I$2000,8,FALSE),"")</f>
        <v/>
      </c>
      <c r="Y1105" s="101">
        <f>SUM(Table3[[#This Row],[cca 
25%]:[cca 100%]])</f>
        <v>1</v>
      </c>
      <c r="Z1105" s="344">
        <f>Table3[[#This Row],[Montažne ure]]*(1-Table3[[#This Row],[faktor %]])</f>
        <v>0</v>
      </c>
      <c r="AA1105" s="417">
        <v>0.25</v>
      </c>
      <c r="AB1105" s="417">
        <v>0.25</v>
      </c>
      <c r="AC1105" s="417">
        <v>0.25</v>
      </c>
      <c r="AD1105" s="417">
        <v>0.25</v>
      </c>
      <c r="AE1105" s="556" t="s">
        <v>1684</v>
      </c>
      <c r="AF1105" s="3"/>
      <c r="AG1105" s="296">
        <f>IFERROR(VLOOKUP(Table3[[#This Row],[Št. projektne naloge]],'[1]PLAN KONTROLE KONČANIH STROJEV'!$C$8:$M$2000,5,FALSE),"")</f>
        <v>0</v>
      </c>
      <c r="AH1105" s="296" t="str">
        <f>IFERROR(VLOOKUP(Table3[[#This Row],[Št. projektne naloge]],'[1]PLAN KONTROLE KONČANIH STROJEV'!$C$8:$M$2000,4,FALSE),"")</f>
        <v>DA</v>
      </c>
      <c r="AI1105" s="10" t="s">
        <v>1710</v>
      </c>
      <c r="AJ1105" s="10"/>
      <c r="AK1105" s="296">
        <f>IFERROR(VLOOKUP(Table3[[#This Row],[Št. projektne naloge]],'[1]PLAN KONTROLE KONČANIH STROJEV'!$C$8:$M$2000,9,FALSE),"")</f>
        <v>45789</v>
      </c>
      <c r="AL110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05" s="30" t="s">
        <v>357</v>
      </c>
      <c r="AN1105" s="1"/>
    </row>
    <row r="1106" spans="1:40" ht="18" hidden="1" customHeight="1" x14ac:dyDescent="0.35">
      <c r="A1106" s="76" t="s">
        <v>2459</v>
      </c>
      <c r="B1106" s="92" t="s">
        <v>2458</v>
      </c>
      <c r="C1106" s="95" t="s">
        <v>2400</v>
      </c>
      <c r="D1106" s="420" t="s">
        <v>2717</v>
      </c>
      <c r="E1106" s="25">
        <v>1</v>
      </c>
      <c r="F1106" s="24" t="s">
        <v>357</v>
      </c>
      <c r="G1106" s="91" t="s">
        <v>1478</v>
      </c>
      <c r="H1106" s="112" t="s">
        <v>1501</v>
      </c>
      <c r="I1106" s="200">
        <v>9</v>
      </c>
      <c r="J1106" s="200"/>
      <c r="K1106" s="200"/>
      <c r="L1106" s="19">
        <v>0</v>
      </c>
      <c r="M1106" s="19">
        <v>0</v>
      </c>
      <c r="N1106" s="91">
        <v>479179</v>
      </c>
      <c r="O1106" s="8">
        <v>16455</v>
      </c>
      <c r="P1106" s="10">
        <v>1</v>
      </c>
      <c r="Q1106" s="102"/>
      <c r="R1106" s="10">
        <v>14</v>
      </c>
      <c r="S1106" s="58" t="s">
        <v>1486</v>
      </c>
      <c r="T1106" s="30" t="s">
        <v>2561</v>
      </c>
      <c r="U1106" s="10"/>
      <c r="V1106" s="434"/>
      <c r="W1106" s="10" t="str">
        <f>IFERROR(VLOOKUP(Table3[[#This Row],[Št. projektne naloge]],'[2]list 1'!$A$2:$I$2000,9,FALSE),"")</f>
        <v/>
      </c>
      <c r="X1106" s="296" t="str">
        <f>IFERROR(VLOOKUP(Table3[[#This Row],[Št. projektne naloge]],'[2]list 1'!$A$2:$I$2000,8,FALSE),"")</f>
        <v/>
      </c>
      <c r="Y1106" s="101">
        <f>SUM(Table3[[#This Row],[cca 
25%]:[cca 100%]])</f>
        <v>1</v>
      </c>
      <c r="Z1106" s="344">
        <f>Table3[[#This Row],[Montažne ure]]*(1-Table3[[#This Row],[faktor %]])</f>
        <v>0</v>
      </c>
      <c r="AA1106" s="417">
        <v>0.25</v>
      </c>
      <c r="AB1106" s="417">
        <v>0.25</v>
      </c>
      <c r="AC1106" s="417">
        <v>0.25</v>
      </c>
      <c r="AD1106" s="417">
        <v>0.25</v>
      </c>
      <c r="AE1106" s="556" t="s">
        <v>1684</v>
      </c>
      <c r="AF1106" s="3"/>
      <c r="AG1106" s="296">
        <f>IFERROR(VLOOKUP(Table3[[#This Row],[Št. projektne naloge]],'[1]PLAN KONTROLE KONČANIH STROJEV'!$C$8:$M$2000,5,FALSE),"")</f>
        <v>0</v>
      </c>
      <c r="AH1106" s="296" t="str">
        <f>IFERROR(VLOOKUP(Table3[[#This Row],[Št. projektne naloge]],'[1]PLAN KONTROLE KONČANIH STROJEV'!$C$8:$M$2000,4,FALSE),"")</f>
        <v>DA</v>
      </c>
      <c r="AI1106" s="10" t="s">
        <v>1710</v>
      </c>
      <c r="AJ1106" s="10"/>
      <c r="AK1106" s="296">
        <f>IFERROR(VLOOKUP(Table3[[#This Row],[Št. projektne naloge]],'[1]PLAN KONTROLE KONČANIH STROJEV'!$C$8:$M$2000,9,FALSE),"")</f>
        <v>45799</v>
      </c>
      <c r="AL110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06" s="30" t="s">
        <v>357</v>
      </c>
      <c r="AN1106" s="1"/>
    </row>
    <row r="1107" spans="1:40" ht="18" hidden="1" customHeight="1" x14ac:dyDescent="0.35">
      <c r="A1107" s="76" t="s">
        <v>2459</v>
      </c>
      <c r="B1107" s="92" t="s">
        <v>2458</v>
      </c>
      <c r="C1107" s="95" t="s">
        <v>2417</v>
      </c>
      <c r="D1107" s="420" t="s">
        <v>2718</v>
      </c>
      <c r="E1107" s="25">
        <v>1</v>
      </c>
      <c r="F1107" s="24" t="s">
        <v>357</v>
      </c>
      <c r="G1107" s="91" t="s">
        <v>1491</v>
      </c>
      <c r="H1107" s="112" t="s">
        <v>1686</v>
      </c>
      <c r="I1107" s="200">
        <v>10</v>
      </c>
      <c r="J1107" s="200"/>
      <c r="K1107" s="200"/>
      <c r="L1107" s="19">
        <v>0</v>
      </c>
      <c r="M1107" s="19">
        <v>0</v>
      </c>
      <c r="N1107" s="91">
        <v>479180</v>
      </c>
      <c r="O1107" s="8">
        <v>16456</v>
      </c>
      <c r="P1107" s="10">
        <v>1</v>
      </c>
      <c r="Q1107" s="102"/>
      <c r="R1107" s="104">
        <v>67</v>
      </c>
      <c r="S1107" s="272"/>
      <c r="T1107" s="332" t="s">
        <v>2578</v>
      </c>
      <c r="U1107" s="10"/>
      <c r="V1107" s="434"/>
      <c r="W1107" s="10" t="str">
        <f>IFERROR(VLOOKUP(Table3[[#This Row],[Št. projektne naloge]],'[2]list 1'!$A$2:$I$2000,9,FALSE),"")</f>
        <v/>
      </c>
      <c r="X1107" s="296" t="str">
        <f>IFERROR(VLOOKUP(Table3[[#This Row],[Št. projektne naloge]],'[2]list 1'!$A$2:$I$2000,8,FALSE),"")</f>
        <v/>
      </c>
      <c r="Y1107" s="101">
        <f>SUM(Table3[[#This Row],[cca 
25%]:[cca 100%]])</f>
        <v>1</v>
      </c>
      <c r="Z1107" s="344">
        <f>Table3[[#This Row],[Montažne ure]]*(1-Table3[[#This Row],[faktor %]])</f>
        <v>0</v>
      </c>
      <c r="AA1107" s="417">
        <v>0.25</v>
      </c>
      <c r="AB1107" s="417">
        <v>0.25</v>
      </c>
      <c r="AC1107" s="417">
        <v>0.25</v>
      </c>
      <c r="AD1107" s="417">
        <v>0.25</v>
      </c>
      <c r="AE1107" s="155" t="s">
        <v>547</v>
      </c>
      <c r="AF1107" s="3"/>
      <c r="AG1107" s="296">
        <f>IFERROR(VLOOKUP(Table3[[#This Row],[Št. projektne naloge]],'[1]PLAN KONTROLE KONČANIH STROJEV'!$C$8:$M$2000,5,FALSE),"")</f>
        <v>0</v>
      </c>
      <c r="AH1107" s="296" t="str">
        <f>IFERROR(VLOOKUP(Table3[[#This Row],[Št. projektne naloge]],'[1]PLAN KONTROLE KONČANIH STROJEV'!$C$8:$M$2000,4,FALSE),"")</f>
        <v>DA</v>
      </c>
      <c r="AI1107" s="10" t="s">
        <v>1710</v>
      </c>
      <c r="AJ1107" s="10"/>
      <c r="AK1107" s="296">
        <f>IFERROR(VLOOKUP(Table3[[#This Row],[Št. projektne naloge]],'[1]PLAN KONTROLE KONČANIH STROJEV'!$C$8:$M$2000,9,FALSE),"")</f>
        <v>45799</v>
      </c>
      <c r="AL110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07" s="30" t="s">
        <v>357</v>
      </c>
      <c r="AN1107" s="1"/>
    </row>
    <row r="1108" spans="1:40" ht="18" hidden="1" customHeight="1" x14ac:dyDescent="0.35">
      <c r="A1108" s="117" t="s">
        <v>2459</v>
      </c>
      <c r="B1108" s="8" t="s">
        <v>2458</v>
      </c>
      <c r="C1108" s="95" t="s">
        <v>2418</v>
      </c>
      <c r="D1108" s="420" t="s">
        <v>2419</v>
      </c>
      <c r="E1108" s="50">
        <v>1</v>
      </c>
      <c r="F1108" s="10"/>
      <c r="G1108" s="10" t="s">
        <v>2503</v>
      </c>
      <c r="H1108" s="29" t="s">
        <v>1480</v>
      </c>
      <c r="I1108" s="20">
        <v>4</v>
      </c>
      <c r="J1108" s="7"/>
      <c r="K1108" s="7"/>
      <c r="L1108" s="19">
        <v>0</v>
      </c>
      <c r="M1108" s="19">
        <v>0</v>
      </c>
      <c r="N1108" s="104">
        <v>478776</v>
      </c>
      <c r="O1108" s="8">
        <v>16457</v>
      </c>
      <c r="P1108" s="10">
        <v>1</v>
      </c>
      <c r="Q1108" s="102"/>
      <c r="R1108" s="10">
        <v>793</v>
      </c>
      <c r="S1108" s="62" t="s">
        <v>19</v>
      </c>
      <c r="T1108" s="534" t="s">
        <v>2666</v>
      </c>
      <c r="U1108" s="10" t="s">
        <v>1374</v>
      </c>
      <c r="V1108" s="434"/>
      <c r="W1108" s="10" t="str">
        <f>IFERROR(VLOOKUP(Table3[[#This Row],[Št. projektne naloge]],'[2]list 1'!$A$2:$I$2000,9,FALSE),"")</f>
        <v/>
      </c>
      <c r="X1108" s="296" t="str">
        <f>IFERROR(VLOOKUP(Table3[[#This Row],[Št. projektne naloge]],'[2]list 1'!$A$2:$I$2000,8,FALSE),"")</f>
        <v/>
      </c>
      <c r="Y1108" s="101">
        <f>SUM(Table3[[#This Row],[cca 
25%]:[cca 100%]])</f>
        <v>1</v>
      </c>
      <c r="Z1108" s="344">
        <f>Table3[[#This Row],[Montažne ure]]*(1-Table3[[#This Row],[faktor %]])</f>
        <v>0</v>
      </c>
      <c r="AA1108" s="84">
        <v>0.25</v>
      </c>
      <c r="AB1108" s="84">
        <v>0.25</v>
      </c>
      <c r="AC1108" s="84">
        <v>0.25</v>
      </c>
      <c r="AD1108" s="84">
        <v>0.25</v>
      </c>
      <c r="AE1108" s="10"/>
      <c r="AF1108" s="3"/>
      <c r="AG1108" s="296">
        <f>IFERROR(VLOOKUP(Table3[[#This Row],[Št. projektne naloge]],'[1]PLAN KONTROLE KONČANIH STROJEV'!$C$8:$M$2000,5,FALSE),"")</f>
        <v>0</v>
      </c>
      <c r="AH1108" s="296" t="str">
        <f>IFERROR(VLOOKUP(Table3[[#This Row],[Št. projektne naloge]],'[1]PLAN KONTROLE KONČANIH STROJEV'!$C$8:$M$2000,4,FALSE),"")</f>
        <v>DA</v>
      </c>
      <c r="AI1108" s="4" t="s">
        <v>1739</v>
      </c>
      <c r="AJ1108" s="10"/>
      <c r="AK1108" s="296">
        <f>IFERROR(VLOOKUP(Table3[[#This Row],[Št. projektne naloge]],'[1]PLAN KONTROLE KONČANIH STROJEV'!$C$8:$M$2000,9,FALSE),"")</f>
        <v>45748</v>
      </c>
      <c r="AL110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08" s="30" t="s">
        <v>357</v>
      </c>
      <c r="AN1108" s="1"/>
    </row>
    <row r="1109" spans="1:40" ht="18" hidden="1" customHeight="1" x14ac:dyDescent="0.35">
      <c r="A1109" s="117" t="s">
        <v>2459</v>
      </c>
      <c r="B1109" s="8" t="s">
        <v>2458</v>
      </c>
      <c r="C1109" s="533" t="s">
        <v>2535</v>
      </c>
      <c r="D1109" s="25" t="s">
        <v>2419</v>
      </c>
      <c r="E1109" s="50">
        <v>1</v>
      </c>
      <c r="F1109" s="10"/>
      <c r="G1109" s="10"/>
      <c r="H1109" s="29" t="s">
        <v>1480</v>
      </c>
      <c r="I1109" s="551">
        <v>4</v>
      </c>
      <c r="J1109" s="7"/>
      <c r="K1109" s="7"/>
      <c r="L1109" s="19">
        <v>0</v>
      </c>
      <c r="M1109" s="19">
        <v>0</v>
      </c>
      <c r="N1109" s="104">
        <v>400729</v>
      </c>
      <c r="O1109" s="10"/>
      <c r="P1109" s="10"/>
      <c r="Q1109" s="102"/>
      <c r="R1109" s="10"/>
      <c r="S1109" s="272"/>
      <c r="T1109" s="30"/>
      <c r="U1109" s="10"/>
      <c r="V1109" s="434"/>
      <c r="W1109" s="10" t="str">
        <f>IFERROR(VLOOKUP(Table3[[#This Row],[Št. projektne naloge]],'[2]list 1'!$A$2:$I$2000,9,FALSE),"")</f>
        <v/>
      </c>
      <c r="X1109" s="296" t="str">
        <f>IFERROR(VLOOKUP(Table3[[#This Row],[Št. projektne naloge]],'[2]list 1'!$A$2:$I$2000,8,FALSE),"")</f>
        <v/>
      </c>
      <c r="Y1109" s="101">
        <f>SUM(Table3[[#This Row],[cca 
25%]:[cca 100%]])</f>
        <v>1</v>
      </c>
      <c r="Z1109" s="344">
        <f>Table3[[#This Row],[Montažne ure]]*(1-Table3[[#This Row],[faktor %]])</f>
        <v>0</v>
      </c>
      <c r="AA1109" s="84">
        <v>0.25</v>
      </c>
      <c r="AB1109" s="84">
        <v>0.25</v>
      </c>
      <c r="AC1109" s="84">
        <v>0.25</v>
      </c>
      <c r="AD1109" s="84">
        <v>0.25</v>
      </c>
      <c r="AE1109" s="10"/>
      <c r="AF1109" s="3"/>
      <c r="AG1109" s="296"/>
      <c r="AH1109" s="296"/>
      <c r="AI1109" s="10"/>
      <c r="AJ1109" s="10"/>
      <c r="AK1109" s="296"/>
      <c r="AL1109" s="30"/>
      <c r="AM1109" s="30" t="s">
        <v>357</v>
      </c>
      <c r="AN1109" s="1"/>
    </row>
    <row r="1110" spans="1:40" ht="18" hidden="1" customHeight="1" x14ac:dyDescent="0.35">
      <c r="A1110" s="117" t="s">
        <v>2459</v>
      </c>
      <c r="B1110" s="8" t="s">
        <v>2458</v>
      </c>
      <c r="C1110" s="533" t="s">
        <v>2276</v>
      </c>
      <c r="D1110" s="25" t="s">
        <v>2419</v>
      </c>
      <c r="E1110" s="50">
        <v>1</v>
      </c>
      <c r="F1110" s="10"/>
      <c r="G1110" s="10"/>
      <c r="H1110" s="29" t="s">
        <v>1480</v>
      </c>
      <c r="I1110" s="551">
        <v>5</v>
      </c>
      <c r="J1110" s="7"/>
      <c r="K1110" s="7"/>
      <c r="L1110" s="19">
        <v>0</v>
      </c>
      <c r="M1110" s="19">
        <v>0</v>
      </c>
      <c r="N1110" s="104"/>
      <c r="O1110" s="10"/>
      <c r="P1110" s="10"/>
      <c r="Q1110" s="102"/>
      <c r="R1110" s="10"/>
      <c r="S1110" s="272"/>
      <c r="T1110" s="30"/>
      <c r="U1110" s="10"/>
      <c r="V1110" s="434"/>
      <c r="W1110" s="10" t="str">
        <f>IFERROR(VLOOKUP(Table3[[#This Row],[Št. projektne naloge]],'[2]list 1'!$A$2:$I$2000,9,FALSE),"")</f>
        <v/>
      </c>
      <c r="X1110" s="296" t="str">
        <f>IFERROR(VLOOKUP(Table3[[#This Row],[Št. projektne naloge]],'[2]list 1'!$A$2:$I$2000,8,FALSE),"")</f>
        <v/>
      </c>
      <c r="Y1110" s="101">
        <f>SUM(Table3[[#This Row],[cca 
25%]:[cca 100%]])</f>
        <v>1</v>
      </c>
      <c r="Z1110" s="344">
        <f>Table3[[#This Row],[Montažne ure]]*(1-Table3[[#This Row],[faktor %]])</f>
        <v>0</v>
      </c>
      <c r="AA1110" s="84">
        <v>0.25</v>
      </c>
      <c r="AB1110" s="84">
        <v>0.25</v>
      </c>
      <c r="AC1110" s="84">
        <v>0.25</v>
      </c>
      <c r="AD1110" s="84">
        <v>0.25</v>
      </c>
      <c r="AE1110" s="10"/>
      <c r="AF1110" s="3"/>
      <c r="AG1110" s="296"/>
      <c r="AH1110" s="296"/>
      <c r="AI1110" s="10"/>
      <c r="AJ1110" s="10"/>
      <c r="AK1110" s="296"/>
      <c r="AL1110" s="30"/>
      <c r="AM1110" s="30" t="s">
        <v>357</v>
      </c>
      <c r="AN1110" s="1"/>
    </row>
    <row r="1111" spans="1:40" ht="18" hidden="1" customHeight="1" x14ac:dyDescent="0.35">
      <c r="A1111" s="117" t="s">
        <v>2459</v>
      </c>
      <c r="B1111" s="8" t="s">
        <v>2458</v>
      </c>
      <c r="C1111" s="533" t="s">
        <v>2536</v>
      </c>
      <c r="D1111" s="25" t="s">
        <v>2419</v>
      </c>
      <c r="E1111" s="50">
        <v>1</v>
      </c>
      <c r="F1111" s="10"/>
      <c r="G1111" s="10"/>
      <c r="H1111" s="29" t="s">
        <v>1480</v>
      </c>
      <c r="I1111" s="551">
        <v>6</v>
      </c>
      <c r="J1111" s="7"/>
      <c r="K1111" s="7"/>
      <c r="L1111" s="19">
        <v>0</v>
      </c>
      <c r="M1111" s="19">
        <v>0</v>
      </c>
      <c r="N1111" s="104" t="s">
        <v>2541</v>
      </c>
      <c r="O1111" s="10"/>
      <c r="P1111" s="10"/>
      <c r="Q1111" s="102"/>
      <c r="R1111" s="10"/>
      <c r="S1111" s="272"/>
      <c r="T1111" s="30"/>
      <c r="U1111" s="10"/>
      <c r="V1111" s="434"/>
      <c r="W1111" s="10" t="str">
        <f>IFERROR(VLOOKUP(Table3[[#This Row],[Št. projektne naloge]],'[2]list 1'!$A$2:$I$2000,9,FALSE),"")</f>
        <v/>
      </c>
      <c r="X1111" s="296" t="str">
        <f>IFERROR(VLOOKUP(Table3[[#This Row],[Št. projektne naloge]],'[2]list 1'!$A$2:$I$2000,8,FALSE),"")</f>
        <v/>
      </c>
      <c r="Y1111" s="101">
        <f>SUM(Table3[[#This Row],[cca 
25%]:[cca 100%]])</f>
        <v>0</v>
      </c>
      <c r="Z1111" s="344">
        <f>Table3[[#This Row],[Montažne ure]]*(1-Table3[[#This Row],[faktor %]])</f>
        <v>0</v>
      </c>
      <c r="AA1111" s="102"/>
      <c r="AB1111" s="10"/>
      <c r="AC1111" s="10"/>
      <c r="AD1111" s="10"/>
      <c r="AE1111" s="10"/>
      <c r="AF1111" s="3"/>
      <c r="AG1111" s="296"/>
      <c r="AH1111" s="296"/>
      <c r="AI1111" s="10"/>
      <c r="AJ1111" s="10"/>
      <c r="AK1111" s="296"/>
      <c r="AL1111" s="30"/>
      <c r="AM1111" s="30" t="s">
        <v>357</v>
      </c>
      <c r="AN1111" s="1"/>
    </row>
    <row r="1112" spans="1:40" ht="18" hidden="1" customHeight="1" x14ac:dyDescent="0.35">
      <c r="A1112" s="117" t="s">
        <v>2459</v>
      </c>
      <c r="B1112" s="8" t="s">
        <v>2458</v>
      </c>
      <c r="C1112" s="533" t="s">
        <v>2565</v>
      </c>
      <c r="D1112" s="25" t="s">
        <v>2419</v>
      </c>
      <c r="E1112" s="50">
        <v>1</v>
      </c>
      <c r="F1112" s="10"/>
      <c r="G1112" s="10"/>
      <c r="H1112" s="29" t="s">
        <v>1480</v>
      </c>
      <c r="I1112" s="551">
        <v>6</v>
      </c>
      <c r="J1112" s="7"/>
      <c r="K1112" s="7"/>
      <c r="L1112" s="19">
        <v>0</v>
      </c>
      <c r="M1112" s="19">
        <v>0</v>
      </c>
      <c r="N1112" s="104" t="s">
        <v>2566</v>
      </c>
      <c r="O1112" s="10"/>
      <c r="P1112" s="251"/>
      <c r="Q1112" s="10"/>
      <c r="R1112" s="10"/>
      <c r="S1112" s="272"/>
      <c r="T1112" s="30"/>
      <c r="U1112" s="10"/>
      <c r="V1112" s="434"/>
      <c r="W1112" s="119"/>
      <c r="X1112" s="325"/>
      <c r="Y1112" s="101">
        <f>SUM(Table3[[#This Row],[cca 
25%]:[cca 100%]])</f>
        <v>1</v>
      </c>
      <c r="Z1112" s="344">
        <f>Table3[[#This Row],[Montažne ure]]*(1-Table3[[#This Row],[faktor %]])</f>
        <v>0</v>
      </c>
      <c r="AA1112" s="84">
        <v>0.25</v>
      </c>
      <c r="AB1112" s="84">
        <v>0.25</v>
      </c>
      <c r="AC1112" s="84">
        <v>0.25</v>
      </c>
      <c r="AD1112" s="84">
        <v>0.25</v>
      </c>
      <c r="AE1112" s="10"/>
      <c r="AF1112" s="3"/>
      <c r="AG1112" s="296"/>
      <c r="AH1112" s="296"/>
      <c r="AI1112" s="10"/>
      <c r="AJ1112" s="10"/>
      <c r="AK1112" s="296"/>
      <c r="AL1112" s="30"/>
      <c r="AM1112" s="30" t="s">
        <v>357</v>
      </c>
      <c r="AN1112" s="1"/>
    </row>
    <row r="1113" spans="1:40" ht="18" hidden="1" customHeight="1" x14ac:dyDescent="0.35">
      <c r="A1113" s="117" t="s">
        <v>2459</v>
      </c>
      <c r="B1113" s="8" t="s">
        <v>2458</v>
      </c>
      <c r="C1113" s="533" t="s">
        <v>2537</v>
      </c>
      <c r="D1113" s="25" t="s">
        <v>2419</v>
      </c>
      <c r="E1113" s="50">
        <v>1</v>
      </c>
      <c r="F1113" s="10"/>
      <c r="G1113" s="10"/>
      <c r="H1113" s="29" t="s">
        <v>1480</v>
      </c>
      <c r="I1113" s="551">
        <v>5</v>
      </c>
      <c r="J1113" s="7"/>
      <c r="K1113" s="7"/>
      <c r="L1113" s="19">
        <v>0</v>
      </c>
      <c r="M1113" s="19">
        <v>0</v>
      </c>
      <c r="N1113" s="104">
        <v>478113</v>
      </c>
      <c r="O1113" s="10"/>
      <c r="P1113" s="10"/>
      <c r="Q1113" s="102"/>
      <c r="R1113" s="10"/>
      <c r="S1113" s="272"/>
      <c r="T1113" s="30"/>
      <c r="U1113" s="10"/>
      <c r="V1113" s="434"/>
      <c r="W1113" s="10" t="str">
        <f>IFERROR(VLOOKUP(Table3[[#This Row],[Št. projektne naloge]],'[2]list 1'!$A$2:$I$2000,9,FALSE),"")</f>
        <v/>
      </c>
      <c r="X1113" s="296" t="str">
        <f>IFERROR(VLOOKUP(Table3[[#This Row],[Št. projektne naloge]],'[2]list 1'!$A$2:$I$2000,8,FALSE),"")</f>
        <v/>
      </c>
      <c r="Y1113" s="101">
        <f>SUM(Table3[[#This Row],[cca 
25%]:[cca 100%]])</f>
        <v>0</v>
      </c>
      <c r="Z1113" s="344">
        <f>Table3[[#This Row],[Montažne ure]]*(1-Table3[[#This Row],[faktor %]])</f>
        <v>0</v>
      </c>
      <c r="AA1113" s="102"/>
      <c r="AB1113" s="10"/>
      <c r="AC1113" s="10"/>
      <c r="AD1113" s="10"/>
      <c r="AE1113" s="10"/>
      <c r="AF1113" s="3"/>
      <c r="AG1113" s="296"/>
      <c r="AH1113" s="296"/>
      <c r="AI1113" s="10"/>
      <c r="AJ1113" s="10"/>
      <c r="AK1113" s="296"/>
      <c r="AL1113" s="30"/>
      <c r="AM1113" s="30" t="s">
        <v>357</v>
      </c>
      <c r="AN1113" s="1"/>
    </row>
    <row r="1114" spans="1:40" ht="18" hidden="1" customHeight="1" x14ac:dyDescent="0.35">
      <c r="A1114" s="117" t="s">
        <v>2459</v>
      </c>
      <c r="B1114" s="8" t="s">
        <v>2458</v>
      </c>
      <c r="C1114" s="533" t="s">
        <v>2538</v>
      </c>
      <c r="D1114" s="25" t="s">
        <v>2419</v>
      </c>
      <c r="E1114" s="50">
        <v>1</v>
      </c>
      <c r="F1114" s="10"/>
      <c r="G1114" s="10" t="s">
        <v>1374</v>
      </c>
      <c r="H1114" s="29" t="s">
        <v>1480</v>
      </c>
      <c r="I1114" s="551">
        <v>7</v>
      </c>
      <c r="J1114" s="7"/>
      <c r="K1114" s="7"/>
      <c r="L1114" s="19">
        <v>0</v>
      </c>
      <c r="M1114" s="19">
        <v>0</v>
      </c>
      <c r="N1114" s="104">
        <v>479809</v>
      </c>
      <c r="O1114" s="10"/>
      <c r="P1114" s="10"/>
      <c r="Q1114" s="102"/>
      <c r="R1114" s="10"/>
      <c r="S1114" s="272"/>
      <c r="T1114" s="30"/>
      <c r="U1114" s="10"/>
      <c r="V1114" s="434"/>
      <c r="W1114" s="10" t="str">
        <f>IFERROR(VLOOKUP(Table3[[#This Row],[Št. projektne naloge]],'[2]list 1'!$A$2:$I$2000,9,FALSE),"")</f>
        <v/>
      </c>
      <c r="X1114" s="296" t="str">
        <f>IFERROR(VLOOKUP(Table3[[#This Row],[Št. projektne naloge]],'[2]list 1'!$A$2:$I$2000,8,FALSE),"")</f>
        <v/>
      </c>
      <c r="Y1114" s="101">
        <f>SUM(Table3[[#This Row],[cca 
25%]:[cca 100%]])</f>
        <v>0</v>
      </c>
      <c r="Z1114" s="344">
        <f>Table3[[#This Row],[Montažne ure]]*(1-Table3[[#This Row],[faktor %]])</f>
        <v>0</v>
      </c>
      <c r="AA1114" s="102"/>
      <c r="AB1114" s="10"/>
      <c r="AC1114" s="10"/>
      <c r="AD1114" s="10"/>
      <c r="AE1114" s="10"/>
      <c r="AF1114" s="3"/>
      <c r="AG1114" s="296"/>
      <c r="AH1114" s="296"/>
      <c r="AI1114" s="10"/>
      <c r="AJ1114" s="10"/>
      <c r="AK1114" s="296"/>
      <c r="AL1114" s="30"/>
      <c r="AM1114" s="30" t="s">
        <v>357</v>
      </c>
      <c r="AN1114" s="1"/>
    </row>
    <row r="1115" spans="1:40" ht="18" hidden="1" customHeight="1" x14ac:dyDescent="0.35">
      <c r="A1115" s="117" t="s">
        <v>2459</v>
      </c>
      <c r="B1115" s="8" t="s">
        <v>2458</v>
      </c>
      <c r="C1115" s="533" t="s">
        <v>2539</v>
      </c>
      <c r="D1115" s="25" t="s">
        <v>2419</v>
      </c>
      <c r="E1115" s="50">
        <v>1</v>
      </c>
      <c r="F1115" s="10"/>
      <c r="G1115" s="10"/>
      <c r="H1115" s="29" t="s">
        <v>1480</v>
      </c>
      <c r="I1115" s="551">
        <v>7</v>
      </c>
      <c r="J1115" s="7"/>
      <c r="K1115" s="7"/>
      <c r="L1115" s="19">
        <v>0</v>
      </c>
      <c r="M1115" s="19">
        <v>0</v>
      </c>
      <c r="N1115" s="104">
        <v>479500</v>
      </c>
      <c r="O1115" s="10"/>
      <c r="P1115" s="10"/>
      <c r="Q1115" s="102"/>
      <c r="R1115" s="10"/>
      <c r="S1115" s="272"/>
      <c r="T1115" s="30"/>
      <c r="U1115" s="10"/>
      <c r="V1115" s="434"/>
      <c r="W1115" s="10" t="str">
        <f>IFERROR(VLOOKUP(Table3[[#This Row],[Št. projektne naloge]],'[2]list 1'!$A$2:$I$2000,9,FALSE),"")</f>
        <v/>
      </c>
      <c r="X1115" s="296" t="str">
        <f>IFERROR(VLOOKUP(Table3[[#This Row],[Št. projektne naloge]],'[2]list 1'!$A$2:$I$2000,8,FALSE),"")</f>
        <v/>
      </c>
      <c r="Y1115" s="101">
        <f>SUM(Table3[[#This Row],[cca 
25%]:[cca 100%]])</f>
        <v>1</v>
      </c>
      <c r="Z1115" s="344">
        <f>Table3[[#This Row],[Montažne ure]]*(1-Table3[[#This Row],[faktor %]])</f>
        <v>0</v>
      </c>
      <c r="AA1115" s="84">
        <v>0.25</v>
      </c>
      <c r="AB1115" s="84">
        <v>0.25</v>
      </c>
      <c r="AC1115" s="84">
        <v>0.25</v>
      </c>
      <c r="AD1115" s="84">
        <v>0.25</v>
      </c>
      <c r="AE1115" s="10"/>
      <c r="AF1115" s="3"/>
      <c r="AG1115" s="296"/>
      <c r="AH1115" s="296"/>
      <c r="AI1115" s="10"/>
      <c r="AJ1115" s="10"/>
      <c r="AK1115" s="296"/>
      <c r="AL1115" s="30"/>
      <c r="AM1115" s="30" t="s">
        <v>357</v>
      </c>
      <c r="AN1115" s="1"/>
    </row>
    <row r="1116" spans="1:40" ht="18" hidden="1" customHeight="1" x14ac:dyDescent="0.35">
      <c r="A1116" s="117" t="s">
        <v>2459</v>
      </c>
      <c r="B1116" s="8" t="s">
        <v>2458</v>
      </c>
      <c r="C1116" s="533" t="s">
        <v>2540</v>
      </c>
      <c r="D1116" s="25" t="s">
        <v>2419</v>
      </c>
      <c r="E1116" s="50">
        <v>1</v>
      </c>
      <c r="F1116" s="10"/>
      <c r="G1116" s="10"/>
      <c r="H1116" s="29" t="s">
        <v>1480</v>
      </c>
      <c r="I1116" s="551">
        <v>7</v>
      </c>
      <c r="J1116" s="87"/>
      <c r="K1116" s="7"/>
      <c r="L1116" s="19">
        <v>0</v>
      </c>
      <c r="M1116" s="19">
        <v>0</v>
      </c>
      <c r="N1116" s="104" t="s">
        <v>2542</v>
      </c>
      <c r="O1116" s="10"/>
      <c r="P1116" s="10"/>
      <c r="Q1116" s="102"/>
      <c r="R1116" s="10"/>
      <c r="S1116" s="272"/>
      <c r="T1116" s="30"/>
      <c r="U1116" s="10"/>
      <c r="V1116" s="434"/>
      <c r="W1116" s="10" t="str">
        <f>IFERROR(VLOOKUP(Table3[[#This Row],[Št. projektne naloge]],'[2]list 1'!$A$2:$I$2000,9,FALSE),"")</f>
        <v/>
      </c>
      <c r="X1116" s="296" t="str">
        <f>IFERROR(VLOOKUP(Table3[[#This Row],[Št. projektne naloge]],'[2]list 1'!$A$2:$I$2000,8,FALSE),"")</f>
        <v/>
      </c>
      <c r="Y1116" s="101">
        <f>SUM(Table3[[#This Row],[cca 
25%]:[cca 100%]])</f>
        <v>1</v>
      </c>
      <c r="Z1116" s="344">
        <f>Table3[[#This Row],[Montažne ure]]*(1-Table3[[#This Row],[faktor %]])</f>
        <v>0</v>
      </c>
      <c r="AA1116" s="84">
        <v>0.25</v>
      </c>
      <c r="AB1116" s="84">
        <v>0.25</v>
      </c>
      <c r="AC1116" s="84">
        <v>0.25</v>
      </c>
      <c r="AD1116" s="84">
        <v>0.25</v>
      </c>
      <c r="AE1116" s="10"/>
      <c r="AF1116" s="3"/>
      <c r="AG1116" s="296"/>
      <c r="AH1116" s="296"/>
      <c r="AI1116" s="10"/>
      <c r="AJ1116" s="10"/>
      <c r="AK1116" s="296"/>
      <c r="AL1116" s="30"/>
      <c r="AM1116" s="30" t="s">
        <v>357</v>
      </c>
      <c r="AN1116" s="1"/>
    </row>
    <row r="1117" spans="1:40" ht="18" hidden="1" customHeight="1" x14ac:dyDescent="0.35">
      <c r="A1117" s="76" t="s">
        <v>2459</v>
      </c>
      <c r="B1117" s="92" t="s">
        <v>2458</v>
      </c>
      <c r="C1117" s="95" t="s">
        <v>2420</v>
      </c>
      <c r="D1117" s="25" t="s">
        <v>2421</v>
      </c>
      <c r="E1117" s="25">
        <v>1</v>
      </c>
      <c r="F1117" s="10"/>
      <c r="G1117" s="91" t="s">
        <v>2517</v>
      </c>
      <c r="H1117" s="112"/>
      <c r="I1117" s="91"/>
      <c r="J1117" s="91" t="s">
        <v>26</v>
      </c>
      <c r="K1117" s="545"/>
      <c r="L1117" s="19">
        <v>0</v>
      </c>
      <c r="M1117" s="19">
        <v>0</v>
      </c>
      <c r="N1117" s="91">
        <v>438290</v>
      </c>
      <c r="O1117" s="8"/>
      <c r="P1117" s="10">
        <v>2</v>
      </c>
      <c r="Q1117" s="102"/>
      <c r="R1117" s="10"/>
      <c r="S1117" s="272"/>
      <c r="T1117" s="30"/>
      <c r="U1117" s="10"/>
      <c r="V1117" s="434"/>
      <c r="W1117" s="10" t="str">
        <f>IFERROR(VLOOKUP(Table3[[#This Row],[Št. projektne naloge]],'[2]list 1'!$A$2:$I$2000,9,FALSE),"")</f>
        <v/>
      </c>
      <c r="X1117" s="296" t="str">
        <f>IFERROR(VLOOKUP(Table3[[#This Row],[Št. projektne naloge]],'[2]list 1'!$A$2:$I$2000,8,FALSE),"")</f>
        <v/>
      </c>
      <c r="Y1117" s="101">
        <f>SUM(Table3[[#This Row],[cca 
25%]:[cca 100%]])</f>
        <v>0</v>
      </c>
      <c r="Z1117" s="344">
        <f>Table3[[#This Row],[Montažne ure]]*(1-Table3[[#This Row],[faktor %]])</f>
        <v>0</v>
      </c>
      <c r="AA1117" s="102"/>
      <c r="AB1117" s="10"/>
      <c r="AC1117" s="10"/>
      <c r="AD1117" s="10"/>
      <c r="AE1117" s="10"/>
      <c r="AF1117" s="3"/>
      <c r="AG1117" s="296">
        <f>IFERROR(VLOOKUP(Table3[[#This Row],[Št. projektne naloge]],'[1]PLAN KONTROLE KONČANIH STROJEV'!$C$8:$M$2000,5,FALSE),"")</f>
        <v>0</v>
      </c>
      <c r="AH1117" s="296">
        <f>IFERROR(VLOOKUP(Table3[[#This Row],[Št. projektne naloge]],'[1]PLAN KONTROLE KONČANIH STROJEV'!$C$8:$M$2000,4,FALSE),"")</f>
        <v>0</v>
      </c>
      <c r="AI1117" s="10"/>
      <c r="AJ1117" s="10"/>
      <c r="AK1117" s="296">
        <f>IFERROR(VLOOKUP(Table3[[#This Row],[Št. projektne naloge]],'[1]PLAN KONTROLE KONČANIH STROJEV'!$C$8:$M$2000,9,FALSE),"")</f>
        <v>0</v>
      </c>
      <c r="AL111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17" s="30" t="s">
        <v>357</v>
      </c>
      <c r="AN1117" s="1"/>
    </row>
    <row r="1118" spans="1:40" ht="18" hidden="1" customHeight="1" x14ac:dyDescent="0.35">
      <c r="A1118" s="76" t="s">
        <v>2459</v>
      </c>
      <c r="B1118" s="92" t="s">
        <v>2458</v>
      </c>
      <c r="C1118" s="95" t="s">
        <v>2422</v>
      </c>
      <c r="D1118" s="420" t="s">
        <v>2719</v>
      </c>
      <c r="E1118" s="25">
        <v>1</v>
      </c>
      <c r="F1118" s="24" t="s">
        <v>357</v>
      </c>
      <c r="G1118" s="91" t="s">
        <v>1371</v>
      </c>
      <c r="H1118" s="112" t="s">
        <v>2915</v>
      </c>
      <c r="I1118" s="200">
        <v>11</v>
      </c>
      <c r="J1118" s="156"/>
      <c r="K1118" s="200"/>
      <c r="L1118" s="19">
        <v>0</v>
      </c>
      <c r="M1118" s="79">
        <v>0</v>
      </c>
      <c r="N1118" s="91">
        <v>479181</v>
      </c>
      <c r="O1118" s="8">
        <v>16458</v>
      </c>
      <c r="P1118" s="10">
        <v>1</v>
      </c>
      <c r="Q1118" s="102"/>
      <c r="R1118" s="10">
        <v>46</v>
      </c>
      <c r="S1118" s="62" t="s">
        <v>19</v>
      </c>
      <c r="T1118" s="30"/>
      <c r="U1118" s="10"/>
      <c r="V1118" s="434"/>
      <c r="W1118" s="10" t="str">
        <f>IFERROR(VLOOKUP(Table3[[#This Row],[Št. projektne naloge]],'[2]list 1'!$A$2:$I$2000,9,FALSE),"")</f>
        <v/>
      </c>
      <c r="X1118" s="296" t="str">
        <f>IFERROR(VLOOKUP(Table3[[#This Row],[Št. projektne naloge]],'[2]list 1'!$A$2:$I$2000,8,FALSE),"")</f>
        <v/>
      </c>
      <c r="Y1118" s="101">
        <f>SUM(Table3[[#This Row],[cca 
25%]:[cca 100%]])</f>
        <v>1</v>
      </c>
      <c r="Z1118" s="344">
        <f>Table3[[#This Row],[Montažne ure]]*(1-Table3[[#This Row],[faktor %]])</f>
        <v>0</v>
      </c>
      <c r="AA1118" s="84">
        <v>0.25</v>
      </c>
      <c r="AB1118" s="84">
        <v>0.25</v>
      </c>
      <c r="AC1118" s="84">
        <v>0.25</v>
      </c>
      <c r="AD1118" s="84">
        <v>0.25</v>
      </c>
      <c r="AE1118" s="549" t="s">
        <v>2926</v>
      </c>
      <c r="AF1118" s="3"/>
      <c r="AG1118" s="296">
        <f>IFERROR(VLOOKUP(Table3[[#This Row],[Št. projektne naloge]],'[1]PLAN KONTROLE KONČANIH STROJEV'!$C$8:$M$2000,5,FALSE),"")</f>
        <v>0</v>
      </c>
      <c r="AH1118" s="296" t="str">
        <f>IFERROR(VLOOKUP(Table3[[#This Row],[Št. projektne naloge]],'[1]PLAN KONTROLE KONČANIH STROJEV'!$C$8:$M$2000,4,FALSE),"")</f>
        <v>DA</v>
      </c>
      <c r="AI1118" s="10" t="s">
        <v>542</v>
      </c>
      <c r="AJ1118" s="10"/>
      <c r="AK1118" s="296">
        <f>IFERROR(VLOOKUP(Table3[[#This Row],[Št. projektne naloge]],'[1]PLAN KONTROLE KONČANIH STROJEV'!$C$8:$M$2000,9,FALSE),"")</f>
        <v>45791</v>
      </c>
      <c r="AL111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18" s="30" t="s">
        <v>357</v>
      </c>
      <c r="AN1118" s="1"/>
    </row>
    <row r="1119" spans="1:40" ht="18" hidden="1" customHeight="1" x14ac:dyDescent="0.35">
      <c r="A1119" s="76" t="s">
        <v>2459</v>
      </c>
      <c r="B1119" s="92" t="s">
        <v>2458</v>
      </c>
      <c r="C1119" s="95" t="s">
        <v>2423</v>
      </c>
      <c r="D1119" s="420" t="s">
        <v>2720</v>
      </c>
      <c r="E1119" s="25">
        <v>1</v>
      </c>
      <c r="F1119" s="24" t="s">
        <v>357</v>
      </c>
      <c r="G1119" s="10" t="s">
        <v>2530</v>
      </c>
      <c r="H1119" s="29" t="s">
        <v>1718</v>
      </c>
      <c r="I1119" s="200">
        <v>11</v>
      </c>
      <c r="J1119" s="7"/>
      <c r="K1119" s="7"/>
      <c r="L1119" s="79">
        <v>0</v>
      </c>
      <c r="M1119" s="79">
        <v>0</v>
      </c>
      <c r="N1119" s="104">
        <v>479182</v>
      </c>
      <c r="O1119" s="8">
        <v>16459</v>
      </c>
      <c r="P1119" s="10">
        <v>1</v>
      </c>
      <c r="Q1119" s="102"/>
      <c r="R1119" s="104">
        <v>10</v>
      </c>
      <c r="S1119" s="62" t="s">
        <v>19</v>
      </c>
      <c r="T1119" s="30"/>
      <c r="U1119" s="10"/>
      <c r="V1119" s="434"/>
      <c r="W1119" s="10" t="str">
        <f>IFERROR(VLOOKUP(Table3[[#This Row],[Št. projektne naloge]],'[2]list 1'!$A$2:$I$2000,9,FALSE),"")</f>
        <v/>
      </c>
      <c r="X1119" s="296" t="str">
        <f>IFERROR(VLOOKUP(Table3[[#This Row],[Št. projektne naloge]],'[2]list 1'!$A$2:$I$2000,8,FALSE),"")</f>
        <v/>
      </c>
      <c r="Y1119" s="101">
        <f>SUM(Table3[[#This Row],[cca 
25%]:[cca 100%]])</f>
        <v>1</v>
      </c>
      <c r="Z1119" s="344">
        <f>Table3[[#This Row],[Montažne ure]]*(1-Table3[[#This Row],[faktor %]])</f>
        <v>0</v>
      </c>
      <c r="AA1119" s="84">
        <v>0.25</v>
      </c>
      <c r="AB1119" s="84">
        <v>0.25</v>
      </c>
      <c r="AC1119" s="84">
        <v>0.25</v>
      </c>
      <c r="AD1119" s="84">
        <v>0.25</v>
      </c>
      <c r="AE1119" s="556" t="s">
        <v>2917</v>
      </c>
      <c r="AF1119" s="3"/>
      <c r="AG1119" s="296">
        <f>IFERROR(VLOOKUP(Table3[[#This Row],[Št. projektne naloge]],'[1]PLAN KONTROLE KONČANIH STROJEV'!$C$8:$M$2000,5,FALSE),"")</f>
        <v>0</v>
      </c>
      <c r="AH1119" s="296" t="str">
        <f>IFERROR(VLOOKUP(Table3[[#This Row],[Št. projektne naloge]],'[1]PLAN KONTROLE KONČANIH STROJEV'!$C$8:$M$2000,4,FALSE),"")</f>
        <v>DA</v>
      </c>
      <c r="AI1119" s="10" t="s">
        <v>542</v>
      </c>
      <c r="AJ1119" s="10"/>
      <c r="AK1119" s="296">
        <f>IFERROR(VLOOKUP(Table3[[#This Row],[Št. projektne naloge]],'[1]PLAN KONTROLE KONČANIH STROJEV'!$C$8:$M$2000,9,FALSE),"")</f>
        <v>45798</v>
      </c>
      <c r="AL111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19" s="30" t="s">
        <v>357</v>
      </c>
      <c r="AN1119" s="1"/>
    </row>
    <row r="1120" spans="1:40" ht="18" hidden="1" customHeight="1" x14ac:dyDescent="0.35">
      <c r="A1120" s="76" t="s">
        <v>2459</v>
      </c>
      <c r="B1120" s="92" t="s">
        <v>2458</v>
      </c>
      <c r="C1120" s="95" t="s">
        <v>2406</v>
      </c>
      <c r="D1120" s="420" t="s">
        <v>2721</v>
      </c>
      <c r="E1120" s="25">
        <v>1</v>
      </c>
      <c r="F1120" s="24" t="s">
        <v>357</v>
      </c>
      <c r="G1120" s="91" t="s">
        <v>1476</v>
      </c>
      <c r="H1120" s="112" t="s">
        <v>1718</v>
      </c>
      <c r="I1120" s="200">
        <v>11</v>
      </c>
      <c r="J1120" s="200"/>
      <c r="K1120" s="200"/>
      <c r="L1120" s="19">
        <v>0</v>
      </c>
      <c r="M1120" s="19">
        <v>0</v>
      </c>
      <c r="N1120" s="91">
        <v>479183</v>
      </c>
      <c r="O1120" s="8">
        <v>16460</v>
      </c>
      <c r="P1120" s="10">
        <v>1</v>
      </c>
      <c r="Q1120" s="102"/>
      <c r="R1120" s="10">
        <v>9</v>
      </c>
      <c r="S1120" s="62" t="s">
        <v>19</v>
      </c>
      <c r="T1120" s="30"/>
      <c r="U1120" s="10"/>
      <c r="V1120" s="434"/>
      <c r="W1120" s="10" t="str">
        <f>IFERROR(VLOOKUP(Table3[[#This Row],[Št. projektne naloge]],'[2]list 1'!$A$2:$I$2000,9,FALSE),"")</f>
        <v/>
      </c>
      <c r="X1120" s="296" t="str">
        <f>IFERROR(VLOOKUP(Table3[[#This Row],[Št. projektne naloge]],'[2]list 1'!$A$2:$I$2000,8,FALSE),"")</f>
        <v/>
      </c>
      <c r="Y1120" s="101">
        <f>SUM(Table3[[#This Row],[cca 
25%]:[cca 100%]])</f>
        <v>1</v>
      </c>
      <c r="Z1120" s="344">
        <f>Table3[[#This Row],[Montažne ure]]*(1-Table3[[#This Row],[faktor %]])</f>
        <v>0</v>
      </c>
      <c r="AA1120" s="84">
        <v>0.25</v>
      </c>
      <c r="AB1120" s="84">
        <v>0.25</v>
      </c>
      <c r="AC1120" s="84">
        <v>0.25</v>
      </c>
      <c r="AD1120" s="84">
        <v>0.25</v>
      </c>
      <c r="AE1120" s="556" t="s">
        <v>2917</v>
      </c>
      <c r="AF1120" s="3"/>
      <c r="AG1120" s="296">
        <f>IFERROR(VLOOKUP(Table3[[#This Row],[Št. projektne naloge]],'[1]PLAN KONTROLE KONČANIH STROJEV'!$C$8:$M$2000,5,FALSE),"")</f>
        <v>0</v>
      </c>
      <c r="AH1120" s="296" t="str">
        <f>IFERROR(VLOOKUP(Table3[[#This Row],[Št. projektne naloge]],'[1]PLAN KONTROLE KONČANIH STROJEV'!$C$8:$M$2000,4,FALSE),"")</f>
        <v>DA</v>
      </c>
      <c r="AI1120" s="10" t="s">
        <v>542</v>
      </c>
      <c r="AJ1120" s="10"/>
      <c r="AK1120" s="296">
        <f>IFERROR(VLOOKUP(Table3[[#This Row],[Št. projektne naloge]],'[1]PLAN KONTROLE KONČANIH STROJEV'!$C$8:$M$2000,9,FALSE),"")</f>
        <v>45798</v>
      </c>
      <c r="AL112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20" s="30" t="s">
        <v>357</v>
      </c>
      <c r="AN1120" s="1"/>
    </row>
    <row r="1121" spans="1:40" ht="18" hidden="1" customHeight="1" x14ac:dyDescent="0.35">
      <c r="A1121" s="76" t="s">
        <v>2459</v>
      </c>
      <c r="B1121" s="92" t="s">
        <v>2458</v>
      </c>
      <c r="C1121" s="95" t="s">
        <v>2424</v>
      </c>
      <c r="D1121" s="420" t="s">
        <v>2722</v>
      </c>
      <c r="E1121" s="25">
        <v>1</v>
      </c>
      <c r="F1121" s="24" t="s">
        <v>357</v>
      </c>
      <c r="G1121" s="91" t="s">
        <v>1383</v>
      </c>
      <c r="H1121" s="112" t="s">
        <v>2915</v>
      </c>
      <c r="I1121" s="200">
        <v>11</v>
      </c>
      <c r="J1121" s="200"/>
      <c r="K1121" s="200"/>
      <c r="L1121" s="19">
        <v>0</v>
      </c>
      <c r="M1121" s="19">
        <v>0</v>
      </c>
      <c r="N1121" s="91">
        <v>479184</v>
      </c>
      <c r="O1121" s="8">
        <v>16461</v>
      </c>
      <c r="P1121" s="10">
        <v>1</v>
      </c>
      <c r="Q1121" s="102"/>
      <c r="R1121" s="10">
        <v>22</v>
      </c>
      <c r="S1121" s="62" t="s">
        <v>19</v>
      </c>
      <c r="T1121" s="30"/>
      <c r="U1121" s="10"/>
      <c r="V1121" s="434"/>
      <c r="W1121" s="10" t="str">
        <f>IFERROR(VLOOKUP(Table3[[#This Row],[Št. projektne naloge]],'[2]list 1'!$A$2:$I$2000,9,FALSE),"")</f>
        <v/>
      </c>
      <c r="X1121" s="296" t="str">
        <f>IFERROR(VLOOKUP(Table3[[#This Row],[Št. projektne naloge]],'[2]list 1'!$A$2:$I$2000,8,FALSE),"")</f>
        <v/>
      </c>
      <c r="Y1121" s="101">
        <f>SUM(Table3[[#This Row],[cca 
25%]:[cca 100%]])</f>
        <v>1</v>
      </c>
      <c r="Z1121" s="344">
        <f>Table3[[#This Row],[Montažne ure]]*(1-Table3[[#This Row],[faktor %]])</f>
        <v>0</v>
      </c>
      <c r="AA1121" s="84">
        <v>0.25</v>
      </c>
      <c r="AB1121" s="84">
        <v>0.25</v>
      </c>
      <c r="AC1121" s="84">
        <v>0.25</v>
      </c>
      <c r="AD1121" s="84">
        <v>0.25</v>
      </c>
      <c r="AE1121" s="155" t="s">
        <v>1740</v>
      </c>
      <c r="AF1121" s="3"/>
      <c r="AG1121" s="296">
        <f>IFERROR(VLOOKUP(Table3[[#This Row],[Št. projektne naloge]],'[1]PLAN KONTROLE KONČANIH STROJEV'!$C$8:$M$2000,5,FALSE),"")</f>
        <v>0</v>
      </c>
      <c r="AH1121" s="296" t="str">
        <f>IFERROR(VLOOKUP(Table3[[#This Row],[Št. projektne naloge]],'[1]PLAN KONTROLE KONČANIH STROJEV'!$C$8:$M$2000,4,FALSE),"")</f>
        <v>DA</v>
      </c>
      <c r="AI1121" s="10" t="s">
        <v>542</v>
      </c>
      <c r="AJ1121" s="10"/>
      <c r="AK1121" s="296">
        <f>IFERROR(VLOOKUP(Table3[[#This Row],[Št. projektne naloge]],'[1]PLAN KONTROLE KONČANIH STROJEV'!$C$8:$M$2000,9,FALSE),"")</f>
        <v>45810</v>
      </c>
      <c r="AL112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21" s="30" t="s">
        <v>357</v>
      </c>
      <c r="AN1121" s="1"/>
    </row>
    <row r="1122" spans="1:40" ht="18" hidden="1" customHeight="1" x14ac:dyDescent="0.35">
      <c r="A1122" s="76" t="s">
        <v>2459</v>
      </c>
      <c r="B1122" s="92" t="s">
        <v>2458</v>
      </c>
      <c r="C1122" s="95" t="s">
        <v>2400</v>
      </c>
      <c r="D1122" s="420" t="s">
        <v>2723</v>
      </c>
      <c r="E1122" s="25">
        <v>1</v>
      </c>
      <c r="F1122" s="24" t="s">
        <v>357</v>
      </c>
      <c r="G1122" s="91" t="s">
        <v>1454</v>
      </c>
      <c r="H1122" s="112" t="s">
        <v>1718</v>
      </c>
      <c r="I1122" s="200">
        <v>11</v>
      </c>
      <c r="J1122" s="200"/>
      <c r="K1122" s="200"/>
      <c r="L1122" s="19">
        <v>0</v>
      </c>
      <c r="M1122" s="19">
        <v>0</v>
      </c>
      <c r="N1122" s="91">
        <v>479185</v>
      </c>
      <c r="O1122" s="8">
        <v>16462</v>
      </c>
      <c r="P1122" s="10">
        <v>1</v>
      </c>
      <c r="Q1122" s="102"/>
      <c r="R1122" s="10">
        <v>7</v>
      </c>
      <c r="S1122" s="62" t="s">
        <v>19</v>
      </c>
      <c r="T1122" s="30"/>
      <c r="U1122" s="10"/>
      <c r="V1122" s="434"/>
      <c r="W1122" s="10" t="str">
        <f>IFERROR(VLOOKUP(Table3[[#This Row],[Št. projektne naloge]],'[2]list 1'!$A$2:$I$2000,9,FALSE),"")</f>
        <v/>
      </c>
      <c r="X1122" s="296" t="str">
        <f>IFERROR(VLOOKUP(Table3[[#This Row],[Št. projektne naloge]],'[2]list 1'!$A$2:$I$2000,8,FALSE),"")</f>
        <v/>
      </c>
      <c r="Y1122" s="101">
        <f>SUM(Table3[[#This Row],[cca 
25%]:[cca 100%]])</f>
        <v>1</v>
      </c>
      <c r="Z1122" s="344">
        <f>Table3[[#This Row],[Montažne ure]]*(1-Table3[[#This Row],[faktor %]])</f>
        <v>0</v>
      </c>
      <c r="AA1122" s="84">
        <v>0.25</v>
      </c>
      <c r="AB1122" s="84">
        <v>0.25</v>
      </c>
      <c r="AC1122" s="84">
        <v>0.25</v>
      </c>
      <c r="AD1122" s="84">
        <v>0.25</v>
      </c>
      <c r="AE1122" s="556" t="s">
        <v>2917</v>
      </c>
      <c r="AF1122" s="3"/>
      <c r="AG1122" s="296">
        <f>IFERROR(VLOOKUP(Table3[[#This Row],[Št. projektne naloge]],'[1]PLAN KONTROLE KONČANIH STROJEV'!$C$8:$M$2000,5,FALSE),"")</f>
        <v>0</v>
      </c>
      <c r="AH1122" s="296" t="str">
        <f>IFERROR(VLOOKUP(Table3[[#This Row],[Št. projektne naloge]],'[1]PLAN KONTROLE KONČANIH STROJEV'!$C$8:$M$2000,4,FALSE),"")</f>
        <v>DA</v>
      </c>
      <c r="AI1122" s="10" t="s">
        <v>542</v>
      </c>
      <c r="AJ1122" s="10"/>
      <c r="AK1122" s="296">
        <f>IFERROR(VLOOKUP(Table3[[#This Row],[Št. projektne naloge]],'[1]PLAN KONTROLE KONČANIH STROJEV'!$C$8:$M$2000,9,FALSE),"")</f>
        <v>45790</v>
      </c>
      <c r="AL112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22" s="30" t="s">
        <v>357</v>
      </c>
      <c r="AN1122" s="1"/>
    </row>
    <row r="1123" spans="1:40" ht="18" hidden="1" customHeight="1" x14ac:dyDescent="0.35">
      <c r="A1123" s="76" t="s">
        <v>2459</v>
      </c>
      <c r="B1123" s="92" t="s">
        <v>2458</v>
      </c>
      <c r="C1123" s="95" t="s">
        <v>2425</v>
      </c>
      <c r="D1123" s="420" t="s">
        <v>2724</v>
      </c>
      <c r="E1123" s="25">
        <v>1</v>
      </c>
      <c r="F1123" s="24" t="s">
        <v>357</v>
      </c>
      <c r="G1123" s="91" t="s">
        <v>2531</v>
      </c>
      <c r="H1123" s="112" t="s">
        <v>2905</v>
      </c>
      <c r="I1123" s="200">
        <v>11</v>
      </c>
      <c r="J1123" s="200"/>
      <c r="K1123" s="200"/>
      <c r="L1123" s="19">
        <v>0</v>
      </c>
      <c r="M1123" s="19">
        <v>0</v>
      </c>
      <c r="N1123" s="91">
        <v>479186</v>
      </c>
      <c r="O1123" s="8">
        <v>16463</v>
      </c>
      <c r="P1123" s="10">
        <v>1</v>
      </c>
      <c r="Q1123" s="102"/>
      <c r="R1123" s="104">
        <v>22</v>
      </c>
      <c r="S1123" s="62" t="s">
        <v>19</v>
      </c>
      <c r="T1123" s="30"/>
      <c r="U1123" s="10"/>
      <c r="V1123" s="434"/>
      <c r="W1123" s="10" t="str">
        <f>IFERROR(VLOOKUP(Table3[[#This Row],[Št. projektne naloge]],'[2]list 1'!$A$2:$I$2000,9,FALSE),"")</f>
        <v/>
      </c>
      <c r="X1123" s="296" t="str">
        <f>IFERROR(VLOOKUP(Table3[[#This Row],[Št. projektne naloge]],'[2]list 1'!$A$2:$I$2000,8,FALSE),"")</f>
        <v/>
      </c>
      <c r="Y1123" s="101">
        <f>SUM(Table3[[#This Row],[cca 
25%]:[cca 100%]])</f>
        <v>1</v>
      </c>
      <c r="Z1123" s="344">
        <f>Table3[[#This Row],[Montažne ure]]*(1-Table3[[#This Row],[faktor %]])</f>
        <v>0</v>
      </c>
      <c r="AA1123" s="84">
        <v>0.25</v>
      </c>
      <c r="AB1123" s="84">
        <v>0.25</v>
      </c>
      <c r="AC1123" s="84">
        <v>0.25</v>
      </c>
      <c r="AD1123" s="84">
        <v>0.25</v>
      </c>
      <c r="AE1123" s="155" t="s">
        <v>1740</v>
      </c>
      <c r="AF1123" s="3"/>
      <c r="AG1123" s="296">
        <f>IFERROR(VLOOKUP(Table3[[#This Row],[Št. projektne naloge]],'[1]PLAN KONTROLE KONČANIH STROJEV'!$C$8:$M$2000,5,FALSE),"")</f>
        <v>0</v>
      </c>
      <c r="AH1123" s="296" t="str">
        <f>IFERROR(VLOOKUP(Table3[[#This Row],[Št. projektne naloge]],'[1]PLAN KONTROLE KONČANIH STROJEV'!$C$8:$M$2000,4,FALSE),"")</f>
        <v>DA</v>
      </c>
      <c r="AI1123" s="10" t="s">
        <v>542</v>
      </c>
      <c r="AJ1123" s="10"/>
      <c r="AK1123" s="296">
        <f>IFERROR(VLOOKUP(Table3[[#This Row],[Št. projektne naloge]],'[1]PLAN KONTROLE KONČANIH STROJEV'!$C$8:$M$2000,9,FALSE),"")</f>
        <v>45817</v>
      </c>
      <c r="AL112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23" s="30" t="s">
        <v>357</v>
      </c>
      <c r="AN1123" s="1"/>
    </row>
    <row r="1124" spans="1:40" ht="18" hidden="1" customHeight="1" x14ac:dyDescent="0.35">
      <c r="A1124" s="76" t="s">
        <v>2459</v>
      </c>
      <c r="B1124" s="92" t="s">
        <v>2458</v>
      </c>
      <c r="C1124" s="95" t="s">
        <v>2426</v>
      </c>
      <c r="D1124" s="420" t="s">
        <v>2725</v>
      </c>
      <c r="E1124" s="25">
        <v>1</v>
      </c>
      <c r="F1124" s="24" t="s">
        <v>357</v>
      </c>
      <c r="G1124" s="70" t="s">
        <v>1487</v>
      </c>
      <c r="H1124" s="112" t="s">
        <v>2906</v>
      </c>
      <c r="I1124" s="200">
        <v>11</v>
      </c>
      <c r="J1124" s="7"/>
      <c r="K1124" s="200"/>
      <c r="L1124" s="19">
        <v>0</v>
      </c>
      <c r="M1124" s="19">
        <v>0</v>
      </c>
      <c r="N1124" s="91">
        <v>479187</v>
      </c>
      <c r="O1124" s="8">
        <v>16464</v>
      </c>
      <c r="P1124" s="10">
        <v>1</v>
      </c>
      <c r="Q1124" s="102"/>
      <c r="R1124" s="104">
        <v>42</v>
      </c>
      <c r="S1124" s="59" t="s">
        <v>28</v>
      </c>
      <c r="T1124" s="272"/>
      <c r="U1124" s="10"/>
      <c r="V1124" s="434"/>
      <c r="W1124" s="10" t="str">
        <f>IFERROR(VLOOKUP(Table3[[#This Row],[Št. projektne naloge]],'[2]list 1'!$A$2:$I$2000,9,FALSE),"")</f>
        <v/>
      </c>
      <c r="X1124" s="296" t="str">
        <f>IFERROR(VLOOKUP(Table3[[#This Row],[Št. projektne naloge]],'[2]list 1'!$A$2:$I$2000,8,FALSE),"")</f>
        <v/>
      </c>
      <c r="Y1124" s="101">
        <f>SUM(Table3[[#This Row],[cca 
25%]:[cca 100%]])</f>
        <v>1</v>
      </c>
      <c r="Z1124" s="344">
        <f>Table3[[#This Row],[Montažne ure]]*(1-Table3[[#This Row],[faktor %]])</f>
        <v>0</v>
      </c>
      <c r="AA1124" s="84">
        <v>0.25</v>
      </c>
      <c r="AB1124" s="84">
        <v>0.25</v>
      </c>
      <c r="AC1124" s="84">
        <v>0.25</v>
      </c>
      <c r="AD1124" s="84">
        <v>0.25</v>
      </c>
      <c r="AE1124" s="155" t="s">
        <v>1739</v>
      </c>
      <c r="AF1124" s="3"/>
      <c r="AG1124" s="296">
        <f>IFERROR(VLOOKUP(Table3[[#This Row],[Št. projektne naloge]],'[1]PLAN KONTROLE KONČANIH STROJEV'!$C$8:$M$2000,5,FALSE),"")</f>
        <v>0</v>
      </c>
      <c r="AH1124" s="296" t="str">
        <f>IFERROR(VLOOKUP(Table3[[#This Row],[Št. projektne naloge]],'[1]PLAN KONTROLE KONČANIH STROJEV'!$C$8:$M$2000,4,FALSE),"")</f>
        <v>DA</v>
      </c>
      <c r="AI1124" s="10" t="s">
        <v>542</v>
      </c>
      <c r="AJ1124" s="10"/>
      <c r="AK1124" s="296">
        <f>IFERROR(VLOOKUP(Table3[[#This Row],[Št. projektne naloge]],'[1]PLAN KONTROLE KONČANIH STROJEV'!$C$8:$M$2000,9,FALSE),"")</f>
        <v>45825</v>
      </c>
      <c r="AL112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24" s="30" t="s">
        <v>357</v>
      </c>
      <c r="AN1124" s="1"/>
    </row>
    <row r="1125" spans="1:40" ht="18" hidden="1" customHeight="1" x14ac:dyDescent="0.35">
      <c r="A1125" s="76" t="s">
        <v>2459</v>
      </c>
      <c r="B1125" s="92" t="s">
        <v>2458</v>
      </c>
      <c r="C1125" s="95" t="s">
        <v>2427</v>
      </c>
      <c r="D1125" s="420" t="s">
        <v>2726</v>
      </c>
      <c r="E1125" s="25">
        <v>1</v>
      </c>
      <c r="F1125" s="10"/>
      <c r="G1125" s="91" t="s">
        <v>1383</v>
      </c>
      <c r="H1125" s="112" t="s">
        <v>2905</v>
      </c>
      <c r="I1125" s="200">
        <v>11</v>
      </c>
      <c r="J1125" s="200"/>
      <c r="K1125" s="200"/>
      <c r="L1125" s="19">
        <v>0</v>
      </c>
      <c r="M1125" s="19">
        <v>0</v>
      </c>
      <c r="N1125" s="91">
        <v>479188</v>
      </c>
      <c r="O1125" s="8">
        <v>16465</v>
      </c>
      <c r="P1125" s="10">
        <v>1</v>
      </c>
      <c r="Q1125" s="102"/>
      <c r="R1125" s="10">
        <v>9</v>
      </c>
      <c r="S1125" s="62" t="s">
        <v>19</v>
      </c>
      <c r="T1125" s="30"/>
      <c r="U1125" s="10"/>
      <c r="V1125" s="434"/>
      <c r="W1125" s="10" t="str">
        <f>IFERROR(VLOOKUP(Table3[[#This Row],[Št. projektne naloge]],'[2]list 1'!$A$2:$I$2000,9,FALSE),"")</f>
        <v/>
      </c>
      <c r="X1125" s="296" t="str">
        <f>IFERROR(VLOOKUP(Table3[[#This Row],[Št. projektne naloge]],'[2]list 1'!$A$2:$I$2000,8,FALSE),"")</f>
        <v/>
      </c>
      <c r="Y1125" s="101">
        <f>SUM(Table3[[#This Row],[cca 
25%]:[cca 100%]])</f>
        <v>1</v>
      </c>
      <c r="Z1125" s="344">
        <f>Table3[[#This Row],[Montažne ure]]*(1-Table3[[#This Row],[faktor %]])</f>
        <v>0</v>
      </c>
      <c r="AA1125" s="84">
        <v>0.25</v>
      </c>
      <c r="AB1125" s="84">
        <v>0.25</v>
      </c>
      <c r="AC1125" s="84">
        <v>0.25</v>
      </c>
      <c r="AD1125" s="84">
        <v>0.25</v>
      </c>
      <c r="AE1125" s="556" t="s">
        <v>1721</v>
      </c>
      <c r="AF1125" s="3"/>
      <c r="AG1125" s="296">
        <f>IFERROR(VLOOKUP(Table3[[#This Row],[Št. projektne naloge]],'[1]PLAN KONTROLE KONČANIH STROJEV'!$C$8:$M$2000,5,FALSE),"")</f>
        <v>0</v>
      </c>
      <c r="AH1125" s="296" t="str">
        <f>IFERROR(VLOOKUP(Table3[[#This Row],[Št. projektne naloge]],'[1]PLAN KONTROLE KONČANIH STROJEV'!$C$8:$M$2000,4,FALSE),"")</f>
        <v>DA</v>
      </c>
      <c r="AI1125" s="10" t="s">
        <v>542</v>
      </c>
      <c r="AJ1125" s="10"/>
      <c r="AK1125" s="296">
        <f>IFERROR(VLOOKUP(Table3[[#This Row],[Št. projektne naloge]],'[1]PLAN KONTROLE KONČANIH STROJEV'!$C$8:$M$2000,9,FALSE),"")</f>
        <v>45789</v>
      </c>
      <c r="AL112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25" s="30" t="s">
        <v>357</v>
      </c>
      <c r="AN1125" s="1"/>
    </row>
    <row r="1126" spans="1:40" ht="18" hidden="1" customHeight="1" x14ac:dyDescent="0.35">
      <c r="A1126" s="76" t="s">
        <v>2459</v>
      </c>
      <c r="B1126" s="92" t="s">
        <v>2458</v>
      </c>
      <c r="C1126" s="95" t="s">
        <v>2428</v>
      </c>
      <c r="D1126" s="420" t="s">
        <v>2727</v>
      </c>
      <c r="E1126" s="25">
        <v>1</v>
      </c>
      <c r="F1126" s="24" t="s">
        <v>357</v>
      </c>
      <c r="G1126" s="91" t="s">
        <v>1383</v>
      </c>
      <c r="H1126" s="112" t="s">
        <v>1718</v>
      </c>
      <c r="I1126" s="200">
        <v>11</v>
      </c>
      <c r="J1126" s="200"/>
      <c r="K1126" s="200"/>
      <c r="L1126" s="19">
        <v>0</v>
      </c>
      <c r="M1126" s="19">
        <v>0</v>
      </c>
      <c r="N1126" s="91">
        <v>479189</v>
      </c>
      <c r="O1126" s="8">
        <v>16466</v>
      </c>
      <c r="P1126" s="10">
        <v>1</v>
      </c>
      <c r="Q1126" s="102"/>
      <c r="R1126" s="10">
        <v>4</v>
      </c>
      <c r="S1126" s="62" t="s">
        <v>19</v>
      </c>
      <c r="T1126" s="30"/>
      <c r="U1126" s="10"/>
      <c r="V1126" s="434"/>
      <c r="W1126" s="10" t="str">
        <f>IFERROR(VLOOKUP(Table3[[#This Row],[Št. projektne naloge]],'[2]list 1'!$A$2:$I$2000,9,FALSE),"")</f>
        <v/>
      </c>
      <c r="X1126" s="296" t="str">
        <f>IFERROR(VLOOKUP(Table3[[#This Row],[Št. projektne naloge]],'[2]list 1'!$A$2:$I$2000,8,FALSE),"")</f>
        <v/>
      </c>
      <c r="Y1126" s="101">
        <f>SUM(Table3[[#This Row],[cca 
25%]:[cca 100%]])</f>
        <v>1</v>
      </c>
      <c r="Z1126" s="344">
        <f>Table3[[#This Row],[Montažne ure]]*(1-Table3[[#This Row],[faktor %]])</f>
        <v>0</v>
      </c>
      <c r="AA1126" s="84">
        <v>0.25</v>
      </c>
      <c r="AB1126" s="84">
        <v>0.25</v>
      </c>
      <c r="AC1126" s="84">
        <v>0.25</v>
      </c>
      <c r="AD1126" s="84">
        <v>0.25</v>
      </c>
      <c r="AE1126" s="155" t="s">
        <v>1736</v>
      </c>
      <c r="AF1126" s="3"/>
      <c r="AG1126" s="296">
        <f>IFERROR(VLOOKUP(Table3[[#This Row],[Št. projektne naloge]],'[1]PLAN KONTROLE KONČANIH STROJEV'!$C$8:$M$2000,5,FALSE),"")</f>
        <v>0</v>
      </c>
      <c r="AH1126" s="296" t="str">
        <f>IFERROR(VLOOKUP(Table3[[#This Row],[Št. projektne naloge]],'[1]PLAN KONTROLE KONČANIH STROJEV'!$C$8:$M$2000,4,FALSE),"")</f>
        <v>DA</v>
      </c>
      <c r="AI1126" s="10" t="s">
        <v>542</v>
      </c>
      <c r="AJ1126" s="10"/>
      <c r="AK1126" s="296">
        <f>IFERROR(VLOOKUP(Table3[[#This Row],[Št. projektne naloge]],'[1]PLAN KONTROLE KONČANIH STROJEV'!$C$8:$M$2000,9,FALSE),"")</f>
        <v>45813</v>
      </c>
      <c r="AL112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26" s="30" t="s">
        <v>357</v>
      </c>
      <c r="AN1126" s="1"/>
    </row>
    <row r="1127" spans="1:40" ht="18" hidden="1" customHeight="1" x14ac:dyDescent="0.35">
      <c r="A1127" s="76" t="s">
        <v>2459</v>
      </c>
      <c r="B1127" s="92" t="s">
        <v>2458</v>
      </c>
      <c r="C1127" s="95" t="s">
        <v>2429</v>
      </c>
      <c r="D1127" s="420" t="s">
        <v>2728</v>
      </c>
      <c r="E1127" s="25">
        <v>1</v>
      </c>
      <c r="F1127" s="24" t="s">
        <v>357</v>
      </c>
      <c r="G1127" s="91" t="s">
        <v>2530</v>
      </c>
      <c r="H1127" s="112" t="s">
        <v>2915</v>
      </c>
      <c r="I1127" s="200">
        <v>11</v>
      </c>
      <c r="J1127" s="70"/>
      <c r="K1127" s="200"/>
      <c r="L1127" s="19">
        <v>0</v>
      </c>
      <c r="M1127" s="19">
        <v>0</v>
      </c>
      <c r="N1127" s="91">
        <v>479190</v>
      </c>
      <c r="O1127" s="8">
        <v>16564</v>
      </c>
      <c r="P1127" s="10">
        <v>1</v>
      </c>
      <c r="Q1127" s="102"/>
      <c r="R1127" s="104">
        <v>38</v>
      </c>
      <c r="S1127" s="62" t="s">
        <v>19</v>
      </c>
      <c r="T1127" s="30"/>
      <c r="U1127" s="10"/>
      <c r="V1127" s="434"/>
      <c r="W1127" s="10" t="str">
        <f>IFERROR(VLOOKUP(Table3[[#This Row],[Št. projektne naloge]],'[2]list 1'!$A$2:$I$2000,9,FALSE),"")</f>
        <v/>
      </c>
      <c r="X1127" s="296" t="str">
        <f>IFERROR(VLOOKUP(Table3[[#This Row],[Št. projektne naloge]],'[2]list 1'!$A$2:$I$2000,8,FALSE),"")</f>
        <v/>
      </c>
      <c r="Y1127" s="101">
        <f>SUM(Table3[[#This Row],[cca 
25%]:[cca 100%]])</f>
        <v>1</v>
      </c>
      <c r="Z1127" s="344">
        <f>Table3[[#This Row],[Montažne ure]]*(1-Table3[[#This Row],[faktor %]])</f>
        <v>0</v>
      </c>
      <c r="AA1127" s="84">
        <v>0.25</v>
      </c>
      <c r="AB1127" s="84">
        <v>0.25</v>
      </c>
      <c r="AC1127" s="84">
        <v>0.25</v>
      </c>
      <c r="AD1127" s="84">
        <v>0.25</v>
      </c>
      <c r="AE1127" s="155" t="s">
        <v>2926</v>
      </c>
      <c r="AF1127" s="3"/>
      <c r="AG1127" s="296">
        <f>IFERROR(VLOOKUP(Table3[[#This Row],[Št. projektne naloge]],'[1]PLAN KONTROLE KONČANIH STROJEV'!$C$8:$M$2000,5,FALSE),"")</f>
        <v>0</v>
      </c>
      <c r="AH1127" s="296" t="str">
        <f>IFERROR(VLOOKUP(Table3[[#This Row],[Št. projektne naloge]],'[1]PLAN KONTROLE KONČANIH STROJEV'!$C$8:$M$2000,4,FALSE),"")</f>
        <v>DA</v>
      </c>
      <c r="AI1127" s="10" t="s">
        <v>542</v>
      </c>
      <c r="AJ1127" s="10"/>
      <c r="AK1127" s="296">
        <f>IFERROR(VLOOKUP(Table3[[#This Row],[Št. projektne naloge]],'[1]PLAN KONTROLE KONČANIH STROJEV'!$C$8:$M$2000,9,FALSE),"")</f>
        <v>45813</v>
      </c>
      <c r="AL112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27" s="30" t="s">
        <v>357</v>
      </c>
      <c r="AN1127" s="1"/>
    </row>
    <row r="1128" spans="1:40" ht="18" hidden="1" customHeight="1" x14ac:dyDescent="0.35">
      <c r="A1128" s="76" t="s">
        <v>2459</v>
      </c>
      <c r="B1128" s="92" t="s">
        <v>2458</v>
      </c>
      <c r="C1128" s="95" t="s">
        <v>2430</v>
      </c>
      <c r="D1128" s="420" t="s">
        <v>2729</v>
      </c>
      <c r="E1128" s="25">
        <v>1</v>
      </c>
      <c r="F1128" s="24" t="s">
        <v>357</v>
      </c>
      <c r="G1128" s="91" t="s">
        <v>1478</v>
      </c>
      <c r="H1128" s="112" t="s">
        <v>1718</v>
      </c>
      <c r="I1128" s="200">
        <v>11</v>
      </c>
      <c r="J1128" s="200"/>
      <c r="K1128" s="200"/>
      <c r="L1128" s="19">
        <v>0</v>
      </c>
      <c r="M1128" s="19">
        <v>0</v>
      </c>
      <c r="N1128" s="91">
        <v>479191</v>
      </c>
      <c r="O1128" s="8">
        <v>16467</v>
      </c>
      <c r="P1128" s="10">
        <v>1</v>
      </c>
      <c r="Q1128" s="102"/>
      <c r="R1128" s="10">
        <v>8</v>
      </c>
      <c r="S1128" s="62" t="s">
        <v>19</v>
      </c>
      <c r="T1128" s="30"/>
      <c r="U1128" s="10"/>
      <c r="V1128" s="434"/>
      <c r="W1128" s="10" t="str">
        <f>IFERROR(VLOOKUP(Table3[[#This Row],[Št. projektne naloge]],'[2]list 1'!$A$2:$I$2000,9,FALSE),"")</f>
        <v/>
      </c>
      <c r="X1128" s="296" t="str">
        <f>IFERROR(VLOOKUP(Table3[[#This Row],[Št. projektne naloge]],'[2]list 1'!$A$2:$I$2000,8,FALSE),"")</f>
        <v/>
      </c>
      <c r="Y1128" s="101">
        <f>SUM(Table3[[#This Row],[cca 
25%]:[cca 100%]])</f>
        <v>1</v>
      </c>
      <c r="Z1128" s="344">
        <f>Table3[[#This Row],[Montažne ure]]*(1-Table3[[#This Row],[faktor %]])</f>
        <v>0</v>
      </c>
      <c r="AA1128" s="84">
        <v>0.25</v>
      </c>
      <c r="AB1128" s="84">
        <v>0.25</v>
      </c>
      <c r="AC1128" s="84">
        <v>0.25</v>
      </c>
      <c r="AD1128" s="84">
        <v>0.25</v>
      </c>
      <c r="AE1128" s="10" t="s">
        <v>1740</v>
      </c>
      <c r="AF1128" s="3"/>
      <c r="AG1128" s="296">
        <f>IFERROR(VLOOKUP(Table3[[#This Row],[Št. projektne naloge]],'[1]PLAN KONTROLE KONČANIH STROJEV'!$C$8:$M$2000,5,FALSE),"")</f>
        <v>0</v>
      </c>
      <c r="AH1128" s="296" t="str">
        <f>IFERROR(VLOOKUP(Table3[[#This Row],[Št. projektne naloge]],'[1]PLAN KONTROLE KONČANIH STROJEV'!$C$8:$M$2000,4,FALSE),"")</f>
        <v>DA</v>
      </c>
      <c r="AI1128" s="10" t="s">
        <v>542</v>
      </c>
      <c r="AJ1128" s="10"/>
      <c r="AK1128" s="296">
        <f>IFERROR(VLOOKUP(Table3[[#This Row],[Št. projektne naloge]],'[1]PLAN KONTROLE KONČANIH STROJEV'!$C$8:$M$2000,9,FALSE),"")</f>
        <v>45798</v>
      </c>
      <c r="AL112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28" s="30" t="s">
        <v>357</v>
      </c>
      <c r="AN1128" s="1"/>
    </row>
    <row r="1129" spans="1:40" ht="18" hidden="1" customHeight="1" x14ac:dyDescent="0.35">
      <c r="A1129" s="76" t="s">
        <v>2459</v>
      </c>
      <c r="B1129" s="92" t="s">
        <v>2458</v>
      </c>
      <c r="C1129" s="95" t="s">
        <v>2431</v>
      </c>
      <c r="D1129" s="420" t="s">
        <v>2730</v>
      </c>
      <c r="E1129" s="25">
        <v>1</v>
      </c>
      <c r="F1129" s="24" t="s">
        <v>357</v>
      </c>
      <c r="G1129" s="91" t="s">
        <v>1720</v>
      </c>
      <c r="H1129" s="112" t="s">
        <v>1740</v>
      </c>
      <c r="I1129" s="200">
        <v>11</v>
      </c>
      <c r="J1129" s="156"/>
      <c r="K1129" s="200"/>
      <c r="L1129" s="19">
        <v>0</v>
      </c>
      <c r="M1129" s="19">
        <v>0</v>
      </c>
      <c r="N1129" s="91">
        <v>479192</v>
      </c>
      <c r="O1129" s="92">
        <v>16468</v>
      </c>
      <c r="P1129" s="91">
        <v>1</v>
      </c>
      <c r="Q1129" s="310"/>
      <c r="R1129" s="91">
        <v>62</v>
      </c>
      <c r="S1129" s="62" t="s">
        <v>19</v>
      </c>
      <c r="T1129" s="30"/>
      <c r="U1129" s="10"/>
      <c r="V1129" s="434"/>
      <c r="W1129" s="10" t="str">
        <f>IFERROR(VLOOKUP(Table3[[#This Row],[Št. projektne naloge]],'[2]list 1'!$A$2:$I$2000,9,FALSE),"")</f>
        <v/>
      </c>
      <c r="X1129" s="296" t="str">
        <f>IFERROR(VLOOKUP(Table3[[#This Row],[Št. projektne naloge]],'[2]list 1'!$A$2:$I$2000,8,FALSE),"")</f>
        <v/>
      </c>
      <c r="Y1129" s="101">
        <f>SUM(Table3[[#This Row],[cca 
25%]:[cca 100%]])</f>
        <v>1</v>
      </c>
      <c r="Z1129" s="344">
        <f>Table3[[#This Row],[Montažne ure]]*(1-Table3[[#This Row],[faktor %]])</f>
        <v>0</v>
      </c>
      <c r="AA1129" s="84">
        <v>0.25</v>
      </c>
      <c r="AB1129" s="84">
        <v>0.25</v>
      </c>
      <c r="AC1129" s="84">
        <v>0.25</v>
      </c>
      <c r="AD1129" s="84">
        <v>0.25</v>
      </c>
      <c r="AE1129" s="155" t="s">
        <v>2030</v>
      </c>
      <c r="AF1129" s="3"/>
      <c r="AG1129" s="296">
        <f>IFERROR(VLOOKUP(Table3[[#This Row],[Št. projektne naloge]],'[1]PLAN KONTROLE KONČANIH STROJEV'!$C$8:$M$2000,5,FALSE),"")</f>
        <v>0</v>
      </c>
      <c r="AH1129" s="296" t="str">
        <f>IFERROR(VLOOKUP(Table3[[#This Row],[Št. projektne naloge]],'[1]PLAN KONTROLE KONČANIH STROJEV'!$C$8:$M$2000,4,FALSE),"")</f>
        <v>DA</v>
      </c>
      <c r="AI1129" s="10" t="s">
        <v>542</v>
      </c>
      <c r="AJ1129" s="10"/>
      <c r="AK1129" s="296">
        <f>IFERROR(VLOOKUP(Table3[[#This Row],[Št. projektne naloge]],'[1]PLAN KONTROLE KONČANIH STROJEV'!$C$8:$M$2000,9,FALSE),"")</f>
        <v>45828</v>
      </c>
      <c r="AL112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29" s="30" t="s">
        <v>357</v>
      </c>
      <c r="AN1129" s="1"/>
    </row>
    <row r="1130" spans="1:40" ht="18" hidden="1" customHeight="1" x14ac:dyDescent="0.35">
      <c r="A1130" s="76" t="s">
        <v>2459</v>
      </c>
      <c r="B1130" s="92" t="s">
        <v>2458</v>
      </c>
      <c r="C1130" s="95" t="s">
        <v>2432</v>
      </c>
      <c r="D1130" s="420" t="s">
        <v>2731</v>
      </c>
      <c r="E1130" s="25" t="s">
        <v>2659</v>
      </c>
      <c r="F1130" s="10"/>
      <c r="G1130" s="10" t="s">
        <v>1481</v>
      </c>
      <c r="H1130" s="112" t="s">
        <v>357</v>
      </c>
      <c r="I1130" s="91">
        <v>11</v>
      </c>
      <c r="J1130" s="7"/>
      <c r="K1130" s="7"/>
      <c r="L1130" s="19">
        <v>0</v>
      </c>
      <c r="M1130" s="19">
        <v>0</v>
      </c>
      <c r="N1130" s="104">
        <v>437837</v>
      </c>
      <c r="O1130" s="8"/>
      <c r="P1130" s="10">
        <v>1</v>
      </c>
      <c r="Q1130" s="102"/>
      <c r="R1130" s="108"/>
      <c r="S1130" s="62" t="s">
        <v>19</v>
      </c>
      <c r="T1130" s="30"/>
      <c r="U1130" s="10"/>
      <c r="V1130" s="434"/>
      <c r="W1130" s="10" t="str">
        <f>IFERROR(VLOOKUP(Table3[[#This Row],[Št. projektne naloge]],'[2]list 1'!$A$2:$I$2000,9,FALSE),"")</f>
        <v/>
      </c>
      <c r="X1130" s="296" t="str">
        <f>IFERROR(VLOOKUP(Table3[[#This Row],[Št. projektne naloge]],'[2]list 1'!$A$2:$I$2000,8,FALSE),"")</f>
        <v/>
      </c>
      <c r="Y1130" s="101">
        <f>SUM(Table3[[#This Row],[cca 
25%]:[cca 100%]])</f>
        <v>0</v>
      </c>
      <c r="Z1130" s="344">
        <f>Table3[[#This Row],[Montažne ure]]*(1-Table3[[#This Row],[faktor %]])</f>
        <v>0</v>
      </c>
      <c r="AA1130" s="102"/>
      <c r="AB1130" s="10"/>
      <c r="AC1130" s="10"/>
      <c r="AD1130" s="10"/>
      <c r="AE1130" s="10"/>
      <c r="AF1130" s="3"/>
      <c r="AG1130" s="296">
        <f>IFERROR(VLOOKUP(Table3[[#This Row],[Št. projektne naloge]],'[1]PLAN KONTROLE KONČANIH STROJEV'!$C$8:$M$2000,5,FALSE),"")</f>
        <v>0</v>
      </c>
      <c r="AH1130" s="296">
        <f>IFERROR(VLOOKUP(Table3[[#This Row],[Št. projektne naloge]],'[1]PLAN KONTROLE KONČANIH STROJEV'!$C$8:$M$2000,4,FALSE),"")</f>
        <v>0</v>
      </c>
      <c r="AI1130" s="10" t="s">
        <v>542</v>
      </c>
      <c r="AJ1130" s="10"/>
      <c r="AK1130" s="296">
        <f>IFERROR(VLOOKUP(Table3[[#This Row],[Št. projektne naloge]],'[1]PLAN KONTROLE KONČANIH STROJEV'!$C$8:$M$2000,9,FALSE),"")</f>
        <v>0</v>
      </c>
      <c r="AL113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30" s="30" t="s">
        <v>357</v>
      </c>
      <c r="AN1130" s="1"/>
    </row>
    <row r="1131" spans="1:40" ht="18" hidden="1" customHeight="1" x14ac:dyDescent="0.35">
      <c r="A1131" s="117" t="s">
        <v>2459</v>
      </c>
      <c r="B1131" s="8" t="s">
        <v>2458</v>
      </c>
      <c r="C1131" s="95" t="s">
        <v>2433</v>
      </c>
      <c r="D1131" s="420" t="s">
        <v>2732</v>
      </c>
      <c r="E1131" s="50">
        <v>1</v>
      </c>
      <c r="F1131" s="24" t="s">
        <v>357</v>
      </c>
      <c r="G1131" s="10" t="s">
        <v>2503</v>
      </c>
      <c r="H1131" s="29" t="s">
        <v>1718</v>
      </c>
      <c r="I1131" s="200">
        <v>11</v>
      </c>
      <c r="J1131" s="200"/>
      <c r="K1131" s="7"/>
      <c r="L1131" s="19">
        <v>0</v>
      </c>
      <c r="M1131" s="19">
        <v>0</v>
      </c>
      <c r="N1131" s="104">
        <v>479194</v>
      </c>
      <c r="O1131" s="8">
        <v>16469</v>
      </c>
      <c r="P1131" s="10">
        <v>1</v>
      </c>
      <c r="Q1131" s="102"/>
      <c r="R1131" s="10">
        <v>86</v>
      </c>
      <c r="S1131" s="62" t="s">
        <v>19</v>
      </c>
      <c r="T1131" s="30"/>
      <c r="U1131" s="10"/>
      <c r="V1131" s="434"/>
      <c r="W1131" s="10" t="str">
        <f>IFERROR(VLOOKUP(Table3[[#This Row],[Št. projektne naloge]],'[2]list 1'!$A$2:$I$2000,9,FALSE),"")</f>
        <v/>
      </c>
      <c r="X1131" s="296" t="str">
        <f>IFERROR(VLOOKUP(Table3[[#This Row],[Št. projektne naloge]],'[2]list 1'!$A$2:$I$2000,8,FALSE),"")</f>
        <v/>
      </c>
      <c r="Y1131" s="101">
        <f>SUM(Table3[[#This Row],[cca 
25%]:[cca 100%]])</f>
        <v>1</v>
      </c>
      <c r="Z1131" s="344">
        <f>Table3[[#This Row],[Montažne ure]]*(1-Table3[[#This Row],[faktor %]])</f>
        <v>0</v>
      </c>
      <c r="AA1131" s="84">
        <v>0.25</v>
      </c>
      <c r="AB1131" s="84">
        <v>0.25</v>
      </c>
      <c r="AC1131" s="84">
        <v>0.25</v>
      </c>
      <c r="AD1131" s="84">
        <v>0.25</v>
      </c>
      <c r="AE1131" s="108" t="s">
        <v>1739</v>
      </c>
      <c r="AF1131" s="529"/>
      <c r="AG1131" s="296">
        <f>IFERROR(VLOOKUP(Table3[[#This Row],[Št. projektne naloge]],'[1]PLAN KONTROLE KONČANIH STROJEV'!$C$8:$M$2000,5,FALSE),"")</f>
        <v>0</v>
      </c>
      <c r="AH1131" s="296" t="str">
        <f>IFERROR(VLOOKUP(Table3[[#This Row],[Št. projektne naloge]],'[1]PLAN KONTROLE KONČANIH STROJEV'!$C$8:$M$2000,4,FALSE),"")</f>
        <v>DA</v>
      </c>
      <c r="AI1131" s="10" t="s">
        <v>542</v>
      </c>
      <c r="AJ1131" s="10"/>
      <c r="AK1131" s="296">
        <f>IFERROR(VLOOKUP(Table3[[#This Row],[Št. projektne naloge]],'[1]PLAN KONTROLE KONČANIH STROJEV'!$C$8:$M$2000,9,FALSE),"")</f>
        <v>45789</v>
      </c>
      <c r="AL113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31" s="30" t="s">
        <v>357</v>
      </c>
      <c r="AN1131" s="1"/>
    </row>
    <row r="1132" spans="1:40" ht="18" hidden="1" customHeight="1" x14ac:dyDescent="0.35">
      <c r="A1132" s="76" t="s">
        <v>2459</v>
      </c>
      <c r="B1132" s="92" t="s">
        <v>2458</v>
      </c>
      <c r="C1132" s="95" t="s">
        <v>2434</v>
      </c>
      <c r="D1132" s="420" t="s">
        <v>2733</v>
      </c>
      <c r="E1132" s="25">
        <v>1</v>
      </c>
      <c r="F1132" s="10"/>
      <c r="G1132" s="91" t="s">
        <v>1476</v>
      </c>
      <c r="H1132" s="112" t="s">
        <v>1740</v>
      </c>
      <c r="I1132" s="200">
        <v>11</v>
      </c>
      <c r="J1132" s="156"/>
      <c r="K1132" s="200"/>
      <c r="L1132" s="19">
        <v>0</v>
      </c>
      <c r="M1132" s="19">
        <v>0</v>
      </c>
      <c r="N1132" s="91">
        <v>479195</v>
      </c>
      <c r="O1132" s="8">
        <v>16470</v>
      </c>
      <c r="P1132" s="10">
        <v>1</v>
      </c>
      <c r="Q1132" s="102"/>
      <c r="R1132" s="104">
        <v>11</v>
      </c>
      <c r="S1132" s="62" t="s">
        <v>19</v>
      </c>
      <c r="T1132" s="30"/>
      <c r="U1132" s="10"/>
      <c r="V1132" s="434"/>
      <c r="W1132" s="10" t="str">
        <f>IFERROR(VLOOKUP(Table3[[#This Row],[Št. projektne naloge]],'[2]list 1'!$A$2:$I$2000,9,FALSE),"")</f>
        <v/>
      </c>
      <c r="X1132" s="296" t="str">
        <f>IFERROR(VLOOKUP(Table3[[#This Row],[Št. projektne naloge]],'[2]list 1'!$A$2:$I$2000,8,FALSE),"")</f>
        <v/>
      </c>
      <c r="Y1132" s="101">
        <f>SUM(Table3[[#This Row],[cca 
25%]:[cca 100%]])</f>
        <v>1</v>
      </c>
      <c r="Z1132" s="344">
        <f>Table3[[#This Row],[Montažne ure]]*(1-Table3[[#This Row],[faktor %]])</f>
        <v>0</v>
      </c>
      <c r="AA1132" s="84">
        <v>0.25</v>
      </c>
      <c r="AB1132" s="84">
        <v>0.25</v>
      </c>
      <c r="AC1132" s="84">
        <v>0.25</v>
      </c>
      <c r="AD1132" s="84">
        <v>0.25</v>
      </c>
      <c r="AE1132" s="108" t="s">
        <v>1739</v>
      </c>
      <c r="AF1132" s="3"/>
      <c r="AG1132" s="296">
        <f>IFERROR(VLOOKUP(Table3[[#This Row],[Št. projektne naloge]],'[1]PLAN KONTROLE KONČANIH STROJEV'!$C$8:$M$2000,5,FALSE),"")</f>
        <v>0</v>
      </c>
      <c r="AH1132" s="296" t="str">
        <f>IFERROR(VLOOKUP(Table3[[#This Row],[Št. projektne naloge]],'[1]PLAN KONTROLE KONČANIH STROJEV'!$C$8:$M$2000,4,FALSE),"")</f>
        <v>DA</v>
      </c>
      <c r="AI1132" s="10" t="s">
        <v>542</v>
      </c>
      <c r="AJ1132" s="10"/>
      <c r="AK1132" s="296">
        <f>IFERROR(VLOOKUP(Table3[[#This Row],[Št. projektne naloge]],'[1]PLAN KONTROLE KONČANIH STROJEV'!$C$8:$M$2000,9,FALSE),"")</f>
        <v>45786</v>
      </c>
      <c r="AL113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32" s="30" t="s">
        <v>357</v>
      </c>
      <c r="AN1132" s="1"/>
    </row>
    <row r="1133" spans="1:40" ht="18" hidden="1" customHeight="1" x14ac:dyDescent="0.35">
      <c r="A1133" s="76" t="s">
        <v>2459</v>
      </c>
      <c r="B1133" s="92" t="s">
        <v>2458</v>
      </c>
      <c r="C1133" s="95" t="s">
        <v>2435</v>
      </c>
      <c r="D1133" s="420" t="s">
        <v>2734</v>
      </c>
      <c r="E1133" s="25">
        <v>1</v>
      </c>
      <c r="F1133" s="24" t="s">
        <v>357</v>
      </c>
      <c r="G1133" s="91" t="s">
        <v>1383</v>
      </c>
      <c r="H1133" s="112" t="s">
        <v>1718</v>
      </c>
      <c r="I1133" s="200">
        <v>11</v>
      </c>
      <c r="J1133" s="200"/>
      <c r="K1133" s="200"/>
      <c r="L1133" s="19">
        <v>0</v>
      </c>
      <c r="M1133" s="19">
        <v>0</v>
      </c>
      <c r="N1133" s="91">
        <v>479196</v>
      </c>
      <c r="O1133" s="8">
        <v>16471</v>
      </c>
      <c r="P1133" s="10">
        <v>1</v>
      </c>
      <c r="Q1133" s="102"/>
      <c r="R1133" s="104">
        <v>10</v>
      </c>
      <c r="S1133" s="62" t="s">
        <v>19</v>
      </c>
      <c r="T1133" s="30"/>
      <c r="U1133" s="10"/>
      <c r="V1133" s="434"/>
      <c r="W1133" s="10" t="str">
        <f>IFERROR(VLOOKUP(Table3[[#This Row],[Št. projektne naloge]],'[2]list 1'!$A$2:$I$2000,9,FALSE),"")</f>
        <v/>
      </c>
      <c r="X1133" s="296" t="str">
        <f>IFERROR(VLOOKUP(Table3[[#This Row],[Št. projektne naloge]],'[2]list 1'!$A$2:$I$2000,8,FALSE),"")</f>
        <v/>
      </c>
      <c r="Y1133" s="101">
        <f>SUM(Table3[[#This Row],[cca 
25%]:[cca 100%]])</f>
        <v>1</v>
      </c>
      <c r="Z1133" s="344">
        <f>Table3[[#This Row],[Montažne ure]]*(1-Table3[[#This Row],[faktor %]])</f>
        <v>0</v>
      </c>
      <c r="AA1133" s="84">
        <v>0.25</v>
      </c>
      <c r="AB1133" s="84">
        <v>0.25</v>
      </c>
      <c r="AC1133" s="84">
        <v>0.25</v>
      </c>
      <c r="AD1133" s="84">
        <v>0.25</v>
      </c>
      <c r="AE1133" s="556" t="s">
        <v>2917</v>
      </c>
      <c r="AF1133" s="3"/>
      <c r="AG1133" s="296">
        <f>IFERROR(VLOOKUP(Table3[[#This Row],[Št. projektne naloge]],'[1]PLAN KONTROLE KONČANIH STROJEV'!$C$8:$M$2000,5,FALSE),"")</f>
        <v>0</v>
      </c>
      <c r="AH1133" s="296" t="str">
        <f>IFERROR(VLOOKUP(Table3[[#This Row],[Št. projektne naloge]],'[1]PLAN KONTROLE KONČANIH STROJEV'!$C$8:$M$2000,4,FALSE),"")</f>
        <v>DA</v>
      </c>
      <c r="AI1133" s="10" t="s">
        <v>542</v>
      </c>
      <c r="AJ1133" s="10"/>
      <c r="AK1133" s="296">
        <f>IFERROR(VLOOKUP(Table3[[#This Row],[Št. projektne naloge]],'[1]PLAN KONTROLE KONČANIH STROJEV'!$C$8:$M$2000,9,FALSE),"")</f>
        <v>45789</v>
      </c>
      <c r="AL113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33" s="30" t="s">
        <v>357</v>
      </c>
      <c r="AN1133" s="1"/>
    </row>
    <row r="1134" spans="1:40" ht="18" hidden="1" customHeight="1" x14ac:dyDescent="0.35">
      <c r="A1134" s="76" t="s">
        <v>2459</v>
      </c>
      <c r="B1134" s="92" t="s">
        <v>2458</v>
      </c>
      <c r="C1134" s="95" t="s">
        <v>2436</v>
      </c>
      <c r="D1134" s="420" t="s">
        <v>2735</v>
      </c>
      <c r="E1134" s="25">
        <v>1</v>
      </c>
      <c r="F1134" s="24" t="s">
        <v>357</v>
      </c>
      <c r="G1134" s="91" t="s">
        <v>2531</v>
      </c>
      <c r="H1134" s="112" t="s">
        <v>1720</v>
      </c>
      <c r="I1134" s="200">
        <v>11</v>
      </c>
      <c r="J1134" s="200"/>
      <c r="K1134" s="200"/>
      <c r="L1134" s="19">
        <v>0</v>
      </c>
      <c r="M1134" s="19">
        <v>0</v>
      </c>
      <c r="N1134" s="91">
        <v>479197</v>
      </c>
      <c r="O1134" s="8"/>
      <c r="P1134" s="10">
        <v>1</v>
      </c>
      <c r="Q1134" s="102"/>
      <c r="R1134" s="104">
        <v>12</v>
      </c>
      <c r="S1134" s="62" t="s">
        <v>19</v>
      </c>
      <c r="T1134" s="30"/>
      <c r="U1134" s="10"/>
      <c r="V1134" s="434"/>
      <c r="W1134" s="10" t="str">
        <f>IFERROR(VLOOKUP(Table3[[#This Row],[Št. projektne naloge]],'[2]list 1'!$A$2:$I$2000,9,FALSE),"")</f>
        <v/>
      </c>
      <c r="X1134" s="296" t="str">
        <f>IFERROR(VLOOKUP(Table3[[#This Row],[Št. projektne naloge]],'[2]list 1'!$A$2:$I$2000,8,FALSE),"")</f>
        <v/>
      </c>
      <c r="Y1134" s="101">
        <f>SUM(Table3[[#This Row],[cca 
25%]:[cca 100%]])</f>
        <v>1</v>
      </c>
      <c r="Z1134" s="344">
        <f>Table3[[#This Row],[Montažne ure]]*(1-Table3[[#This Row],[faktor %]])</f>
        <v>0</v>
      </c>
      <c r="AA1134" s="84">
        <v>0.25</v>
      </c>
      <c r="AB1134" s="84">
        <v>0.25</v>
      </c>
      <c r="AC1134" s="84">
        <v>0.25</v>
      </c>
      <c r="AD1134" s="84">
        <v>0.25</v>
      </c>
      <c r="AE1134" s="556" t="s">
        <v>1736</v>
      </c>
      <c r="AF1134" s="3"/>
      <c r="AG1134" s="296">
        <f>IFERROR(VLOOKUP(Table3[[#This Row],[Št. projektne naloge]],'[1]PLAN KONTROLE KONČANIH STROJEV'!$C$8:$M$2000,5,FALSE),"")</f>
        <v>0</v>
      </c>
      <c r="AH1134" s="296" t="str">
        <f>IFERROR(VLOOKUP(Table3[[#This Row],[Št. projektne naloge]],'[1]PLAN KONTROLE KONČANIH STROJEV'!$C$8:$M$2000,4,FALSE),"")</f>
        <v>DA</v>
      </c>
      <c r="AI1134" s="10" t="s">
        <v>542</v>
      </c>
      <c r="AJ1134" s="10"/>
      <c r="AK1134" s="296">
        <f>IFERROR(VLOOKUP(Table3[[#This Row],[Št. projektne naloge]],'[1]PLAN KONTROLE KONČANIH STROJEV'!$C$8:$M$2000,9,FALSE),"")</f>
        <v>45789</v>
      </c>
      <c r="AL113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34" s="30" t="s">
        <v>357</v>
      </c>
      <c r="AN1134" s="1"/>
    </row>
    <row r="1135" spans="1:40" ht="18" hidden="1" customHeight="1" x14ac:dyDescent="0.35">
      <c r="A1135" s="76" t="s">
        <v>2459</v>
      </c>
      <c r="B1135" s="92" t="s">
        <v>2458</v>
      </c>
      <c r="C1135" s="95" t="s">
        <v>2437</v>
      </c>
      <c r="D1135" s="420" t="s">
        <v>2736</v>
      </c>
      <c r="E1135" s="25">
        <v>1</v>
      </c>
      <c r="F1135" s="10"/>
      <c r="G1135" s="91" t="s">
        <v>2523</v>
      </c>
      <c r="H1135" s="112" t="s">
        <v>1720</v>
      </c>
      <c r="I1135" s="200">
        <v>11</v>
      </c>
      <c r="J1135" s="200"/>
      <c r="K1135" s="200"/>
      <c r="L1135" s="19">
        <v>0</v>
      </c>
      <c r="M1135" s="19">
        <v>0</v>
      </c>
      <c r="N1135" s="91">
        <v>479198</v>
      </c>
      <c r="O1135" s="8">
        <v>16472</v>
      </c>
      <c r="P1135" s="10">
        <v>1</v>
      </c>
      <c r="Q1135" s="102"/>
      <c r="R1135" s="104">
        <v>10</v>
      </c>
      <c r="S1135" s="62" t="s">
        <v>19</v>
      </c>
      <c r="T1135" s="30"/>
      <c r="U1135" s="10"/>
      <c r="V1135" s="434"/>
      <c r="W1135" s="10" t="str">
        <f>IFERROR(VLOOKUP(Table3[[#This Row],[Št. projektne naloge]],'[2]list 1'!$A$2:$I$2000,9,FALSE),"")</f>
        <v/>
      </c>
      <c r="X1135" s="296" t="str">
        <f>IFERROR(VLOOKUP(Table3[[#This Row],[Št. projektne naloge]],'[2]list 1'!$A$2:$I$2000,8,FALSE),"")</f>
        <v/>
      </c>
      <c r="Y1135" s="101">
        <f>SUM(Table3[[#This Row],[cca 
25%]:[cca 100%]])</f>
        <v>1</v>
      </c>
      <c r="Z1135" s="344">
        <f>Table3[[#This Row],[Montažne ure]]*(1-Table3[[#This Row],[faktor %]])</f>
        <v>0</v>
      </c>
      <c r="AA1135" s="84">
        <v>0.25</v>
      </c>
      <c r="AB1135" s="84">
        <v>0.25</v>
      </c>
      <c r="AC1135" s="84">
        <v>0.25</v>
      </c>
      <c r="AD1135" s="84">
        <v>0.25</v>
      </c>
      <c r="AE1135" s="10" t="s">
        <v>2926</v>
      </c>
      <c r="AF1135" s="3"/>
      <c r="AG1135" s="296">
        <f>IFERROR(VLOOKUP(Table3[[#This Row],[Št. projektne naloge]],'[1]PLAN KONTROLE KONČANIH STROJEV'!$C$8:$M$2000,5,FALSE),"")</f>
        <v>0</v>
      </c>
      <c r="AH1135" s="296" t="str">
        <f>IFERROR(VLOOKUP(Table3[[#This Row],[Št. projektne naloge]],'[1]PLAN KONTROLE KONČANIH STROJEV'!$C$8:$M$2000,4,FALSE),"")</f>
        <v>DA</v>
      </c>
      <c r="AI1135" s="10" t="s">
        <v>542</v>
      </c>
      <c r="AJ1135" s="10"/>
      <c r="AK1135" s="296">
        <f>IFERROR(VLOOKUP(Table3[[#This Row],[Št. projektne naloge]],'[1]PLAN KONTROLE KONČANIH STROJEV'!$C$8:$M$2000,9,FALSE),"")</f>
        <v>45789</v>
      </c>
      <c r="AL113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35" s="30" t="s">
        <v>357</v>
      </c>
      <c r="AN1135" s="1"/>
    </row>
    <row r="1136" spans="1:40" ht="18" hidden="1" customHeight="1" x14ac:dyDescent="0.35">
      <c r="A1136" s="76" t="s">
        <v>2459</v>
      </c>
      <c r="B1136" s="92" t="s">
        <v>2458</v>
      </c>
      <c r="C1136" s="95" t="s">
        <v>2396</v>
      </c>
      <c r="D1136" s="420" t="s">
        <v>2737</v>
      </c>
      <c r="E1136" s="25">
        <v>1</v>
      </c>
      <c r="F1136" s="24" t="s">
        <v>357</v>
      </c>
      <c r="G1136" s="91" t="s">
        <v>1491</v>
      </c>
      <c r="H1136" s="112" t="s">
        <v>1718</v>
      </c>
      <c r="I1136" s="200">
        <v>11</v>
      </c>
      <c r="J1136" s="200"/>
      <c r="K1136" s="200"/>
      <c r="L1136" s="19">
        <v>0</v>
      </c>
      <c r="M1136" s="19">
        <v>0</v>
      </c>
      <c r="N1136" s="91">
        <v>479199</v>
      </c>
      <c r="O1136" s="8">
        <v>16473</v>
      </c>
      <c r="P1136" s="10">
        <v>1</v>
      </c>
      <c r="Q1136" s="102"/>
      <c r="R1136" s="104">
        <v>10</v>
      </c>
      <c r="S1136" s="62" t="s">
        <v>19</v>
      </c>
      <c r="T1136" s="30"/>
      <c r="U1136" s="10"/>
      <c r="V1136" s="434"/>
      <c r="W1136" s="10" t="str">
        <f>IFERROR(VLOOKUP(Table3[[#This Row],[Št. projektne naloge]],'[2]list 1'!$A$2:$I$2000,9,FALSE),"")</f>
        <v/>
      </c>
      <c r="X1136" s="296" t="str">
        <f>IFERROR(VLOOKUP(Table3[[#This Row],[Št. projektne naloge]],'[2]list 1'!$A$2:$I$2000,8,FALSE),"")</f>
        <v/>
      </c>
      <c r="Y1136" s="101">
        <f>SUM(Table3[[#This Row],[cca 
25%]:[cca 100%]])</f>
        <v>1</v>
      </c>
      <c r="Z1136" s="344">
        <f>Table3[[#This Row],[Montažne ure]]*(1-Table3[[#This Row],[faktor %]])</f>
        <v>0</v>
      </c>
      <c r="AA1136" s="84">
        <v>0.25</v>
      </c>
      <c r="AB1136" s="84">
        <v>0.25</v>
      </c>
      <c r="AC1136" s="84">
        <v>0.25</v>
      </c>
      <c r="AD1136" s="84">
        <v>0.25</v>
      </c>
      <c r="AE1136" s="556" t="s">
        <v>2917</v>
      </c>
      <c r="AF1136" s="3"/>
      <c r="AG1136" s="296">
        <f>IFERROR(VLOOKUP(Table3[[#This Row],[Št. projektne naloge]],'[1]PLAN KONTROLE KONČANIH STROJEV'!$C$8:$M$2000,5,FALSE),"")</f>
        <v>0</v>
      </c>
      <c r="AH1136" s="296" t="str">
        <f>IFERROR(VLOOKUP(Table3[[#This Row],[Št. projektne naloge]],'[1]PLAN KONTROLE KONČANIH STROJEV'!$C$8:$M$2000,4,FALSE),"")</f>
        <v>DA</v>
      </c>
      <c r="AI1136" s="10" t="s">
        <v>542</v>
      </c>
      <c r="AJ1136" s="10"/>
      <c r="AK1136" s="296">
        <f>IFERROR(VLOOKUP(Table3[[#This Row],[Št. projektne naloge]],'[1]PLAN KONTROLE KONČANIH STROJEV'!$C$8:$M$2000,9,FALSE),"")</f>
        <v>45786</v>
      </c>
      <c r="AL113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36" s="30" t="s">
        <v>357</v>
      </c>
      <c r="AN1136" s="1"/>
    </row>
    <row r="1137" spans="1:40" ht="18" hidden="1" customHeight="1" x14ac:dyDescent="0.35">
      <c r="A1137" s="76" t="s">
        <v>2459</v>
      </c>
      <c r="B1137" s="8" t="s">
        <v>2458</v>
      </c>
      <c r="C1137" s="95" t="s">
        <v>2397</v>
      </c>
      <c r="D1137" s="420" t="s">
        <v>2738</v>
      </c>
      <c r="E1137" s="50">
        <v>1</v>
      </c>
      <c r="F1137" s="24" t="s">
        <v>357</v>
      </c>
      <c r="G1137" s="10" t="s">
        <v>1087</v>
      </c>
      <c r="H1137" s="29" t="s">
        <v>1718</v>
      </c>
      <c r="I1137" s="200">
        <v>11</v>
      </c>
      <c r="J1137" s="200"/>
      <c r="K1137" s="7"/>
      <c r="L1137" s="19">
        <v>0</v>
      </c>
      <c r="M1137" s="19">
        <v>0</v>
      </c>
      <c r="N1137" s="104">
        <v>479201</v>
      </c>
      <c r="O1137" s="8">
        <v>16474</v>
      </c>
      <c r="P1137" s="10">
        <v>1</v>
      </c>
      <c r="Q1137" s="102"/>
      <c r="R1137" s="10">
        <v>10</v>
      </c>
      <c r="S1137" s="62" t="s">
        <v>19</v>
      </c>
      <c r="T1137" s="30"/>
      <c r="U1137" s="10"/>
      <c r="V1137" s="434"/>
      <c r="W1137" s="10" t="str">
        <f>IFERROR(VLOOKUP(Table3[[#This Row],[Št. projektne naloge]],'[2]list 1'!$A$2:$I$2000,9,FALSE),"")</f>
        <v/>
      </c>
      <c r="X1137" s="296" t="str">
        <f>IFERROR(VLOOKUP(Table3[[#This Row],[Št. projektne naloge]],'[2]list 1'!$A$2:$I$2000,8,FALSE),"")</f>
        <v/>
      </c>
      <c r="Y1137" s="101">
        <f>SUM(Table3[[#This Row],[cca 
25%]:[cca 100%]])</f>
        <v>1</v>
      </c>
      <c r="Z1137" s="344">
        <f>Table3[[#This Row],[Montažne ure]]*(1-Table3[[#This Row],[faktor %]])</f>
        <v>0</v>
      </c>
      <c r="AA1137" s="84">
        <v>0.25</v>
      </c>
      <c r="AB1137" s="84">
        <v>0.25</v>
      </c>
      <c r="AC1137" s="84">
        <v>0.25</v>
      </c>
      <c r="AD1137" s="84">
        <v>0.25</v>
      </c>
      <c r="AE1137" s="556" t="s">
        <v>2917</v>
      </c>
      <c r="AF1137" s="529"/>
      <c r="AG1137" s="296">
        <f>IFERROR(VLOOKUP(Table3[[#This Row],[Št. projektne naloge]],'[1]PLAN KONTROLE KONČANIH STROJEV'!$C$8:$M$2000,5,FALSE),"")</f>
        <v>0</v>
      </c>
      <c r="AH1137" s="296" t="str">
        <f>IFERROR(VLOOKUP(Table3[[#This Row],[Št. projektne naloge]],'[1]PLAN KONTROLE KONČANIH STROJEV'!$C$8:$M$2000,4,FALSE),"")</f>
        <v>DA</v>
      </c>
      <c r="AI1137" s="10" t="s">
        <v>542</v>
      </c>
      <c r="AJ1137" s="10"/>
      <c r="AK1137" s="296">
        <f>IFERROR(VLOOKUP(Table3[[#This Row],[Št. projektne naloge]],'[1]PLAN KONTROLE KONČANIH STROJEV'!$C$8:$M$2000,9,FALSE),"")</f>
        <v>45790</v>
      </c>
      <c r="AL113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37" s="30" t="s">
        <v>357</v>
      </c>
      <c r="AN1137" s="1"/>
    </row>
    <row r="1138" spans="1:40" ht="18" hidden="1" customHeight="1" x14ac:dyDescent="0.35">
      <c r="A1138" s="76" t="s">
        <v>2459</v>
      </c>
      <c r="B1138" s="8" t="s">
        <v>2458</v>
      </c>
      <c r="C1138" s="95" t="s">
        <v>2397</v>
      </c>
      <c r="D1138" s="420" t="s">
        <v>2692</v>
      </c>
      <c r="E1138" s="50">
        <v>1</v>
      </c>
      <c r="F1138" s="10"/>
      <c r="G1138" s="10" t="s">
        <v>1087</v>
      </c>
      <c r="H1138" s="29" t="s">
        <v>2529</v>
      </c>
      <c r="I1138" s="20">
        <v>8</v>
      </c>
      <c r="J1138" s="200"/>
      <c r="K1138" s="7"/>
      <c r="L1138" s="19">
        <v>0</v>
      </c>
      <c r="M1138" s="19">
        <v>0</v>
      </c>
      <c r="N1138" s="104">
        <v>478795</v>
      </c>
      <c r="O1138" s="8">
        <v>16475</v>
      </c>
      <c r="P1138" s="10">
        <v>1</v>
      </c>
      <c r="Q1138" s="102"/>
      <c r="R1138" s="10">
        <v>6</v>
      </c>
      <c r="S1138" s="62" t="s">
        <v>19</v>
      </c>
      <c r="T1138" s="30" t="s">
        <v>2666</v>
      </c>
      <c r="U1138" s="10"/>
      <c r="V1138" s="434"/>
      <c r="W1138" s="10" t="str">
        <f>IFERROR(VLOOKUP(Table3[[#This Row],[Št. projektne naloge]],'[2]list 1'!$A$2:$I$2000,9,FALSE),"")</f>
        <v/>
      </c>
      <c r="X1138" s="296" t="str">
        <f>IFERROR(VLOOKUP(Table3[[#This Row],[Št. projektne naloge]],'[2]list 1'!$A$2:$I$2000,8,FALSE),"")</f>
        <v/>
      </c>
      <c r="Y1138" s="101">
        <f>SUM(Table3[[#This Row],[cca 
25%]:[cca 100%]])</f>
        <v>1</v>
      </c>
      <c r="Z1138" s="344">
        <f>Table3[[#This Row],[Montažne ure]]*(1-Table3[[#This Row],[faktor %]])</f>
        <v>0</v>
      </c>
      <c r="AA1138" s="84">
        <v>0.25</v>
      </c>
      <c r="AB1138" s="84">
        <v>0.25</v>
      </c>
      <c r="AC1138" s="84">
        <v>0.25</v>
      </c>
      <c r="AD1138" s="84">
        <v>0.25</v>
      </c>
      <c r="AE1138" s="10"/>
      <c r="AF1138" s="3"/>
      <c r="AG1138" s="296">
        <f>IFERROR(VLOOKUP(Table3[[#This Row],[Št. projektne naloge]],'[1]PLAN KONTROLE KONČANIH STROJEV'!$C$8:$M$2000,5,FALSE),"")</f>
        <v>0</v>
      </c>
      <c r="AH1138" s="296" t="str">
        <f>IFERROR(VLOOKUP(Table3[[#This Row],[Št. projektne naloge]],'[1]PLAN KONTROLE KONČANIH STROJEV'!$C$8:$M$2000,4,FALSE),"")</f>
        <v>DA</v>
      </c>
      <c r="AI1138" s="10" t="s">
        <v>1739</v>
      </c>
      <c r="AJ1138" s="10"/>
      <c r="AK1138" s="296">
        <f>IFERROR(VLOOKUP(Table3[[#This Row],[Št. projektne naloge]],'[1]PLAN KONTROLE KONČANIH STROJEV'!$C$8:$M$2000,9,FALSE),"")</f>
        <v>45765</v>
      </c>
      <c r="AL113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38" s="30" t="s">
        <v>357</v>
      </c>
      <c r="AN1138" s="1"/>
    </row>
    <row r="1139" spans="1:40" ht="18" hidden="1" customHeight="1" x14ac:dyDescent="0.35">
      <c r="A1139" s="76" t="s">
        <v>2459</v>
      </c>
      <c r="B1139" s="8" t="s">
        <v>2458</v>
      </c>
      <c r="C1139" s="95" t="s">
        <v>2397</v>
      </c>
      <c r="D1139" s="420" t="s">
        <v>2693</v>
      </c>
      <c r="E1139" s="50">
        <v>1</v>
      </c>
      <c r="F1139" s="10"/>
      <c r="G1139" s="10" t="s">
        <v>1087</v>
      </c>
      <c r="H1139" s="29" t="s">
        <v>2529</v>
      </c>
      <c r="I1139" s="20">
        <v>8</v>
      </c>
      <c r="J1139" s="200"/>
      <c r="K1139" s="7"/>
      <c r="L1139" s="19">
        <v>0</v>
      </c>
      <c r="M1139" s="19">
        <v>0</v>
      </c>
      <c r="N1139" s="104">
        <v>478796</v>
      </c>
      <c r="O1139" s="8">
        <v>16476</v>
      </c>
      <c r="P1139" s="10">
        <v>1</v>
      </c>
      <c r="Q1139" s="102"/>
      <c r="R1139" s="10">
        <v>6</v>
      </c>
      <c r="S1139" s="62" t="s">
        <v>19</v>
      </c>
      <c r="T1139" s="30" t="s">
        <v>2666</v>
      </c>
      <c r="U1139" s="10"/>
      <c r="V1139" s="434"/>
      <c r="W1139" s="10" t="str">
        <f>IFERROR(VLOOKUP(Table3[[#This Row],[Št. projektne naloge]],'[2]list 1'!$A$2:$I$2000,9,FALSE),"")</f>
        <v/>
      </c>
      <c r="X1139" s="296" t="str">
        <f>IFERROR(VLOOKUP(Table3[[#This Row],[Št. projektne naloge]],'[2]list 1'!$A$2:$I$2000,8,FALSE),"")</f>
        <v/>
      </c>
      <c r="Y1139" s="101">
        <f>SUM(Table3[[#This Row],[cca 
25%]:[cca 100%]])</f>
        <v>1</v>
      </c>
      <c r="Z1139" s="344">
        <f>Table3[[#This Row],[Montažne ure]]*(1-Table3[[#This Row],[faktor %]])</f>
        <v>0</v>
      </c>
      <c r="AA1139" s="84">
        <v>0.25</v>
      </c>
      <c r="AB1139" s="84">
        <v>0.25</v>
      </c>
      <c r="AC1139" s="84">
        <v>0.25</v>
      </c>
      <c r="AD1139" s="84">
        <v>0.25</v>
      </c>
      <c r="AE1139" s="10"/>
      <c r="AF1139" s="3"/>
      <c r="AG1139" s="296">
        <f>IFERROR(VLOOKUP(Table3[[#This Row],[Št. projektne naloge]],'[1]PLAN KONTROLE KONČANIH STROJEV'!$C$8:$M$2000,5,FALSE),"")</f>
        <v>0</v>
      </c>
      <c r="AH1139" s="296" t="str">
        <f>IFERROR(VLOOKUP(Table3[[#This Row],[Št. projektne naloge]],'[1]PLAN KONTROLE KONČANIH STROJEV'!$C$8:$M$2000,4,FALSE),"")</f>
        <v>DA</v>
      </c>
      <c r="AI1139" s="10" t="s">
        <v>1739</v>
      </c>
      <c r="AJ1139" s="10"/>
      <c r="AK1139" s="296">
        <f>IFERROR(VLOOKUP(Table3[[#This Row],[Št. projektne naloge]],'[1]PLAN KONTROLE KONČANIH STROJEV'!$C$8:$M$2000,9,FALSE),"")</f>
        <v>45765</v>
      </c>
      <c r="AL113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39" s="30" t="s">
        <v>357</v>
      </c>
      <c r="AN1139" s="1"/>
    </row>
    <row r="1140" spans="1:40" ht="18" hidden="1" customHeight="1" x14ac:dyDescent="0.35">
      <c r="A1140" s="76" t="s">
        <v>2459</v>
      </c>
      <c r="B1140" s="92" t="s">
        <v>2458</v>
      </c>
      <c r="C1140" s="95" t="s">
        <v>2438</v>
      </c>
      <c r="D1140" s="420" t="s">
        <v>2928</v>
      </c>
      <c r="E1140" s="25">
        <v>1</v>
      </c>
      <c r="F1140" s="24" t="s">
        <v>357</v>
      </c>
      <c r="G1140" s="91" t="s">
        <v>2530</v>
      </c>
      <c r="H1140" s="112" t="s">
        <v>2666</v>
      </c>
      <c r="I1140" s="200">
        <v>9</v>
      </c>
      <c r="J1140" s="200"/>
      <c r="K1140" s="200"/>
      <c r="L1140" s="19">
        <v>0</v>
      </c>
      <c r="M1140" s="19">
        <v>0</v>
      </c>
      <c r="N1140" s="91">
        <v>479202</v>
      </c>
      <c r="O1140" s="92">
        <v>16477</v>
      </c>
      <c r="P1140" s="91">
        <v>1</v>
      </c>
      <c r="Q1140" s="310"/>
      <c r="R1140" s="91">
        <v>17</v>
      </c>
      <c r="S1140" s="62" t="s">
        <v>19</v>
      </c>
      <c r="T1140" s="30"/>
      <c r="U1140" s="10"/>
      <c r="V1140" s="434"/>
      <c r="W1140" s="10" t="str">
        <f>IFERROR(VLOOKUP(Table3[[#This Row],[Št. projektne naloge]],'[2]list 1'!$A$2:$I$2000,9,FALSE),"")</f>
        <v/>
      </c>
      <c r="X1140" s="296" t="str">
        <f>IFERROR(VLOOKUP(Table3[[#This Row],[Št. projektne naloge]],'[2]list 1'!$A$2:$I$2000,8,FALSE),"")</f>
        <v/>
      </c>
      <c r="Y1140" s="101">
        <f>SUM(Table3[[#This Row],[cca 
25%]:[cca 100%]])</f>
        <v>1</v>
      </c>
      <c r="Z1140" s="344">
        <f>Table3[[#This Row],[Montažne ure]]*(1-Table3[[#This Row],[faktor %]])</f>
        <v>0</v>
      </c>
      <c r="AA1140" s="84">
        <v>0.25</v>
      </c>
      <c r="AB1140" s="84">
        <v>0.25</v>
      </c>
      <c r="AC1140" s="84">
        <v>0.25</v>
      </c>
      <c r="AD1140" s="84">
        <v>0.25</v>
      </c>
      <c r="AE1140" s="155" t="s">
        <v>2917</v>
      </c>
      <c r="AF1140" s="3"/>
      <c r="AG1140" s="296" t="str">
        <f>IFERROR(VLOOKUP(Table3[[#This Row],[Št. projektne naloge]],'[1]PLAN KONTROLE KONČANIH STROJEV'!$C$8:$M$2000,5,FALSE),"")</f>
        <v/>
      </c>
      <c r="AH1140" s="296" t="str">
        <f>IFERROR(VLOOKUP(Table3[[#This Row],[Št. projektne naloge]],'[1]PLAN KONTROLE KONČANIH STROJEV'!$C$8:$M$2000,4,FALSE),"")</f>
        <v/>
      </c>
      <c r="AI1140" s="10" t="s">
        <v>542</v>
      </c>
      <c r="AJ1140" s="10"/>
      <c r="AK1140" s="296" t="str">
        <f>IFERROR(VLOOKUP(Table3[[#This Row],[Št. projektne naloge]],'[1]PLAN KONTROLE KONČANIH STROJEV'!$C$8:$M$2000,9,FALSE),"")</f>
        <v/>
      </c>
      <c r="AL114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40" s="30" t="s">
        <v>357</v>
      </c>
      <c r="AN1140" s="1"/>
    </row>
    <row r="1141" spans="1:40" ht="18" hidden="1" customHeight="1" x14ac:dyDescent="0.35">
      <c r="A1141" s="76" t="s">
        <v>2459</v>
      </c>
      <c r="B1141" s="92" t="s">
        <v>2458</v>
      </c>
      <c r="C1141" s="95" t="s">
        <v>2439</v>
      </c>
      <c r="D1141" s="420" t="s">
        <v>2697</v>
      </c>
      <c r="E1141" s="25">
        <v>1</v>
      </c>
      <c r="F1141" s="10"/>
      <c r="G1141" s="70" t="s">
        <v>1502</v>
      </c>
      <c r="H1141" s="112" t="s">
        <v>2666</v>
      </c>
      <c r="I1141" s="19">
        <v>9</v>
      </c>
      <c r="J1141" s="200"/>
      <c r="K1141" s="7"/>
      <c r="L1141" s="19">
        <v>0</v>
      </c>
      <c r="M1141" s="19">
        <v>0</v>
      </c>
      <c r="N1141" s="91">
        <v>478797</v>
      </c>
      <c r="O1141" s="8">
        <v>16478</v>
      </c>
      <c r="P1141" s="10">
        <v>1</v>
      </c>
      <c r="Q1141" s="102"/>
      <c r="R1141" s="104">
        <v>28</v>
      </c>
      <c r="S1141" s="62" t="s">
        <v>19</v>
      </c>
      <c r="T1141" s="30" t="s">
        <v>2664</v>
      </c>
      <c r="U1141" s="10"/>
      <c r="V1141" s="434"/>
      <c r="W1141" s="10" t="str">
        <f>IFERROR(VLOOKUP(Table3[[#This Row],[Št. projektne naloge]],'[2]list 1'!$A$2:$I$2000,9,FALSE),"")</f>
        <v/>
      </c>
      <c r="X1141" s="296" t="str">
        <f>IFERROR(VLOOKUP(Table3[[#This Row],[Št. projektne naloge]],'[2]list 1'!$A$2:$I$2000,8,FALSE),"")</f>
        <v/>
      </c>
      <c r="Y1141" s="101">
        <f>SUM(Table3[[#This Row],[cca 
25%]:[cca 100%]])</f>
        <v>1</v>
      </c>
      <c r="Z1141" s="344">
        <f>Table3[[#This Row],[Montažne ure]]*(1-Table3[[#This Row],[faktor %]])</f>
        <v>0</v>
      </c>
      <c r="AA1141" s="84">
        <v>0.25</v>
      </c>
      <c r="AB1141" s="84">
        <v>0.25</v>
      </c>
      <c r="AC1141" s="84">
        <v>0.25</v>
      </c>
      <c r="AD1141" s="84">
        <v>0.25</v>
      </c>
      <c r="AE1141" s="10"/>
      <c r="AF1141" s="3"/>
      <c r="AG1141" s="296">
        <f>IFERROR(VLOOKUP(Table3[[#This Row],[Št. projektne naloge]],'[1]PLAN KONTROLE KONČANIH STROJEV'!$C$8:$M$2000,5,FALSE),"")</f>
        <v>0</v>
      </c>
      <c r="AH1141" s="296" t="str">
        <f>IFERROR(VLOOKUP(Table3[[#This Row],[Št. projektne naloge]],'[1]PLAN KONTROLE KONČANIH STROJEV'!$C$8:$M$2000,4,FALSE),"")</f>
        <v>DA</v>
      </c>
      <c r="AI1141" s="10" t="s">
        <v>1739</v>
      </c>
      <c r="AJ1141" s="10"/>
      <c r="AK1141" s="296">
        <f>IFERROR(VLOOKUP(Table3[[#This Row],[Št. projektne naloge]],'[1]PLAN KONTROLE KONČANIH STROJEV'!$C$8:$M$2000,9,FALSE),"")</f>
        <v>45765</v>
      </c>
      <c r="AL114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41" s="30" t="s">
        <v>357</v>
      </c>
      <c r="AN1141" s="1"/>
    </row>
    <row r="1142" spans="1:40" ht="18" hidden="1" customHeight="1" x14ac:dyDescent="0.35">
      <c r="A1142" s="76" t="s">
        <v>2459</v>
      </c>
      <c r="B1142" s="92" t="s">
        <v>2458</v>
      </c>
      <c r="C1142" s="95" t="s">
        <v>2398</v>
      </c>
      <c r="D1142" s="420" t="s">
        <v>2698</v>
      </c>
      <c r="E1142" s="25">
        <v>1</v>
      </c>
      <c r="F1142" s="10"/>
      <c r="G1142" s="70" t="s">
        <v>2530</v>
      </c>
      <c r="H1142" s="112" t="s">
        <v>1502</v>
      </c>
      <c r="I1142" s="19">
        <v>9</v>
      </c>
      <c r="J1142" s="200"/>
      <c r="K1142" s="7"/>
      <c r="L1142" s="19">
        <v>0</v>
      </c>
      <c r="M1142" s="19">
        <v>0</v>
      </c>
      <c r="N1142" s="91">
        <v>478798</v>
      </c>
      <c r="O1142" s="92">
        <v>16479</v>
      </c>
      <c r="P1142" s="91">
        <v>1</v>
      </c>
      <c r="Q1142" s="310"/>
      <c r="R1142" s="91">
        <v>16</v>
      </c>
      <c r="S1142" s="62" t="s">
        <v>19</v>
      </c>
      <c r="T1142" s="30" t="s">
        <v>2664</v>
      </c>
      <c r="U1142" s="10"/>
      <c r="V1142" s="434"/>
      <c r="W1142" s="10" t="str">
        <f>IFERROR(VLOOKUP(Table3[[#This Row],[Št. projektne naloge]],'[2]list 1'!$A$2:$I$2000,9,FALSE),"")</f>
        <v/>
      </c>
      <c r="X1142" s="296" t="str">
        <f>IFERROR(VLOOKUP(Table3[[#This Row],[Št. projektne naloge]],'[2]list 1'!$A$2:$I$2000,8,FALSE),"")</f>
        <v/>
      </c>
      <c r="Y1142" s="101">
        <f>SUM(Table3[[#This Row],[cca 
25%]:[cca 100%]])</f>
        <v>1</v>
      </c>
      <c r="Z1142" s="344">
        <f>Table3[[#This Row],[Montažne ure]]*(1-Table3[[#This Row],[faktor %]])</f>
        <v>0</v>
      </c>
      <c r="AA1142" s="84">
        <v>0.25</v>
      </c>
      <c r="AB1142" s="84">
        <v>0.25</v>
      </c>
      <c r="AC1142" s="84">
        <v>0.25</v>
      </c>
      <c r="AD1142" s="84">
        <v>0.25</v>
      </c>
      <c r="AE1142" s="10"/>
      <c r="AF1142" s="3"/>
      <c r="AG1142" s="296">
        <f>IFERROR(VLOOKUP(Table3[[#This Row],[Št. projektne naloge]],'[1]PLAN KONTROLE KONČANIH STROJEV'!$C$8:$M$2000,5,FALSE),"")</f>
        <v>0</v>
      </c>
      <c r="AH1142" s="296" t="str">
        <f>IFERROR(VLOOKUP(Table3[[#This Row],[Št. projektne naloge]],'[1]PLAN KONTROLE KONČANIH STROJEV'!$C$8:$M$2000,4,FALSE),"")</f>
        <v>DA</v>
      </c>
      <c r="AI1142" s="10" t="s">
        <v>1739</v>
      </c>
      <c r="AJ1142" s="10"/>
      <c r="AK1142" s="296">
        <f>IFERROR(VLOOKUP(Table3[[#This Row],[Št. projektne naloge]],'[1]PLAN KONTROLE KONČANIH STROJEV'!$C$8:$M$2000,9,FALSE),"")</f>
        <v>45765</v>
      </c>
      <c r="AL114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42" s="30" t="s">
        <v>357</v>
      </c>
      <c r="AN1142" s="1"/>
    </row>
    <row r="1143" spans="1:40" ht="18" hidden="1" customHeight="1" x14ac:dyDescent="0.35">
      <c r="A1143" s="76" t="s">
        <v>2459</v>
      </c>
      <c r="B1143" s="92" t="s">
        <v>2458</v>
      </c>
      <c r="C1143" s="95" t="s">
        <v>2440</v>
      </c>
      <c r="D1143" s="420" t="s">
        <v>2694</v>
      </c>
      <c r="E1143" s="25">
        <v>1</v>
      </c>
      <c r="F1143" s="10"/>
      <c r="G1143" s="91" t="s">
        <v>2532</v>
      </c>
      <c r="H1143" s="112" t="s">
        <v>2529</v>
      </c>
      <c r="I1143" s="20">
        <v>8</v>
      </c>
      <c r="J1143" s="200" t="s">
        <v>2935</v>
      </c>
      <c r="K1143" s="200"/>
      <c r="L1143" s="19">
        <v>0</v>
      </c>
      <c r="M1143" s="19">
        <v>0</v>
      </c>
      <c r="N1143" s="91">
        <v>479203</v>
      </c>
      <c r="O1143" s="8">
        <v>16480</v>
      </c>
      <c r="P1143" s="10">
        <v>1</v>
      </c>
      <c r="Q1143" s="102"/>
      <c r="R1143" s="104">
        <v>6</v>
      </c>
      <c r="S1143" s="62" t="s">
        <v>19</v>
      </c>
      <c r="T1143" s="30" t="s">
        <v>2666</v>
      </c>
      <c r="U1143" s="10"/>
      <c r="V1143" s="434"/>
      <c r="W1143" s="10" t="str">
        <f>IFERROR(VLOOKUP(Table3[[#This Row],[Št. projektne naloge]],'[2]list 1'!$A$2:$I$2000,9,FALSE),"")</f>
        <v/>
      </c>
      <c r="X1143" s="296" t="str">
        <f>IFERROR(VLOOKUP(Table3[[#This Row],[Št. projektne naloge]],'[2]list 1'!$A$2:$I$2000,8,FALSE),"")</f>
        <v/>
      </c>
      <c r="Y1143" s="101">
        <f>SUM(Table3[[#This Row],[cca 
25%]:[cca 100%]])</f>
        <v>1</v>
      </c>
      <c r="Z1143" s="344">
        <f>Table3[[#This Row],[Montažne ure]]*(1-Table3[[#This Row],[faktor %]])</f>
        <v>0</v>
      </c>
      <c r="AA1143" s="84">
        <v>0.25</v>
      </c>
      <c r="AB1143" s="84">
        <v>0.25</v>
      </c>
      <c r="AC1143" s="84">
        <v>0.25</v>
      </c>
      <c r="AD1143" s="84">
        <v>0.25</v>
      </c>
      <c r="AE1143" s="10"/>
      <c r="AF1143" s="3"/>
      <c r="AG1143" s="296">
        <f>IFERROR(VLOOKUP(Table3[[#This Row],[Št. projektne naloge]],'[1]PLAN KONTROLE KONČANIH STROJEV'!$C$8:$M$2000,5,FALSE),"")</f>
        <v>0</v>
      </c>
      <c r="AH1143" s="296" t="str">
        <f>IFERROR(VLOOKUP(Table3[[#This Row],[Št. projektne naloge]],'[1]PLAN KONTROLE KONČANIH STROJEV'!$C$8:$M$2000,4,FALSE),"")</f>
        <v>DA</v>
      </c>
      <c r="AI1143" s="10" t="s">
        <v>1739</v>
      </c>
      <c r="AJ1143" s="10"/>
      <c r="AK1143" s="296">
        <f>IFERROR(VLOOKUP(Table3[[#This Row],[Št. projektne naloge]],'[1]PLAN KONTROLE KONČANIH STROJEV'!$C$8:$M$2000,9,FALSE),"")</f>
        <v>45765</v>
      </c>
      <c r="AL114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43" s="30" t="s">
        <v>357</v>
      </c>
      <c r="AN1143" s="1"/>
    </row>
    <row r="1144" spans="1:40" ht="18" hidden="1" customHeight="1" x14ac:dyDescent="0.35">
      <c r="A1144" s="76" t="s">
        <v>2459</v>
      </c>
      <c r="B1144" s="92" t="s">
        <v>2458</v>
      </c>
      <c r="C1144" s="95" t="s">
        <v>2441</v>
      </c>
      <c r="D1144" s="420" t="s">
        <v>2695</v>
      </c>
      <c r="E1144" s="25">
        <v>1</v>
      </c>
      <c r="F1144" s="10"/>
      <c r="G1144" s="91" t="s">
        <v>2523</v>
      </c>
      <c r="H1144" s="112" t="s">
        <v>2529</v>
      </c>
      <c r="I1144" s="20">
        <v>8</v>
      </c>
      <c r="J1144" s="200"/>
      <c r="K1144" s="200"/>
      <c r="L1144" s="19">
        <v>0</v>
      </c>
      <c r="M1144" s="19">
        <v>0</v>
      </c>
      <c r="N1144" s="91">
        <v>478794</v>
      </c>
      <c r="O1144" s="8">
        <v>16481</v>
      </c>
      <c r="P1144" s="10">
        <v>1</v>
      </c>
      <c r="Q1144" s="102"/>
      <c r="R1144" s="104">
        <v>6</v>
      </c>
      <c r="S1144" s="62" t="s">
        <v>19</v>
      </c>
      <c r="T1144" s="30" t="s">
        <v>2666</v>
      </c>
      <c r="U1144" s="10"/>
      <c r="V1144" s="434"/>
      <c r="W1144" s="10" t="str">
        <f>IFERROR(VLOOKUP(Table3[[#This Row],[Št. projektne naloge]],'[2]list 1'!$A$2:$I$2000,9,FALSE),"")</f>
        <v/>
      </c>
      <c r="X1144" s="296" t="str">
        <f>IFERROR(VLOOKUP(Table3[[#This Row],[Št. projektne naloge]],'[2]list 1'!$A$2:$I$2000,8,FALSE),"")</f>
        <v/>
      </c>
      <c r="Y1144" s="101">
        <f>SUM(Table3[[#This Row],[cca 
25%]:[cca 100%]])</f>
        <v>1</v>
      </c>
      <c r="Z1144" s="344">
        <f>Table3[[#This Row],[Montažne ure]]*(1-Table3[[#This Row],[faktor %]])</f>
        <v>0</v>
      </c>
      <c r="AA1144" s="84">
        <v>0.25</v>
      </c>
      <c r="AB1144" s="84">
        <v>0.25</v>
      </c>
      <c r="AC1144" s="84">
        <v>0.25</v>
      </c>
      <c r="AD1144" s="84">
        <v>0.25</v>
      </c>
      <c r="AE1144" s="10"/>
      <c r="AF1144" s="3"/>
      <c r="AG1144" s="296">
        <f>IFERROR(VLOOKUP(Table3[[#This Row],[Št. projektne naloge]],'[1]PLAN KONTROLE KONČANIH STROJEV'!$C$8:$M$2000,5,FALSE),"")</f>
        <v>0</v>
      </c>
      <c r="AH1144" s="296" t="str">
        <f>IFERROR(VLOOKUP(Table3[[#This Row],[Št. projektne naloge]],'[1]PLAN KONTROLE KONČANIH STROJEV'!$C$8:$M$2000,4,FALSE),"")</f>
        <v>DA</v>
      </c>
      <c r="AI1144" s="10" t="s">
        <v>1739</v>
      </c>
      <c r="AJ1144" s="10"/>
      <c r="AK1144" s="296">
        <f>IFERROR(VLOOKUP(Table3[[#This Row],[Št. projektne naloge]],'[1]PLAN KONTROLE KONČANIH STROJEV'!$C$8:$M$2000,9,FALSE),"")</f>
        <v>45765</v>
      </c>
      <c r="AL114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44" s="30" t="s">
        <v>357</v>
      </c>
      <c r="AN1144" s="1"/>
    </row>
    <row r="1145" spans="1:40" ht="18" hidden="1" customHeight="1" x14ac:dyDescent="0.35">
      <c r="A1145" s="76" t="s">
        <v>2459</v>
      </c>
      <c r="B1145" s="92" t="s">
        <v>2458</v>
      </c>
      <c r="C1145" s="95" t="s">
        <v>2442</v>
      </c>
      <c r="D1145" s="420" t="s">
        <v>2699</v>
      </c>
      <c r="E1145" s="25">
        <v>1</v>
      </c>
      <c r="F1145" s="10"/>
      <c r="G1145" s="91" t="s">
        <v>1502</v>
      </c>
      <c r="H1145" s="112" t="s">
        <v>2666</v>
      </c>
      <c r="I1145" s="19">
        <v>9</v>
      </c>
      <c r="J1145" s="200"/>
      <c r="K1145" s="200"/>
      <c r="L1145" s="19">
        <v>0</v>
      </c>
      <c r="M1145" s="19">
        <v>0</v>
      </c>
      <c r="N1145" s="91">
        <v>479204</v>
      </c>
      <c r="O1145" s="8">
        <v>16482</v>
      </c>
      <c r="P1145" s="10">
        <v>1</v>
      </c>
      <c r="Q1145" s="102"/>
      <c r="R1145" s="104">
        <v>7</v>
      </c>
      <c r="S1145" s="62" t="s">
        <v>19</v>
      </c>
      <c r="T1145" s="30" t="s">
        <v>2664</v>
      </c>
      <c r="U1145" s="10"/>
      <c r="V1145" s="434"/>
      <c r="W1145" s="10" t="str">
        <f>IFERROR(VLOOKUP(Table3[[#This Row],[Št. projektne naloge]],'[2]list 1'!$A$2:$I$2000,9,FALSE),"")</f>
        <v/>
      </c>
      <c r="X1145" s="296" t="str">
        <f>IFERROR(VLOOKUP(Table3[[#This Row],[Št. projektne naloge]],'[2]list 1'!$A$2:$I$2000,8,FALSE),"")</f>
        <v/>
      </c>
      <c r="Y1145" s="101">
        <f>SUM(Table3[[#This Row],[cca 
25%]:[cca 100%]])</f>
        <v>1</v>
      </c>
      <c r="Z1145" s="344">
        <f>Table3[[#This Row],[Montažne ure]]*(1-Table3[[#This Row],[faktor %]])</f>
        <v>0</v>
      </c>
      <c r="AA1145" s="84">
        <v>0.25</v>
      </c>
      <c r="AB1145" s="84">
        <v>0.25</v>
      </c>
      <c r="AC1145" s="84">
        <v>0.25</v>
      </c>
      <c r="AD1145" s="84">
        <v>0.25</v>
      </c>
      <c r="AE1145" s="10"/>
      <c r="AF1145" s="3"/>
      <c r="AG1145" s="296">
        <f>IFERROR(VLOOKUP(Table3[[#This Row],[Št. projektne naloge]],'[1]PLAN KONTROLE KONČANIH STROJEV'!$C$8:$M$2000,5,FALSE),"")</f>
        <v>0</v>
      </c>
      <c r="AH1145" s="296" t="str">
        <f>IFERROR(VLOOKUP(Table3[[#This Row],[Št. projektne naloge]],'[1]PLAN KONTROLE KONČANIH STROJEV'!$C$8:$M$2000,4,FALSE),"")</f>
        <v>DA</v>
      </c>
      <c r="AI1145" s="10" t="s">
        <v>1739</v>
      </c>
      <c r="AJ1145" s="10"/>
      <c r="AK1145" s="296">
        <f>IFERROR(VLOOKUP(Table3[[#This Row],[Št. projektne naloge]],'[1]PLAN KONTROLE KONČANIH STROJEV'!$C$8:$M$2000,9,FALSE),"")</f>
        <v>45765</v>
      </c>
      <c r="AL114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45" s="30" t="s">
        <v>357</v>
      </c>
      <c r="AN1145" s="1"/>
    </row>
    <row r="1146" spans="1:40" ht="18" hidden="1" customHeight="1" x14ac:dyDescent="0.35">
      <c r="A1146" s="76" t="s">
        <v>2459</v>
      </c>
      <c r="B1146" s="92" t="s">
        <v>2458</v>
      </c>
      <c r="C1146" s="95" t="s">
        <v>2443</v>
      </c>
      <c r="D1146" s="420" t="s">
        <v>2700</v>
      </c>
      <c r="E1146" s="25">
        <v>1</v>
      </c>
      <c r="F1146" s="10"/>
      <c r="G1146" s="91" t="s">
        <v>2785</v>
      </c>
      <c r="H1146" s="112" t="s">
        <v>357</v>
      </c>
      <c r="I1146" s="24">
        <v>9</v>
      </c>
      <c r="J1146" s="7"/>
      <c r="K1146" s="200"/>
      <c r="L1146" s="19">
        <v>0</v>
      </c>
      <c r="M1146" s="19">
        <v>0</v>
      </c>
      <c r="N1146" s="91">
        <v>437838</v>
      </c>
      <c r="O1146" s="8">
        <v>16483</v>
      </c>
      <c r="P1146" s="10">
        <v>1</v>
      </c>
      <c r="Q1146" s="102"/>
      <c r="R1146" s="108">
        <v>0</v>
      </c>
      <c r="S1146" s="62" t="s">
        <v>19</v>
      </c>
      <c r="T1146" s="30" t="s">
        <v>2664</v>
      </c>
      <c r="U1146" s="10"/>
      <c r="V1146" s="434"/>
      <c r="W1146" s="10" t="str">
        <f>IFERROR(VLOOKUP(Table3[[#This Row],[Št. projektne naloge]],'[2]list 1'!$A$2:$I$2000,9,FALSE),"")</f>
        <v/>
      </c>
      <c r="X1146" s="296" t="str">
        <f>IFERROR(VLOOKUP(Table3[[#This Row],[Št. projektne naloge]],'[2]list 1'!$A$2:$I$2000,8,FALSE),"")</f>
        <v/>
      </c>
      <c r="Y1146" s="101">
        <f>SUM(Table3[[#This Row],[cca 
25%]:[cca 100%]])</f>
        <v>0</v>
      </c>
      <c r="Z1146" s="344">
        <f>Table3[[#This Row],[Montažne ure]]*(1-Table3[[#This Row],[faktor %]])</f>
        <v>0</v>
      </c>
      <c r="AA1146" s="102"/>
      <c r="AB1146" s="10"/>
      <c r="AC1146" s="10"/>
      <c r="AD1146" s="10"/>
      <c r="AE1146" s="10"/>
      <c r="AF1146" s="3"/>
      <c r="AG1146" s="296">
        <f>IFERROR(VLOOKUP(Table3[[#This Row],[Št. projektne naloge]],'[1]PLAN KONTROLE KONČANIH STROJEV'!$C$8:$M$2000,5,FALSE),"")</f>
        <v>0</v>
      </c>
      <c r="AH1146" s="296">
        <f>IFERROR(VLOOKUP(Table3[[#This Row],[Št. projektne naloge]],'[1]PLAN KONTROLE KONČANIH STROJEV'!$C$8:$M$2000,4,FALSE),"")</f>
        <v>0</v>
      </c>
      <c r="AI1146" s="10" t="s">
        <v>2927</v>
      </c>
      <c r="AJ1146" s="10"/>
      <c r="AK1146" s="296">
        <f>IFERROR(VLOOKUP(Table3[[#This Row],[Št. projektne naloge]],'[1]PLAN KONTROLE KONČANIH STROJEV'!$C$8:$M$2000,9,FALSE),"")</f>
        <v>0</v>
      </c>
      <c r="AL114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46" s="30" t="s">
        <v>357</v>
      </c>
      <c r="AN1146" s="1"/>
    </row>
    <row r="1147" spans="1:40" ht="18" hidden="1" customHeight="1" x14ac:dyDescent="0.35">
      <c r="A1147" s="76" t="s">
        <v>2459</v>
      </c>
      <c r="B1147" s="92" t="s">
        <v>2458</v>
      </c>
      <c r="C1147" s="95" t="s">
        <v>2444</v>
      </c>
      <c r="D1147" s="420" t="s">
        <v>2701</v>
      </c>
      <c r="E1147" s="25">
        <v>1</v>
      </c>
      <c r="F1147" s="10"/>
      <c r="G1147" s="70" t="s">
        <v>2523</v>
      </c>
      <c r="H1147" s="112" t="s">
        <v>2529</v>
      </c>
      <c r="I1147" s="20">
        <v>8</v>
      </c>
      <c r="J1147" s="555" t="s">
        <v>30</v>
      </c>
      <c r="K1147" s="200"/>
      <c r="L1147" s="19">
        <v>0</v>
      </c>
      <c r="M1147" s="19">
        <v>0</v>
      </c>
      <c r="N1147" s="91">
        <v>479206</v>
      </c>
      <c r="O1147" s="8">
        <v>16484</v>
      </c>
      <c r="P1147" s="10">
        <v>1</v>
      </c>
      <c r="Q1147" s="102"/>
      <c r="R1147" s="104">
        <v>19</v>
      </c>
      <c r="S1147" s="62" t="s">
        <v>19</v>
      </c>
      <c r="T1147" s="30" t="s">
        <v>2666</v>
      </c>
      <c r="U1147" s="10"/>
      <c r="V1147" s="434"/>
      <c r="W1147" s="10" t="str">
        <f>IFERROR(VLOOKUP(Table3[[#This Row],[Št. projektne naloge]],'[2]list 1'!$A$2:$I$2000,9,FALSE),"")</f>
        <v/>
      </c>
      <c r="X1147" s="296" t="str">
        <f>IFERROR(VLOOKUP(Table3[[#This Row],[Št. projektne naloge]],'[2]list 1'!$A$2:$I$2000,8,FALSE),"")</f>
        <v/>
      </c>
      <c r="Y1147" s="101">
        <f>SUM(Table3[[#This Row],[cca 
25%]:[cca 100%]])</f>
        <v>1</v>
      </c>
      <c r="Z1147" s="344">
        <f>Table3[[#This Row],[Montažne ure]]*(1-Table3[[#This Row],[faktor %]])</f>
        <v>0</v>
      </c>
      <c r="AA1147" s="84">
        <v>0.25</v>
      </c>
      <c r="AB1147" s="84">
        <v>0.25</v>
      </c>
      <c r="AC1147" s="84">
        <v>0.25</v>
      </c>
      <c r="AD1147" s="84">
        <v>0.25</v>
      </c>
      <c r="AE1147" s="10"/>
      <c r="AF1147" s="3"/>
      <c r="AG1147" s="296">
        <f>IFERROR(VLOOKUP(Table3[[#This Row],[Št. projektne naloge]],'[1]PLAN KONTROLE KONČANIH STROJEV'!$C$8:$M$2000,5,FALSE),"")</f>
        <v>0</v>
      </c>
      <c r="AH1147" s="296" t="str">
        <f>IFERROR(VLOOKUP(Table3[[#This Row],[Št. projektne naloge]],'[1]PLAN KONTROLE KONČANIH STROJEV'!$C$8:$M$2000,4,FALSE),"")</f>
        <v>DA</v>
      </c>
      <c r="AI1147" s="10" t="s">
        <v>1739</v>
      </c>
      <c r="AJ1147" s="10"/>
      <c r="AK1147" s="296">
        <f>IFERROR(VLOOKUP(Table3[[#This Row],[Št. projektne naloge]],'[1]PLAN KONTROLE KONČANIH STROJEV'!$C$8:$M$2000,9,FALSE),"")</f>
        <v>45770</v>
      </c>
      <c r="AL114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47" s="30" t="s">
        <v>357</v>
      </c>
      <c r="AN1147" s="1"/>
    </row>
    <row r="1148" spans="1:40" ht="18" hidden="1" customHeight="1" x14ac:dyDescent="0.35">
      <c r="A1148" s="76" t="s">
        <v>2459</v>
      </c>
      <c r="B1148" s="92" t="s">
        <v>2458</v>
      </c>
      <c r="C1148" s="95" t="s">
        <v>2445</v>
      </c>
      <c r="D1148" s="420" t="s">
        <v>2696</v>
      </c>
      <c r="E1148" s="25">
        <v>1</v>
      </c>
      <c r="F1148" s="10"/>
      <c r="G1148" s="91" t="s">
        <v>1454</v>
      </c>
      <c r="H1148" s="112" t="s">
        <v>2529</v>
      </c>
      <c r="I1148" s="20">
        <v>8</v>
      </c>
      <c r="J1148" s="200"/>
      <c r="K1148" s="200"/>
      <c r="L1148" s="19">
        <v>0</v>
      </c>
      <c r="M1148" s="19">
        <v>0</v>
      </c>
      <c r="N1148" s="91">
        <v>479207</v>
      </c>
      <c r="O1148" s="8">
        <v>16485</v>
      </c>
      <c r="P1148" s="10">
        <v>1</v>
      </c>
      <c r="Q1148" s="102"/>
      <c r="R1148" s="10">
        <v>8</v>
      </c>
      <c r="S1148" s="62" t="s">
        <v>19</v>
      </c>
      <c r="T1148" s="30" t="s">
        <v>2666</v>
      </c>
      <c r="U1148" s="10"/>
      <c r="V1148" s="434"/>
      <c r="W1148" s="10" t="str">
        <f>IFERROR(VLOOKUP(Table3[[#This Row],[Št. projektne naloge]],'[2]list 1'!$A$2:$I$2000,9,FALSE),"")</f>
        <v/>
      </c>
      <c r="X1148" s="296" t="str">
        <f>IFERROR(VLOOKUP(Table3[[#This Row],[Št. projektne naloge]],'[2]list 1'!$A$2:$I$2000,8,FALSE),"")</f>
        <v/>
      </c>
      <c r="Y1148" s="101">
        <f>SUM(Table3[[#This Row],[cca 
25%]:[cca 100%]])</f>
        <v>1</v>
      </c>
      <c r="Z1148" s="344">
        <f>Table3[[#This Row],[Montažne ure]]*(1-Table3[[#This Row],[faktor %]])</f>
        <v>0</v>
      </c>
      <c r="AA1148" s="84">
        <v>0.25</v>
      </c>
      <c r="AB1148" s="84">
        <v>0.25</v>
      </c>
      <c r="AC1148" s="84">
        <v>0.25</v>
      </c>
      <c r="AD1148" s="84">
        <v>0.25</v>
      </c>
      <c r="AE1148" s="10"/>
      <c r="AF1148" s="3"/>
      <c r="AG1148" s="296">
        <f>IFERROR(VLOOKUP(Table3[[#This Row],[Št. projektne naloge]],'[1]PLAN KONTROLE KONČANIH STROJEV'!$C$8:$M$2000,5,FALSE),"")</f>
        <v>0</v>
      </c>
      <c r="AH1148" s="296" t="str">
        <f>IFERROR(VLOOKUP(Table3[[#This Row],[Št. projektne naloge]],'[1]PLAN KONTROLE KONČANIH STROJEV'!$C$8:$M$2000,4,FALSE),"")</f>
        <v>DA</v>
      </c>
      <c r="AI1148" s="10" t="s">
        <v>1739</v>
      </c>
      <c r="AJ1148" s="10"/>
      <c r="AK1148" s="296">
        <f>IFERROR(VLOOKUP(Table3[[#This Row],[Št. projektne naloge]],'[1]PLAN KONTROLE KONČANIH STROJEV'!$C$8:$M$2000,9,FALSE),"")</f>
        <v>45765</v>
      </c>
      <c r="AL114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48" s="30" t="s">
        <v>357</v>
      </c>
      <c r="AN1148" s="1"/>
    </row>
    <row r="1149" spans="1:40" ht="18" hidden="1" customHeight="1" x14ac:dyDescent="0.35">
      <c r="A1149" s="76" t="s">
        <v>2459</v>
      </c>
      <c r="B1149" s="92" t="s">
        <v>2458</v>
      </c>
      <c r="C1149" s="95" t="s">
        <v>2445</v>
      </c>
      <c r="D1149" s="420" t="s">
        <v>2741</v>
      </c>
      <c r="E1149" s="25">
        <v>1</v>
      </c>
      <c r="F1149" s="24" t="s">
        <v>357</v>
      </c>
      <c r="G1149" s="91" t="s">
        <v>1491</v>
      </c>
      <c r="H1149" s="112" t="s">
        <v>548</v>
      </c>
      <c r="I1149" s="200">
        <v>10</v>
      </c>
      <c r="J1149" s="200"/>
      <c r="K1149" s="200"/>
      <c r="L1149" s="19">
        <v>0</v>
      </c>
      <c r="M1149" s="19">
        <v>0</v>
      </c>
      <c r="N1149" s="91">
        <v>479208</v>
      </c>
      <c r="O1149" s="92">
        <v>16486</v>
      </c>
      <c r="P1149" s="91">
        <v>1</v>
      </c>
      <c r="Q1149" s="310"/>
      <c r="R1149" s="91">
        <v>8</v>
      </c>
      <c r="S1149" s="61" t="s">
        <v>29</v>
      </c>
      <c r="T1149" s="30"/>
      <c r="U1149" s="10"/>
      <c r="V1149" s="434"/>
      <c r="W1149" s="10" t="str">
        <f>IFERROR(VLOOKUP(Table3[[#This Row],[Št. projektne naloge]],'[2]list 1'!$A$2:$I$2000,9,FALSE),"")</f>
        <v/>
      </c>
      <c r="X1149" s="296" t="str">
        <f>IFERROR(VLOOKUP(Table3[[#This Row],[Št. projektne naloge]],'[2]list 1'!$A$2:$I$2000,8,FALSE),"")</f>
        <v/>
      </c>
      <c r="Y1149" s="101">
        <f>SUM(Table3[[#This Row],[cca 
25%]:[cca 100%]])</f>
        <v>1</v>
      </c>
      <c r="Z1149" s="344">
        <f>Table3[[#This Row],[Montažne ure]]*(1-Table3[[#This Row],[faktor %]])</f>
        <v>0</v>
      </c>
      <c r="AA1149" s="84">
        <v>0.25</v>
      </c>
      <c r="AB1149" s="84">
        <v>0.25</v>
      </c>
      <c r="AC1149" s="84">
        <v>0.25</v>
      </c>
      <c r="AD1149" s="84">
        <v>0.25</v>
      </c>
      <c r="AE1149" s="556" t="s">
        <v>1684</v>
      </c>
      <c r="AF1149" s="3"/>
      <c r="AG1149" s="296">
        <f>IFERROR(VLOOKUP(Table3[[#This Row],[Št. projektne naloge]],'[1]PLAN KONTROLE KONČANIH STROJEV'!$C$8:$M$2000,5,FALSE),"")</f>
        <v>0</v>
      </c>
      <c r="AH1149" s="296" t="str">
        <f>IFERROR(VLOOKUP(Table3[[#This Row],[Št. projektne naloge]],'[1]PLAN KONTROLE KONČANIH STROJEV'!$C$8:$M$2000,4,FALSE),"")</f>
        <v>DA</v>
      </c>
      <c r="AI1149" s="10" t="s">
        <v>2000</v>
      </c>
      <c r="AJ1149" s="10"/>
      <c r="AK1149" s="296">
        <f>IFERROR(VLOOKUP(Table3[[#This Row],[Št. projektne naloge]],'[1]PLAN KONTROLE KONČANIH STROJEV'!$C$8:$M$2000,9,FALSE),"")</f>
        <v>45799</v>
      </c>
      <c r="AL114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49" s="30" t="s">
        <v>357</v>
      </c>
      <c r="AN1149" s="1"/>
    </row>
    <row r="1150" spans="1:40" ht="18" hidden="1" customHeight="1" x14ac:dyDescent="0.35">
      <c r="A1150" s="76" t="s">
        <v>2459</v>
      </c>
      <c r="B1150" s="92" t="s">
        <v>2458</v>
      </c>
      <c r="C1150" s="95" t="s">
        <v>2445</v>
      </c>
      <c r="D1150" s="420" t="s">
        <v>2742</v>
      </c>
      <c r="E1150" s="25">
        <v>1</v>
      </c>
      <c r="F1150" s="24" t="s">
        <v>357</v>
      </c>
      <c r="G1150" s="91" t="s">
        <v>1487</v>
      </c>
      <c r="H1150" s="112" t="s">
        <v>548</v>
      </c>
      <c r="I1150" s="200">
        <v>10</v>
      </c>
      <c r="J1150" s="200"/>
      <c r="K1150" s="200"/>
      <c r="L1150" s="19">
        <v>0</v>
      </c>
      <c r="M1150" s="19">
        <v>0</v>
      </c>
      <c r="N1150" s="91">
        <v>478799</v>
      </c>
      <c r="O1150" s="8">
        <v>16487</v>
      </c>
      <c r="P1150" s="10">
        <v>1</v>
      </c>
      <c r="Q1150" s="102"/>
      <c r="R1150" s="10">
        <v>6</v>
      </c>
      <c r="S1150" s="61" t="s">
        <v>29</v>
      </c>
      <c r="T1150" s="30"/>
      <c r="U1150" s="10"/>
      <c r="V1150" s="434"/>
      <c r="W1150" s="10" t="str">
        <f>IFERROR(VLOOKUP(Table3[[#This Row],[Št. projektne naloge]],'[2]list 1'!$A$2:$I$2000,9,FALSE),"")</f>
        <v/>
      </c>
      <c r="X1150" s="296" t="str">
        <f>IFERROR(VLOOKUP(Table3[[#This Row],[Št. projektne naloge]],'[2]list 1'!$A$2:$I$2000,8,FALSE),"")</f>
        <v/>
      </c>
      <c r="Y1150" s="101">
        <f>SUM(Table3[[#This Row],[cca 
25%]:[cca 100%]])</f>
        <v>1</v>
      </c>
      <c r="Z1150" s="344">
        <f>Table3[[#This Row],[Montažne ure]]*(1-Table3[[#This Row],[faktor %]])</f>
        <v>0</v>
      </c>
      <c r="AA1150" s="84">
        <v>0.25</v>
      </c>
      <c r="AB1150" s="84">
        <v>0.25</v>
      </c>
      <c r="AC1150" s="84">
        <v>0.25</v>
      </c>
      <c r="AD1150" s="84">
        <v>0.25</v>
      </c>
      <c r="AE1150" s="556" t="s">
        <v>1684</v>
      </c>
      <c r="AF1150" s="3"/>
      <c r="AG1150" s="296">
        <f>IFERROR(VLOOKUP(Table3[[#This Row],[Št. projektne naloge]],'[1]PLAN KONTROLE KONČANIH STROJEV'!$C$8:$M$2000,5,FALSE),"")</f>
        <v>0</v>
      </c>
      <c r="AH1150" s="296" t="str">
        <f>IFERROR(VLOOKUP(Table3[[#This Row],[Št. projektne naloge]],'[1]PLAN KONTROLE KONČANIH STROJEV'!$C$8:$M$2000,4,FALSE),"")</f>
        <v>DA</v>
      </c>
      <c r="AI1150" s="10" t="s">
        <v>2000</v>
      </c>
      <c r="AJ1150" s="10"/>
      <c r="AK1150" s="296">
        <f>IFERROR(VLOOKUP(Table3[[#This Row],[Št. projektne naloge]],'[1]PLAN KONTROLE KONČANIH STROJEV'!$C$8:$M$2000,9,FALSE),"")</f>
        <v>45799</v>
      </c>
      <c r="AL115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50" s="30" t="s">
        <v>357</v>
      </c>
      <c r="AN1150" s="1"/>
    </row>
    <row r="1151" spans="1:40" ht="18" hidden="1" customHeight="1" x14ac:dyDescent="0.35">
      <c r="A1151" s="76" t="s">
        <v>2459</v>
      </c>
      <c r="B1151" s="92" t="s">
        <v>2458</v>
      </c>
      <c r="C1151" s="95" t="s">
        <v>2446</v>
      </c>
      <c r="D1151" s="420" t="s">
        <v>2743</v>
      </c>
      <c r="E1151" s="25">
        <v>1</v>
      </c>
      <c r="F1151" s="24" t="s">
        <v>357</v>
      </c>
      <c r="G1151" s="91" t="s">
        <v>1491</v>
      </c>
      <c r="H1151" s="112" t="s">
        <v>548</v>
      </c>
      <c r="I1151" s="200">
        <v>10</v>
      </c>
      <c r="J1151" s="200"/>
      <c r="K1151" s="200"/>
      <c r="L1151" s="19">
        <v>0</v>
      </c>
      <c r="M1151" s="19">
        <v>0</v>
      </c>
      <c r="N1151" s="91">
        <v>479209</v>
      </c>
      <c r="O1151" s="92">
        <v>16488</v>
      </c>
      <c r="P1151" s="91">
        <v>1</v>
      </c>
      <c r="Q1151" s="310"/>
      <c r="R1151" s="91">
        <v>15</v>
      </c>
      <c r="S1151" s="61" t="s">
        <v>29</v>
      </c>
      <c r="T1151" s="30"/>
      <c r="U1151" s="10"/>
      <c r="V1151" s="434"/>
      <c r="W1151" s="10" t="str">
        <f>IFERROR(VLOOKUP(Table3[[#This Row],[Št. projektne naloge]],'[2]list 1'!$A$2:$I$2000,9,FALSE),"")</f>
        <v/>
      </c>
      <c r="X1151" s="296" t="str">
        <f>IFERROR(VLOOKUP(Table3[[#This Row],[Št. projektne naloge]],'[2]list 1'!$A$2:$I$2000,8,FALSE),"")</f>
        <v/>
      </c>
      <c r="Y1151" s="101">
        <f>SUM(Table3[[#This Row],[cca 
25%]:[cca 100%]])</f>
        <v>1</v>
      </c>
      <c r="Z1151" s="344">
        <f>Table3[[#This Row],[Montažne ure]]*(1-Table3[[#This Row],[faktor %]])</f>
        <v>0</v>
      </c>
      <c r="AA1151" s="84">
        <v>0.25</v>
      </c>
      <c r="AB1151" s="84">
        <v>0.25</v>
      </c>
      <c r="AC1151" s="84">
        <v>0.25</v>
      </c>
      <c r="AD1151" s="84">
        <v>0.25</v>
      </c>
      <c r="AE1151" s="556" t="s">
        <v>1684</v>
      </c>
      <c r="AF1151" s="3"/>
      <c r="AG1151" s="296">
        <f>IFERROR(VLOOKUP(Table3[[#This Row],[Št. projektne naloge]],'[1]PLAN KONTROLE KONČANIH STROJEV'!$C$8:$M$2000,5,FALSE),"")</f>
        <v>0</v>
      </c>
      <c r="AH1151" s="296" t="str">
        <f>IFERROR(VLOOKUP(Table3[[#This Row],[Št. projektne naloge]],'[1]PLAN KONTROLE KONČANIH STROJEV'!$C$8:$M$2000,4,FALSE),"")</f>
        <v>DA</v>
      </c>
      <c r="AI1151" s="10" t="s">
        <v>2000</v>
      </c>
      <c r="AJ1151" s="10"/>
      <c r="AK1151" s="296">
        <f>IFERROR(VLOOKUP(Table3[[#This Row],[Št. projektne naloge]],'[1]PLAN KONTROLE KONČANIH STROJEV'!$C$8:$M$2000,9,FALSE),"")</f>
        <v>45799</v>
      </c>
      <c r="AL115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51" s="30" t="s">
        <v>357</v>
      </c>
      <c r="AN1151" s="1"/>
    </row>
    <row r="1152" spans="1:40" ht="18" hidden="1" customHeight="1" x14ac:dyDescent="0.35">
      <c r="A1152" s="76" t="s">
        <v>2459</v>
      </c>
      <c r="B1152" s="92" t="s">
        <v>2458</v>
      </c>
      <c r="C1152" s="95" t="s">
        <v>2447</v>
      </c>
      <c r="D1152" s="420" t="s">
        <v>2744</v>
      </c>
      <c r="E1152" s="25">
        <v>1</v>
      </c>
      <c r="F1152" s="24" t="s">
        <v>357</v>
      </c>
      <c r="G1152" s="91" t="s">
        <v>1491</v>
      </c>
      <c r="H1152" s="112" t="s">
        <v>2898</v>
      </c>
      <c r="I1152" s="200">
        <v>10</v>
      </c>
      <c r="J1152" s="156"/>
      <c r="K1152" s="200"/>
      <c r="L1152" s="19">
        <v>0</v>
      </c>
      <c r="M1152" s="19">
        <v>0</v>
      </c>
      <c r="N1152" s="91">
        <v>479210</v>
      </c>
      <c r="O1152" s="92">
        <v>16567</v>
      </c>
      <c r="P1152" s="91">
        <v>1</v>
      </c>
      <c r="Q1152" s="310"/>
      <c r="R1152" s="91">
        <v>12</v>
      </c>
      <c r="S1152" s="61" t="s">
        <v>29</v>
      </c>
      <c r="T1152" s="30"/>
      <c r="U1152" s="10"/>
      <c r="V1152" s="434"/>
      <c r="W1152" s="10" t="str">
        <f>IFERROR(VLOOKUP(Table3[[#This Row],[Št. projektne naloge]],'[2]list 1'!$A$2:$I$2000,9,FALSE),"")</f>
        <v/>
      </c>
      <c r="X1152" s="296" t="str">
        <f>IFERROR(VLOOKUP(Table3[[#This Row],[Št. projektne naloge]],'[2]list 1'!$A$2:$I$2000,8,FALSE),"")</f>
        <v/>
      </c>
      <c r="Y1152" s="101">
        <f>SUM(Table3[[#This Row],[cca 
25%]:[cca 100%]])</f>
        <v>1</v>
      </c>
      <c r="Z1152" s="344">
        <f>Table3[[#This Row],[Montažne ure]]*(1-Table3[[#This Row],[faktor %]])</f>
        <v>0</v>
      </c>
      <c r="AA1152" s="84">
        <v>0.25</v>
      </c>
      <c r="AB1152" s="84">
        <v>0.25</v>
      </c>
      <c r="AC1152" s="84">
        <v>0.25</v>
      </c>
      <c r="AD1152" s="84">
        <v>0.25</v>
      </c>
      <c r="AE1152" s="557" t="s">
        <v>1711</v>
      </c>
      <c r="AF1152" s="3"/>
      <c r="AG1152" s="296">
        <f>IFERROR(VLOOKUP(Table3[[#This Row],[Št. projektne naloge]],'[1]PLAN KONTROLE KONČANIH STROJEV'!$C$8:$M$2000,5,FALSE),"")</f>
        <v>0</v>
      </c>
      <c r="AH1152" s="296" t="str">
        <f>IFERROR(VLOOKUP(Table3[[#This Row],[Št. projektne naloge]],'[1]PLAN KONTROLE KONČANIH STROJEV'!$C$8:$M$2000,4,FALSE),"")</f>
        <v>DA</v>
      </c>
      <c r="AI1152" s="4" t="s">
        <v>2000</v>
      </c>
      <c r="AJ1152" s="10"/>
      <c r="AK1152" s="296">
        <f>IFERROR(VLOOKUP(Table3[[#This Row],[Št. projektne naloge]],'[1]PLAN KONTROLE KONČANIH STROJEV'!$C$8:$M$2000,9,FALSE),"")</f>
        <v>45799</v>
      </c>
      <c r="AL115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52" s="30" t="s">
        <v>357</v>
      </c>
      <c r="AN1152" s="1"/>
    </row>
    <row r="1153" spans="1:40" ht="18" hidden="1" customHeight="1" x14ac:dyDescent="0.35">
      <c r="A1153" s="76" t="s">
        <v>2459</v>
      </c>
      <c r="B1153" s="92" t="s">
        <v>2458</v>
      </c>
      <c r="C1153" s="95" t="s">
        <v>2448</v>
      </c>
      <c r="D1153" s="420" t="s">
        <v>2745</v>
      </c>
      <c r="E1153" s="25">
        <v>1</v>
      </c>
      <c r="F1153" s="24" t="s">
        <v>357</v>
      </c>
      <c r="G1153" s="91" t="s">
        <v>2523</v>
      </c>
      <c r="H1153" s="112" t="s">
        <v>2898</v>
      </c>
      <c r="I1153" s="200">
        <v>10</v>
      </c>
      <c r="J1153" s="200"/>
      <c r="K1153" s="200"/>
      <c r="L1153" s="19">
        <v>0</v>
      </c>
      <c r="M1153" s="19">
        <v>0</v>
      </c>
      <c r="N1153" s="91">
        <v>479211</v>
      </c>
      <c r="O1153" s="8">
        <v>16489</v>
      </c>
      <c r="P1153" s="10">
        <v>1</v>
      </c>
      <c r="Q1153" s="102"/>
      <c r="R1153" s="104">
        <v>8</v>
      </c>
      <c r="S1153" s="61" t="s">
        <v>29</v>
      </c>
      <c r="T1153" s="30"/>
      <c r="U1153" s="10"/>
      <c r="V1153" s="434"/>
      <c r="W1153" s="10" t="str">
        <f>IFERROR(VLOOKUP(Table3[[#This Row],[Št. projektne naloge]],'[2]list 1'!$A$2:$I$2000,9,FALSE),"")</f>
        <v/>
      </c>
      <c r="X1153" s="296" t="str">
        <f>IFERROR(VLOOKUP(Table3[[#This Row],[Št. projektne naloge]],'[2]list 1'!$A$2:$I$2000,8,FALSE),"")</f>
        <v/>
      </c>
      <c r="Y1153" s="101">
        <f>SUM(Table3[[#This Row],[cca 
25%]:[cca 100%]])</f>
        <v>1</v>
      </c>
      <c r="Z1153" s="344">
        <f>Table3[[#This Row],[Montažne ure]]*(1-Table3[[#This Row],[faktor %]])</f>
        <v>0</v>
      </c>
      <c r="AA1153" s="84">
        <v>0.25</v>
      </c>
      <c r="AB1153" s="84">
        <v>0.25</v>
      </c>
      <c r="AC1153" s="84">
        <v>0.25</v>
      </c>
      <c r="AD1153" s="84">
        <v>0.25</v>
      </c>
      <c r="AE1153" s="549" t="s">
        <v>1711</v>
      </c>
      <c r="AF1153" s="3"/>
      <c r="AG1153" s="296">
        <f>IFERROR(VLOOKUP(Table3[[#This Row],[Št. projektne naloge]],'[1]PLAN KONTROLE KONČANIH STROJEV'!$C$8:$M$2000,5,FALSE),"")</f>
        <v>0</v>
      </c>
      <c r="AH1153" s="296" t="str">
        <f>IFERROR(VLOOKUP(Table3[[#This Row],[Št. projektne naloge]],'[1]PLAN KONTROLE KONČANIH STROJEV'!$C$8:$M$2000,4,FALSE),"")</f>
        <v>DA</v>
      </c>
      <c r="AI1153" s="10" t="s">
        <v>2000</v>
      </c>
      <c r="AJ1153" s="10"/>
      <c r="AK1153" s="296">
        <f>IFERROR(VLOOKUP(Table3[[#This Row],[Št. projektne naloge]],'[1]PLAN KONTROLE KONČANIH STROJEV'!$C$8:$M$2000,9,FALSE),"")</f>
        <v>45799</v>
      </c>
      <c r="AL115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53" s="30" t="s">
        <v>357</v>
      </c>
      <c r="AN1153" s="1"/>
    </row>
    <row r="1154" spans="1:40" ht="18" hidden="1" customHeight="1" x14ac:dyDescent="0.35">
      <c r="A1154" s="76" t="s">
        <v>2459</v>
      </c>
      <c r="B1154" s="92" t="s">
        <v>2458</v>
      </c>
      <c r="C1154" s="95" t="s">
        <v>2447</v>
      </c>
      <c r="D1154" s="420" t="s">
        <v>2746</v>
      </c>
      <c r="E1154" s="25">
        <v>1</v>
      </c>
      <c r="F1154" s="24" t="s">
        <v>357</v>
      </c>
      <c r="G1154" s="91" t="s">
        <v>1491</v>
      </c>
      <c r="H1154" s="112" t="s">
        <v>2898</v>
      </c>
      <c r="I1154" s="200">
        <v>10</v>
      </c>
      <c r="J1154" s="156"/>
      <c r="K1154" s="200"/>
      <c r="L1154" s="19">
        <v>0</v>
      </c>
      <c r="M1154" s="19">
        <v>0</v>
      </c>
      <c r="N1154" s="91">
        <v>479212</v>
      </c>
      <c r="O1154" s="92">
        <v>16568</v>
      </c>
      <c r="P1154" s="91">
        <v>1</v>
      </c>
      <c r="Q1154" s="310"/>
      <c r="R1154" s="91">
        <v>9</v>
      </c>
      <c r="S1154" s="61" t="s">
        <v>29</v>
      </c>
      <c r="T1154" s="30"/>
      <c r="U1154" s="10"/>
      <c r="V1154" s="434"/>
      <c r="W1154" s="10" t="str">
        <f>IFERROR(VLOOKUP(Table3[[#This Row],[Št. projektne naloge]],'[2]list 1'!$A$2:$I$2000,9,FALSE),"")</f>
        <v/>
      </c>
      <c r="X1154" s="296" t="str">
        <f>IFERROR(VLOOKUP(Table3[[#This Row],[Št. projektne naloge]],'[2]list 1'!$A$2:$I$2000,8,FALSE),"")</f>
        <v/>
      </c>
      <c r="Y1154" s="101">
        <f>SUM(Table3[[#This Row],[cca 
25%]:[cca 100%]])</f>
        <v>1</v>
      </c>
      <c r="Z1154" s="344">
        <f>Table3[[#This Row],[Montažne ure]]*(1-Table3[[#This Row],[faktor %]])</f>
        <v>0</v>
      </c>
      <c r="AA1154" s="84">
        <v>0.25</v>
      </c>
      <c r="AB1154" s="84">
        <v>0.25</v>
      </c>
      <c r="AC1154" s="84">
        <v>0.25</v>
      </c>
      <c r="AD1154" s="84">
        <v>0.25</v>
      </c>
      <c r="AE1154" s="549" t="s">
        <v>1711</v>
      </c>
      <c r="AF1154" s="3"/>
      <c r="AG1154" s="296">
        <f>IFERROR(VLOOKUP(Table3[[#This Row],[Št. projektne naloge]],'[1]PLAN KONTROLE KONČANIH STROJEV'!$C$8:$M$2000,5,FALSE),"")</f>
        <v>0</v>
      </c>
      <c r="AH1154" s="296" t="str">
        <f>IFERROR(VLOOKUP(Table3[[#This Row],[Št. projektne naloge]],'[1]PLAN KONTROLE KONČANIH STROJEV'!$C$8:$M$2000,4,FALSE),"")</f>
        <v>DA</v>
      </c>
      <c r="AI1154" s="4" t="s">
        <v>2000</v>
      </c>
      <c r="AJ1154" s="10"/>
      <c r="AK1154" s="296">
        <f>IFERROR(VLOOKUP(Table3[[#This Row],[Št. projektne naloge]],'[1]PLAN KONTROLE KONČANIH STROJEV'!$C$8:$M$2000,9,FALSE),"")</f>
        <v>45799</v>
      </c>
      <c r="AL115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54" s="30" t="s">
        <v>357</v>
      </c>
      <c r="AN1154" s="1"/>
    </row>
    <row r="1155" spans="1:40" ht="18" hidden="1" customHeight="1" x14ac:dyDescent="0.35">
      <c r="A1155" s="76" t="s">
        <v>2459</v>
      </c>
      <c r="B1155" s="92" t="s">
        <v>2458</v>
      </c>
      <c r="C1155" s="95" t="s">
        <v>2448</v>
      </c>
      <c r="D1155" s="420" t="s">
        <v>2747</v>
      </c>
      <c r="E1155" s="25">
        <v>1</v>
      </c>
      <c r="F1155" s="24" t="s">
        <v>357</v>
      </c>
      <c r="G1155" s="91" t="s">
        <v>1383</v>
      </c>
      <c r="H1155" s="112" t="s">
        <v>2898</v>
      </c>
      <c r="I1155" s="200">
        <v>10</v>
      </c>
      <c r="J1155" s="200"/>
      <c r="K1155" s="200"/>
      <c r="L1155" s="19">
        <v>0</v>
      </c>
      <c r="M1155" s="19">
        <v>0</v>
      </c>
      <c r="N1155" s="91">
        <v>479213</v>
      </c>
      <c r="O1155" s="8">
        <v>16490</v>
      </c>
      <c r="P1155" s="10">
        <v>1</v>
      </c>
      <c r="Q1155" s="102"/>
      <c r="R1155" s="10">
        <v>7</v>
      </c>
      <c r="S1155" s="61" t="s">
        <v>29</v>
      </c>
      <c r="T1155" s="30"/>
      <c r="U1155" s="10"/>
      <c r="V1155" s="434"/>
      <c r="W1155" s="10" t="str">
        <f>IFERROR(VLOOKUP(Table3[[#This Row],[Št. projektne naloge]],'[2]list 1'!$A$2:$I$2000,9,FALSE),"")</f>
        <v/>
      </c>
      <c r="X1155" s="296" t="str">
        <f>IFERROR(VLOOKUP(Table3[[#This Row],[Št. projektne naloge]],'[2]list 1'!$A$2:$I$2000,8,FALSE),"")</f>
        <v/>
      </c>
      <c r="Y1155" s="101">
        <f>SUM(Table3[[#This Row],[cca 
25%]:[cca 100%]])</f>
        <v>1</v>
      </c>
      <c r="Z1155" s="344">
        <f>Table3[[#This Row],[Montažne ure]]*(1-Table3[[#This Row],[faktor %]])</f>
        <v>0</v>
      </c>
      <c r="AA1155" s="84">
        <v>0.25</v>
      </c>
      <c r="AB1155" s="84">
        <v>0.25</v>
      </c>
      <c r="AC1155" s="84">
        <v>0.25</v>
      </c>
      <c r="AD1155" s="84">
        <v>0.25</v>
      </c>
      <c r="AE1155" s="557" t="s">
        <v>1711</v>
      </c>
      <c r="AF1155" s="3"/>
      <c r="AG1155" s="296">
        <f>IFERROR(VLOOKUP(Table3[[#This Row],[Št. projektne naloge]],'[1]PLAN KONTROLE KONČANIH STROJEV'!$C$8:$M$2000,5,FALSE),"")</f>
        <v>0</v>
      </c>
      <c r="AH1155" s="296" t="str">
        <f>IFERROR(VLOOKUP(Table3[[#This Row],[Št. projektne naloge]],'[1]PLAN KONTROLE KONČANIH STROJEV'!$C$8:$M$2000,4,FALSE),"")</f>
        <v>DA</v>
      </c>
      <c r="AI1155" s="10" t="s">
        <v>2000</v>
      </c>
      <c r="AJ1155" s="10"/>
      <c r="AK1155" s="296">
        <f>IFERROR(VLOOKUP(Table3[[#This Row],[Št. projektne naloge]],'[1]PLAN KONTROLE KONČANIH STROJEV'!$C$8:$M$2000,9,FALSE),"")</f>
        <v>45799</v>
      </c>
      <c r="AL115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55" s="30" t="s">
        <v>357</v>
      </c>
      <c r="AN1155" s="1"/>
    </row>
    <row r="1156" spans="1:40" ht="18" hidden="1" customHeight="1" x14ac:dyDescent="0.35">
      <c r="A1156" s="76" t="s">
        <v>2459</v>
      </c>
      <c r="B1156" s="92" t="s">
        <v>2458</v>
      </c>
      <c r="C1156" s="95" t="s">
        <v>2449</v>
      </c>
      <c r="D1156" s="420" t="s">
        <v>2748</v>
      </c>
      <c r="E1156" s="25">
        <v>1</v>
      </c>
      <c r="F1156" s="24" t="s">
        <v>357</v>
      </c>
      <c r="G1156" s="91" t="s">
        <v>1491</v>
      </c>
      <c r="H1156" s="112" t="s">
        <v>2901</v>
      </c>
      <c r="I1156" s="200">
        <v>10</v>
      </c>
      <c r="J1156" s="200"/>
      <c r="K1156" s="200"/>
      <c r="L1156" s="19">
        <v>0</v>
      </c>
      <c r="M1156" s="19">
        <v>0</v>
      </c>
      <c r="N1156" s="91">
        <v>479214</v>
      </c>
      <c r="O1156" s="92">
        <v>16491</v>
      </c>
      <c r="P1156" s="91">
        <v>1</v>
      </c>
      <c r="Q1156" s="310"/>
      <c r="R1156" s="91">
        <v>35</v>
      </c>
      <c r="S1156" s="61" t="s">
        <v>29</v>
      </c>
      <c r="T1156" s="30"/>
      <c r="U1156" s="10"/>
      <c r="V1156" s="434"/>
      <c r="W1156" s="10" t="str">
        <f>IFERROR(VLOOKUP(Table3[[#This Row],[Št. projektne naloge]],'[2]list 1'!$A$2:$I$2000,9,FALSE),"")</f>
        <v/>
      </c>
      <c r="X1156" s="296" t="str">
        <f>IFERROR(VLOOKUP(Table3[[#This Row],[Št. projektne naloge]],'[2]list 1'!$A$2:$I$2000,8,FALSE),"")</f>
        <v/>
      </c>
      <c r="Y1156" s="101">
        <f>SUM(Table3[[#This Row],[cca 
25%]:[cca 100%]])</f>
        <v>1</v>
      </c>
      <c r="Z1156" s="344">
        <f>Table3[[#This Row],[Montažne ure]]*(1-Table3[[#This Row],[faktor %]])</f>
        <v>0</v>
      </c>
      <c r="AA1156" s="84">
        <v>0.25</v>
      </c>
      <c r="AB1156" s="84">
        <v>0.25</v>
      </c>
      <c r="AC1156" s="84">
        <v>0.25</v>
      </c>
      <c r="AD1156" s="84">
        <v>0.25</v>
      </c>
      <c r="AE1156" s="108" t="s">
        <v>1722</v>
      </c>
      <c r="AF1156" s="3"/>
      <c r="AG1156" s="296">
        <f>IFERROR(VLOOKUP(Table3[[#This Row],[Št. projektne naloge]],'[1]PLAN KONTROLE KONČANIH STROJEV'!$C$8:$M$2000,5,FALSE),"")</f>
        <v>0</v>
      </c>
      <c r="AH1156" s="296" t="str">
        <f>IFERROR(VLOOKUP(Table3[[#This Row],[Št. projektne naloge]],'[1]PLAN KONTROLE KONČANIH STROJEV'!$C$8:$M$2000,4,FALSE),"")</f>
        <v>DA</v>
      </c>
      <c r="AI1156" s="10" t="s">
        <v>2000</v>
      </c>
      <c r="AJ1156" s="10"/>
      <c r="AK1156" s="296">
        <f>IFERROR(VLOOKUP(Table3[[#This Row],[Št. projektne naloge]],'[1]PLAN KONTROLE KONČANIH STROJEV'!$C$8:$M$2000,9,FALSE),"")</f>
        <v>45800</v>
      </c>
      <c r="AL115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56" s="30" t="s">
        <v>357</v>
      </c>
      <c r="AN1156" s="1"/>
    </row>
    <row r="1157" spans="1:40" ht="18" hidden="1" customHeight="1" x14ac:dyDescent="0.35">
      <c r="A1157" s="76" t="s">
        <v>2459</v>
      </c>
      <c r="B1157" s="8" t="s">
        <v>2458</v>
      </c>
      <c r="C1157" s="95" t="s">
        <v>2450</v>
      </c>
      <c r="D1157" s="420" t="s">
        <v>2749</v>
      </c>
      <c r="E1157" s="25">
        <v>1</v>
      </c>
      <c r="F1157" s="10"/>
      <c r="G1157" s="91" t="s">
        <v>2675</v>
      </c>
      <c r="H1157" s="112" t="s">
        <v>1489</v>
      </c>
      <c r="I1157" s="200">
        <v>8</v>
      </c>
      <c r="J1157" s="200"/>
      <c r="K1157" s="200"/>
      <c r="L1157" s="19">
        <v>0</v>
      </c>
      <c r="M1157" s="19">
        <v>0</v>
      </c>
      <c r="N1157" s="91">
        <v>478781</v>
      </c>
      <c r="O1157" s="8">
        <v>16492</v>
      </c>
      <c r="P1157" s="10">
        <v>1</v>
      </c>
      <c r="Q1157" s="102"/>
      <c r="R1157" s="10">
        <v>270</v>
      </c>
      <c r="S1157" s="61" t="s">
        <v>29</v>
      </c>
      <c r="T1157" s="534" t="s">
        <v>2664</v>
      </c>
      <c r="U1157" s="10" t="s">
        <v>2532</v>
      </c>
      <c r="V1157" s="434"/>
      <c r="W1157" s="10" t="str">
        <f>IFERROR(VLOOKUP(Table3[[#This Row],[Št. projektne naloge]],'[2]list 1'!$A$2:$I$2000,9,FALSE),"")</f>
        <v/>
      </c>
      <c r="X1157" s="296" t="str">
        <f>IFERROR(VLOOKUP(Table3[[#This Row],[Št. projektne naloge]],'[2]list 1'!$A$2:$I$2000,8,FALSE),"")</f>
        <v/>
      </c>
      <c r="Y1157" s="101">
        <f>SUM(Table3[[#This Row],[cca 
25%]:[cca 100%]])</f>
        <v>1</v>
      </c>
      <c r="Z1157" s="344">
        <f>Table3[[#This Row],[Montažne ure]]*(1-Table3[[#This Row],[faktor %]])</f>
        <v>0</v>
      </c>
      <c r="AA1157" s="84">
        <v>0.25</v>
      </c>
      <c r="AB1157" s="84">
        <v>0.25</v>
      </c>
      <c r="AC1157" s="84">
        <v>0.25</v>
      </c>
      <c r="AD1157" s="84">
        <v>0.25</v>
      </c>
      <c r="AE1157" s="556" t="s">
        <v>1684</v>
      </c>
      <c r="AF1157" s="3"/>
      <c r="AG1157" s="296">
        <f>IFERROR(VLOOKUP(Table3[[#This Row],[Št. projektne naloge]],'[1]PLAN KONTROLE KONČANIH STROJEV'!$C$8:$M$2000,5,FALSE),"")</f>
        <v>0</v>
      </c>
      <c r="AH1157" s="296" t="str">
        <f>IFERROR(VLOOKUP(Table3[[#This Row],[Št. projektne naloge]],'[1]PLAN KONTROLE KONČANIH STROJEV'!$C$8:$M$2000,4,FALSE),"")</f>
        <v>DA</v>
      </c>
      <c r="AI1157" s="10" t="s">
        <v>2000</v>
      </c>
      <c r="AJ1157" s="10"/>
      <c r="AK1157" s="296">
        <f>IFERROR(VLOOKUP(Table3[[#This Row],[Št. projektne naloge]],'[1]PLAN KONTROLE KONČANIH STROJEV'!$C$8:$M$2000,9,FALSE),"")</f>
        <v>45765</v>
      </c>
      <c r="AL115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57" s="30" t="s">
        <v>357</v>
      </c>
      <c r="AN1157" s="1"/>
    </row>
    <row r="1158" spans="1:40" ht="18" hidden="1" customHeight="1" x14ac:dyDescent="0.35">
      <c r="A1158" s="76" t="s">
        <v>2459</v>
      </c>
      <c r="B1158" s="8" t="s">
        <v>2458</v>
      </c>
      <c r="C1158" s="533" t="s">
        <v>2759</v>
      </c>
      <c r="D1158" s="420" t="s">
        <v>2749</v>
      </c>
      <c r="E1158" s="50" t="s">
        <v>2760</v>
      </c>
      <c r="F1158" s="10"/>
      <c r="G1158" s="91"/>
      <c r="H1158" s="112" t="s">
        <v>1489</v>
      </c>
      <c r="I1158" s="200">
        <v>6</v>
      </c>
      <c r="J1158" s="200"/>
      <c r="K1158" s="7"/>
      <c r="L1158" s="19">
        <v>0</v>
      </c>
      <c r="M1158" s="19">
        <v>0</v>
      </c>
      <c r="N1158" s="91">
        <v>479996</v>
      </c>
      <c r="O1158" s="10"/>
      <c r="P1158" s="10">
        <v>1</v>
      </c>
      <c r="Q1158" s="10"/>
      <c r="R1158" s="10"/>
      <c r="S1158" s="272"/>
      <c r="T1158" s="224"/>
      <c r="U1158" s="10" t="s">
        <v>2532</v>
      </c>
      <c r="V1158" s="434"/>
      <c r="W1158" s="119"/>
      <c r="X1158" s="325"/>
      <c r="Y1158" s="101">
        <f>SUM(Table3[[#This Row],[cca 
25%]:[cca 100%]])</f>
        <v>1</v>
      </c>
      <c r="Z1158" s="344">
        <f>Table3[[#This Row],[Montažne ure]]*(1-Table3[[#This Row],[faktor %]])</f>
        <v>0</v>
      </c>
      <c r="AA1158" s="84">
        <v>0.25</v>
      </c>
      <c r="AB1158" s="84">
        <v>0.25</v>
      </c>
      <c r="AC1158" s="84">
        <v>0.25</v>
      </c>
      <c r="AD1158" s="84">
        <v>0.25</v>
      </c>
      <c r="AE1158" s="10"/>
      <c r="AF1158" s="3"/>
      <c r="AG1158" s="296"/>
      <c r="AH1158" s="296"/>
      <c r="AI1158" s="10" t="s">
        <v>2000</v>
      </c>
      <c r="AJ1158" s="10"/>
      <c r="AK1158" s="296"/>
      <c r="AL1158" s="30"/>
      <c r="AM1158" s="30" t="s">
        <v>357</v>
      </c>
      <c r="AN1158" s="1"/>
    </row>
    <row r="1159" spans="1:40" ht="18" hidden="1" customHeight="1" x14ac:dyDescent="0.35">
      <c r="A1159" s="76" t="s">
        <v>2459</v>
      </c>
      <c r="B1159" s="8" t="s">
        <v>2458</v>
      </c>
      <c r="C1159" s="533" t="s">
        <v>2761</v>
      </c>
      <c r="D1159" s="420" t="s">
        <v>2749</v>
      </c>
      <c r="E1159" s="50">
        <v>1</v>
      </c>
      <c r="F1159" s="10"/>
      <c r="G1159" s="91"/>
      <c r="H1159" s="112" t="s">
        <v>1489</v>
      </c>
      <c r="I1159" s="200">
        <v>7</v>
      </c>
      <c r="J1159" s="200"/>
      <c r="K1159" s="200"/>
      <c r="L1159" s="22"/>
      <c r="M1159" s="19"/>
      <c r="N1159" s="91">
        <v>479950</v>
      </c>
      <c r="O1159" s="10"/>
      <c r="P1159" s="10">
        <v>1</v>
      </c>
      <c r="Q1159" s="102"/>
      <c r="R1159" s="10"/>
      <c r="S1159" s="272"/>
      <c r="T1159" s="224"/>
      <c r="U1159" s="10" t="s">
        <v>2532</v>
      </c>
      <c r="V1159" s="434"/>
      <c r="W1159" s="119"/>
      <c r="X1159" s="325"/>
      <c r="Y1159" s="101">
        <f>SUM(Table3[[#This Row],[cca 
25%]:[cca 100%]])</f>
        <v>1</v>
      </c>
      <c r="Z1159" s="344">
        <f>Table3[[#This Row],[Montažne ure]]*(1-Table3[[#This Row],[faktor %]])</f>
        <v>0</v>
      </c>
      <c r="AA1159" s="84">
        <v>0.25</v>
      </c>
      <c r="AB1159" s="84">
        <v>0.25</v>
      </c>
      <c r="AC1159" s="84">
        <v>0.25</v>
      </c>
      <c r="AD1159" s="84">
        <v>0.25</v>
      </c>
      <c r="AE1159" s="10"/>
      <c r="AF1159" s="3"/>
      <c r="AG1159" s="296"/>
      <c r="AH1159" s="296"/>
      <c r="AI1159" s="10" t="s">
        <v>2000</v>
      </c>
      <c r="AJ1159" s="10"/>
      <c r="AK1159" s="296"/>
      <c r="AL1159" s="30"/>
      <c r="AM1159" s="30" t="s">
        <v>357</v>
      </c>
      <c r="AN1159" s="1"/>
    </row>
    <row r="1160" spans="1:40" ht="18" hidden="1" customHeight="1" x14ac:dyDescent="0.35">
      <c r="A1160" s="76" t="s">
        <v>2459</v>
      </c>
      <c r="B1160" s="8" t="s">
        <v>2458</v>
      </c>
      <c r="C1160" s="533" t="s">
        <v>2783</v>
      </c>
      <c r="D1160" s="420" t="s">
        <v>2749</v>
      </c>
      <c r="E1160" s="50">
        <v>1</v>
      </c>
      <c r="F1160" s="10"/>
      <c r="G1160" s="91"/>
      <c r="H1160" s="112" t="s">
        <v>1489</v>
      </c>
      <c r="I1160" s="552">
        <v>9</v>
      </c>
      <c r="J1160" s="200"/>
      <c r="K1160" s="200"/>
      <c r="L1160" s="22"/>
      <c r="M1160" s="19"/>
      <c r="N1160" s="91" t="s">
        <v>2782</v>
      </c>
      <c r="O1160" s="10"/>
      <c r="P1160" s="10"/>
      <c r="Q1160" s="102"/>
      <c r="R1160" s="10"/>
      <c r="S1160" s="272"/>
      <c r="T1160" s="224"/>
      <c r="U1160" s="10"/>
      <c r="V1160" s="434"/>
      <c r="W1160" s="119"/>
      <c r="X1160" s="325"/>
      <c r="Y1160" s="101">
        <f>SUM(Table3[[#This Row],[cca 
25%]:[cca 100%]])</f>
        <v>1</v>
      </c>
      <c r="Z1160" s="344">
        <f>Table3[[#This Row],[Montažne ure]]*(1-Table3[[#This Row],[faktor %]])</f>
        <v>0</v>
      </c>
      <c r="AA1160" s="84">
        <v>0.25</v>
      </c>
      <c r="AB1160" s="84">
        <v>0.25</v>
      </c>
      <c r="AC1160" s="84">
        <v>0.25</v>
      </c>
      <c r="AD1160" s="84">
        <v>0.25</v>
      </c>
      <c r="AE1160" s="10"/>
      <c r="AF1160" s="3"/>
      <c r="AG1160" s="296"/>
      <c r="AH1160" s="296"/>
      <c r="AI1160" s="10" t="s">
        <v>2000</v>
      </c>
      <c r="AJ1160" s="10"/>
      <c r="AK1160" s="296"/>
      <c r="AL1160" s="30"/>
      <c r="AM1160" s="30" t="s">
        <v>357</v>
      </c>
      <c r="AN1160" s="1"/>
    </row>
    <row r="1161" spans="1:40" ht="18" hidden="1" customHeight="1" x14ac:dyDescent="0.35">
      <c r="A1161" s="76" t="s">
        <v>2459</v>
      </c>
      <c r="B1161" s="92" t="s">
        <v>2458</v>
      </c>
      <c r="C1161" s="95" t="s">
        <v>2451</v>
      </c>
      <c r="D1161" s="420" t="s">
        <v>2750</v>
      </c>
      <c r="E1161" s="25">
        <v>1</v>
      </c>
      <c r="F1161" s="24" t="s">
        <v>357</v>
      </c>
      <c r="G1161" s="91" t="s">
        <v>1502</v>
      </c>
      <c r="H1161" s="112" t="s">
        <v>2901</v>
      </c>
      <c r="I1161" s="200">
        <v>10</v>
      </c>
      <c r="J1161" s="156"/>
      <c r="K1161" s="200"/>
      <c r="L1161" s="19">
        <v>0</v>
      </c>
      <c r="M1161" s="19">
        <v>0</v>
      </c>
      <c r="N1161" s="91">
        <v>479215</v>
      </c>
      <c r="O1161" s="8">
        <v>16493</v>
      </c>
      <c r="P1161" s="10">
        <v>1</v>
      </c>
      <c r="Q1161" s="102"/>
      <c r="R1161" s="104">
        <v>32</v>
      </c>
      <c r="S1161" s="61" t="s">
        <v>29</v>
      </c>
      <c r="T1161" s="30"/>
      <c r="U1161" s="10"/>
      <c r="V1161" s="434"/>
      <c r="W1161" s="10" t="str">
        <f>IFERROR(VLOOKUP(Table3[[#This Row],[Št. projektne naloge]],'[2]list 1'!$A$2:$I$2000,9,FALSE),"")</f>
        <v/>
      </c>
      <c r="X1161" s="296" t="str">
        <f>IFERROR(VLOOKUP(Table3[[#This Row],[Št. projektne naloge]],'[2]list 1'!$A$2:$I$2000,8,FALSE),"")</f>
        <v/>
      </c>
      <c r="Y1161" s="101">
        <f>SUM(Table3[[#This Row],[cca 
25%]:[cca 100%]])</f>
        <v>1</v>
      </c>
      <c r="Z1161" s="344">
        <f>Table3[[#This Row],[Montažne ure]]*(1-Table3[[#This Row],[faktor %]])</f>
        <v>0</v>
      </c>
      <c r="AA1161" s="84">
        <v>0.25</v>
      </c>
      <c r="AB1161" s="84">
        <v>0.25</v>
      </c>
      <c r="AC1161" s="84">
        <v>0.25</v>
      </c>
      <c r="AD1161" s="84">
        <v>0.25</v>
      </c>
      <c r="AE1161" s="108" t="s">
        <v>1722</v>
      </c>
      <c r="AF1161" s="3"/>
      <c r="AG1161" s="296">
        <f>IFERROR(VLOOKUP(Table3[[#This Row],[Št. projektne naloge]],'[1]PLAN KONTROLE KONČANIH STROJEV'!$C$8:$M$2000,5,FALSE),"")</f>
        <v>0</v>
      </c>
      <c r="AH1161" s="296" t="str">
        <f>IFERROR(VLOOKUP(Table3[[#This Row],[Št. projektne naloge]],'[1]PLAN KONTROLE KONČANIH STROJEV'!$C$8:$M$2000,4,FALSE),"")</f>
        <v>DA</v>
      </c>
      <c r="AI1161" s="10" t="s">
        <v>2000</v>
      </c>
      <c r="AJ1161" s="10"/>
      <c r="AK1161" s="296">
        <f>IFERROR(VLOOKUP(Table3[[#This Row],[Št. projektne naloge]],'[1]PLAN KONTROLE KONČANIH STROJEV'!$C$8:$M$2000,9,FALSE),"")</f>
        <v>45798</v>
      </c>
      <c r="AL116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61" s="30" t="s">
        <v>357</v>
      </c>
      <c r="AN1161" s="1"/>
    </row>
    <row r="1162" spans="1:40" ht="18" hidden="1" customHeight="1" x14ac:dyDescent="0.35">
      <c r="A1162" s="76" t="s">
        <v>2459</v>
      </c>
      <c r="B1162" s="92" t="s">
        <v>2458</v>
      </c>
      <c r="C1162" s="95" t="s">
        <v>2452</v>
      </c>
      <c r="D1162" s="420" t="s">
        <v>2751</v>
      </c>
      <c r="E1162" s="25">
        <v>1</v>
      </c>
      <c r="F1162" s="24" t="s">
        <v>357</v>
      </c>
      <c r="G1162" s="91" t="s">
        <v>1383</v>
      </c>
      <c r="H1162" s="112" t="s">
        <v>2898</v>
      </c>
      <c r="I1162" s="200">
        <v>10</v>
      </c>
      <c r="J1162" s="200"/>
      <c r="K1162" s="200"/>
      <c r="L1162" s="19">
        <v>0</v>
      </c>
      <c r="M1162" s="19">
        <v>0</v>
      </c>
      <c r="N1162" s="91">
        <v>479216</v>
      </c>
      <c r="O1162" s="8">
        <v>16494</v>
      </c>
      <c r="P1162" s="10">
        <v>1</v>
      </c>
      <c r="Q1162" s="102"/>
      <c r="R1162" s="10">
        <v>7</v>
      </c>
      <c r="S1162" s="61" t="s">
        <v>29</v>
      </c>
      <c r="T1162" s="30"/>
      <c r="U1162" s="10"/>
      <c r="V1162" s="434"/>
      <c r="W1162" s="10" t="str">
        <f>IFERROR(VLOOKUP(Table3[[#This Row],[Št. projektne naloge]],'[2]list 1'!$A$2:$I$2000,9,FALSE),"")</f>
        <v/>
      </c>
      <c r="X1162" s="296" t="str">
        <f>IFERROR(VLOOKUP(Table3[[#This Row],[Št. projektne naloge]],'[2]list 1'!$A$2:$I$2000,8,FALSE),"")</f>
        <v/>
      </c>
      <c r="Y1162" s="101">
        <f>SUM(Table3[[#This Row],[cca 
25%]:[cca 100%]])</f>
        <v>1</v>
      </c>
      <c r="Z1162" s="344">
        <f>Table3[[#This Row],[Montažne ure]]*(1-Table3[[#This Row],[faktor %]])</f>
        <v>0</v>
      </c>
      <c r="AA1162" s="84">
        <v>0.25</v>
      </c>
      <c r="AB1162" s="84">
        <v>0.25</v>
      </c>
      <c r="AC1162" s="84">
        <v>0.25</v>
      </c>
      <c r="AD1162" s="84">
        <v>0.25</v>
      </c>
      <c r="AE1162" s="556" t="s">
        <v>1711</v>
      </c>
      <c r="AF1162" s="3"/>
      <c r="AG1162" s="296">
        <f>IFERROR(VLOOKUP(Table3[[#This Row],[Št. projektne naloge]],'[1]PLAN KONTROLE KONČANIH STROJEV'!$C$8:$M$2000,5,FALSE),"")</f>
        <v>0</v>
      </c>
      <c r="AH1162" s="296" t="str">
        <f>IFERROR(VLOOKUP(Table3[[#This Row],[Št. projektne naloge]],'[1]PLAN KONTROLE KONČANIH STROJEV'!$C$8:$M$2000,4,FALSE),"")</f>
        <v>DA</v>
      </c>
      <c r="AI1162" s="10" t="s">
        <v>2000</v>
      </c>
      <c r="AJ1162" s="10"/>
      <c r="AK1162" s="296">
        <f>IFERROR(VLOOKUP(Table3[[#This Row],[Št. projektne naloge]],'[1]PLAN KONTROLE KONČANIH STROJEV'!$C$8:$M$2000,9,FALSE),"")</f>
        <v>45798</v>
      </c>
      <c r="AL116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62" s="30" t="s">
        <v>357</v>
      </c>
      <c r="AN1162" s="1"/>
    </row>
    <row r="1163" spans="1:40" ht="18" hidden="1" customHeight="1" x14ac:dyDescent="0.35">
      <c r="A1163" s="76" t="s">
        <v>2459</v>
      </c>
      <c r="B1163" s="92" t="s">
        <v>2458</v>
      </c>
      <c r="C1163" s="95" t="s">
        <v>2447</v>
      </c>
      <c r="D1163" s="420" t="s">
        <v>2752</v>
      </c>
      <c r="E1163" s="25">
        <v>1</v>
      </c>
      <c r="F1163" s="24" t="s">
        <v>357</v>
      </c>
      <c r="G1163" s="91" t="s">
        <v>1491</v>
      </c>
      <c r="H1163" s="112" t="s">
        <v>2898</v>
      </c>
      <c r="I1163" s="200">
        <v>10</v>
      </c>
      <c r="J1163" s="156"/>
      <c r="K1163" s="200"/>
      <c r="L1163" s="19">
        <v>0</v>
      </c>
      <c r="M1163" s="19">
        <v>0</v>
      </c>
      <c r="N1163" s="91">
        <v>479217</v>
      </c>
      <c r="O1163" s="92">
        <v>16495</v>
      </c>
      <c r="P1163" s="91">
        <v>1</v>
      </c>
      <c r="Q1163" s="310"/>
      <c r="R1163" s="91">
        <v>11</v>
      </c>
      <c r="S1163" s="61" t="s">
        <v>29</v>
      </c>
      <c r="T1163" s="30"/>
      <c r="U1163" s="10"/>
      <c r="V1163" s="434"/>
      <c r="W1163" s="10" t="str">
        <f>IFERROR(VLOOKUP(Table3[[#This Row],[Št. projektne naloge]],'[2]list 1'!$A$2:$I$2000,9,FALSE),"")</f>
        <v/>
      </c>
      <c r="X1163" s="296" t="str">
        <f>IFERROR(VLOOKUP(Table3[[#This Row],[Št. projektne naloge]],'[2]list 1'!$A$2:$I$2000,8,FALSE),"")</f>
        <v/>
      </c>
      <c r="Y1163" s="101">
        <f>SUM(Table3[[#This Row],[cca 
25%]:[cca 100%]])</f>
        <v>1</v>
      </c>
      <c r="Z1163" s="344">
        <f>Table3[[#This Row],[Montažne ure]]*(1-Table3[[#This Row],[faktor %]])</f>
        <v>0</v>
      </c>
      <c r="AA1163" s="84">
        <v>0.25</v>
      </c>
      <c r="AB1163" s="84">
        <v>0.25</v>
      </c>
      <c r="AC1163" s="84">
        <v>0.25</v>
      </c>
      <c r="AD1163" s="84">
        <v>0.25</v>
      </c>
      <c r="AE1163" s="556" t="s">
        <v>1711</v>
      </c>
      <c r="AF1163" s="3"/>
      <c r="AG1163" s="296">
        <f>IFERROR(VLOOKUP(Table3[[#This Row],[Št. projektne naloge]],'[1]PLAN KONTROLE KONČANIH STROJEV'!$C$8:$M$2000,5,FALSE),"")</f>
        <v>0</v>
      </c>
      <c r="AH1163" s="296" t="str">
        <f>IFERROR(VLOOKUP(Table3[[#This Row],[Št. projektne naloge]],'[1]PLAN KONTROLE KONČANIH STROJEV'!$C$8:$M$2000,4,FALSE),"")</f>
        <v>DA</v>
      </c>
      <c r="AI1163" s="4" t="s">
        <v>2000</v>
      </c>
      <c r="AJ1163" s="10"/>
      <c r="AK1163" s="296">
        <f>IFERROR(VLOOKUP(Table3[[#This Row],[Št. projektne naloge]],'[1]PLAN KONTROLE KONČANIH STROJEV'!$C$8:$M$2000,9,FALSE),"")</f>
        <v>45798</v>
      </c>
      <c r="AL116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63" s="30" t="s">
        <v>357</v>
      </c>
      <c r="AN1163" s="1"/>
    </row>
    <row r="1164" spans="1:40" ht="18" hidden="1" customHeight="1" x14ac:dyDescent="0.35">
      <c r="A1164" s="76" t="s">
        <v>2459</v>
      </c>
      <c r="B1164" s="92" t="s">
        <v>2458</v>
      </c>
      <c r="C1164" s="95" t="s">
        <v>2453</v>
      </c>
      <c r="D1164" s="420" t="s">
        <v>2753</v>
      </c>
      <c r="E1164" s="25">
        <v>1</v>
      </c>
      <c r="F1164" s="24" t="s">
        <v>357</v>
      </c>
      <c r="G1164" s="91" t="s">
        <v>2578</v>
      </c>
      <c r="H1164" s="112" t="s">
        <v>357</v>
      </c>
      <c r="I1164" s="200">
        <v>19</v>
      </c>
      <c r="J1164" s="200"/>
      <c r="K1164" s="200"/>
      <c r="L1164" s="19">
        <v>0</v>
      </c>
      <c r="M1164" s="19">
        <v>0</v>
      </c>
      <c r="N1164" s="91">
        <v>479218</v>
      </c>
      <c r="O1164" s="92"/>
      <c r="P1164" s="91">
        <v>5</v>
      </c>
      <c r="Q1164" s="102"/>
      <c r="R1164" s="104">
        <v>30</v>
      </c>
      <c r="S1164" s="272"/>
      <c r="T1164" s="30"/>
      <c r="U1164" s="10"/>
      <c r="V1164" s="434"/>
      <c r="W1164" s="10" t="str">
        <f>IFERROR(VLOOKUP(Table3[[#This Row],[Št. projektne naloge]],'[2]list 1'!$A$2:$I$2000,9,FALSE),"")</f>
        <v/>
      </c>
      <c r="X1164" s="296" t="str">
        <f>IFERROR(VLOOKUP(Table3[[#This Row],[Št. projektne naloge]],'[2]list 1'!$A$2:$I$2000,8,FALSE),"")</f>
        <v/>
      </c>
      <c r="Y1164" s="101">
        <f>SUM(Table3[[#This Row],[cca 
25%]:[cca 100%]])</f>
        <v>1</v>
      </c>
      <c r="Z1164" s="344">
        <f>Table3[[#This Row],[Montažne ure]]*(1-Table3[[#This Row],[faktor %]])</f>
        <v>0</v>
      </c>
      <c r="AA1164" s="84">
        <v>0.25</v>
      </c>
      <c r="AB1164" s="84">
        <v>0.25</v>
      </c>
      <c r="AC1164" s="84">
        <v>0.25</v>
      </c>
      <c r="AD1164" s="84">
        <v>0.25</v>
      </c>
      <c r="AE1164" s="10"/>
      <c r="AF1164" s="3"/>
      <c r="AG1164" s="296">
        <f>IFERROR(VLOOKUP(Table3[[#This Row],[Št. projektne naloge]],'[1]PLAN KONTROLE KONČANIH STROJEV'!$C$8:$M$2000,5,FALSE),"")</f>
        <v>0</v>
      </c>
      <c r="AH1164" s="296">
        <f>IFERROR(VLOOKUP(Table3[[#This Row],[Št. projektne naloge]],'[1]PLAN KONTROLE KONČANIH STROJEV'!$C$8:$M$2000,4,FALSE),"")</f>
        <v>0</v>
      </c>
      <c r="AI1164" s="10" t="s">
        <v>32</v>
      </c>
      <c r="AJ1164" s="10"/>
      <c r="AK1164" s="296">
        <f>IFERROR(VLOOKUP(Table3[[#This Row],[Št. projektne naloge]],'[1]PLAN KONTROLE KONČANIH STROJEV'!$C$8:$M$2000,9,FALSE),"")</f>
        <v>0</v>
      </c>
      <c r="AL116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64" s="30" t="s">
        <v>357</v>
      </c>
      <c r="AN1164" s="1"/>
    </row>
    <row r="1165" spans="1:40" ht="18" hidden="1" customHeight="1" x14ac:dyDescent="0.35">
      <c r="A1165" s="76" t="s">
        <v>2459</v>
      </c>
      <c r="B1165" s="92" t="s">
        <v>2458</v>
      </c>
      <c r="C1165" s="95" t="s">
        <v>2453</v>
      </c>
      <c r="D1165" s="420" t="s">
        <v>2763</v>
      </c>
      <c r="E1165" s="25">
        <v>1</v>
      </c>
      <c r="F1165" s="24" t="s">
        <v>357</v>
      </c>
      <c r="G1165" s="91" t="s">
        <v>2578</v>
      </c>
      <c r="H1165" s="112" t="s">
        <v>357</v>
      </c>
      <c r="I1165" s="200">
        <v>19</v>
      </c>
      <c r="J1165" s="200"/>
      <c r="K1165" s="200"/>
      <c r="L1165" s="19">
        <v>0</v>
      </c>
      <c r="M1165" s="19">
        <v>0</v>
      </c>
      <c r="N1165" s="91">
        <v>487493</v>
      </c>
      <c r="O1165" s="91"/>
      <c r="P1165" s="91">
        <v>1</v>
      </c>
      <c r="Q1165" s="102"/>
      <c r="R1165" s="104">
        <v>6</v>
      </c>
      <c r="S1165" s="272"/>
      <c r="T1165" s="30"/>
      <c r="U1165" s="10"/>
      <c r="V1165" s="434"/>
      <c r="W1165" s="10" t="str">
        <f>IFERROR(VLOOKUP(Table3[[#This Row],[Št. projektne naloge]],'[2]list 1'!$A$2:$I$2000,9,FALSE),"")</f>
        <v/>
      </c>
      <c r="X1165" s="296" t="str">
        <f>IFERROR(VLOOKUP(Table3[[#This Row],[Št. projektne naloge]],'[2]list 1'!$A$2:$I$2000,8,FALSE),"")</f>
        <v/>
      </c>
      <c r="Y1165" s="101">
        <f>SUM(Table3[[#This Row],[cca 
25%]:[cca 100%]])</f>
        <v>1</v>
      </c>
      <c r="Z1165" s="344">
        <f>Table3[[#This Row],[Montažne ure]]*(1-Table3[[#This Row],[faktor %]])</f>
        <v>0</v>
      </c>
      <c r="AA1165" s="84">
        <v>0.25</v>
      </c>
      <c r="AB1165" s="84">
        <v>0.25</v>
      </c>
      <c r="AC1165" s="84">
        <v>0.25</v>
      </c>
      <c r="AD1165" s="84">
        <v>0.25</v>
      </c>
      <c r="AE1165" s="10"/>
      <c r="AF1165" s="3"/>
      <c r="AG1165" s="296">
        <f>IFERROR(VLOOKUP(Table3[[#This Row],[Št. projektne naloge]],'[1]PLAN KONTROLE KONČANIH STROJEV'!$C$8:$M$2000,5,FALSE),"")</f>
        <v>0</v>
      </c>
      <c r="AH1165" s="296">
        <f>IFERROR(VLOOKUP(Table3[[#This Row],[Št. projektne naloge]],'[1]PLAN KONTROLE KONČANIH STROJEV'!$C$8:$M$2000,4,FALSE),"")</f>
        <v>0</v>
      </c>
      <c r="AI1165" s="10" t="s">
        <v>32</v>
      </c>
      <c r="AJ1165" s="10"/>
      <c r="AK1165" s="296">
        <f>IFERROR(VLOOKUP(Table3[[#This Row],[Št. projektne naloge]],'[1]PLAN KONTROLE KONČANIH STROJEV'!$C$8:$M$2000,9,FALSE),"")</f>
        <v>0</v>
      </c>
      <c r="AL116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65" s="30" t="s">
        <v>357</v>
      </c>
      <c r="AN1165" s="1"/>
    </row>
    <row r="1166" spans="1:40" ht="18" hidden="1" customHeight="1" x14ac:dyDescent="0.35">
      <c r="A1166" s="76" t="s">
        <v>2459</v>
      </c>
      <c r="B1166" s="92" t="s">
        <v>2458</v>
      </c>
      <c r="C1166" s="95" t="s">
        <v>2453</v>
      </c>
      <c r="D1166" s="420" t="s">
        <v>2883</v>
      </c>
      <c r="E1166" s="25">
        <v>1</v>
      </c>
      <c r="F1166" s="24" t="s">
        <v>357</v>
      </c>
      <c r="G1166" s="91" t="s">
        <v>2578</v>
      </c>
      <c r="H1166" s="112" t="s">
        <v>357</v>
      </c>
      <c r="I1166" s="200">
        <v>19</v>
      </c>
      <c r="J1166" s="200"/>
      <c r="K1166" s="200"/>
      <c r="L1166" s="19">
        <v>0</v>
      </c>
      <c r="M1166" s="19">
        <v>0</v>
      </c>
      <c r="N1166" s="91">
        <v>485709</v>
      </c>
      <c r="O1166" s="91"/>
      <c r="P1166" s="91">
        <v>1</v>
      </c>
      <c r="Q1166" s="102"/>
      <c r="R1166" s="104">
        <v>2</v>
      </c>
      <c r="S1166" s="272"/>
      <c r="T1166" s="30"/>
      <c r="U1166" s="10"/>
      <c r="V1166" s="434"/>
      <c r="W1166" s="10" t="str">
        <f>IFERROR(VLOOKUP(Table3[[#This Row],[Št. projektne naloge]],'[2]list 1'!$A$2:$I$2000,9,FALSE),"")</f>
        <v/>
      </c>
      <c r="X1166" s="296" t="str">
        <f>IFERROR(VLOOKUP(Table3[[#This Row],[Št. projektne naloge]],'[2]list 1'!$A$2:$I$2000,8,FALSE),"")</f>
        <v/>
      </c>
      <c r="Y1166" s="101">
        <f>SUM(Table3[[#This Row],[cca 
25%]:[cca 100%]])</f>
        <v>1</v>
      </c>
      <c r="Z1166" s="344">
        <f>Table3[[#This Row],[Montažne ure]]*(1-Table3[[#This Row],[faktor %]])</f>
        <v>0</v>
      </c>
      <c r="AA1166" s="84">
        <v>0.25</v>
      </c>
      <c r="AB1166" s="84">
        <v>0.25</v>
      </c>
      <c r="AC1166" s="84">
        <v>0.25</v>
      </c>
      <c r="AD1166" s="84">
        <v>0.25</v>
      </c>
      <c r="AE1166" s="10"/>
      <c r="AF1166" s="3"/>
      <c r="AG1166" s="296" t="str">
        <f>IFERROR(VLOOKUP(Table3[[#This Row],[Št. projektne naloge]],'[1]PLAN KONTROLE KONČANIH STROJEV'!$C$8:$M$2000,5,FALSE),"")</f>
        <v/>
      </c>
      <c r="AH1166" s="296" t="str">
        <f>IFERROR(VLOOKUP(Table3[[#This Row],[Št. projektne naloge]],'[1]PLAN KONTROLE KONČANIH STROJEV'!$C$8:$M$2000,4,FALSE),"")</f>
        <v/>
      </c>
      <c r="AI1166" s="10" t="s">
        <v>32</v>
      </c>
      <c r="AJ1166" s="10"/>
      <c r="AK1166" s="296" t="str">
        <f>IFERROR(VLOOKUP(Table3[[#This Row],[Št. projektne naloge]],'[1]PLAN KONTROLE KONČANIH STROJEV'!$C$8:$M$2000,9,FALSE),"")</f>
        <v/>
      </c>
      <c r="AL116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66" s="30" t="s">
        <v>357</v>
      </c>
      <c r="AN1166" s="1"/>
    </row>
    <row r="1167" spans="1:40" ht="18" hidden="1" customHeight="1" x14ac:dyDescent="0.35">
      <c r="A1167" s="76" t="s">
        <v>2459</v>
      </c>
      <c r="B1167" s="92" t="s">
        <v>2458</v>
      </c>
      <c r="C1167" s="95" t="s">
        <v>2454</v>
      </c>
      <c r="D1167" s="420" t="s">
        <v>2739</v>
      </c>
      <c r="E1167" s="25">
        <v>1</v>
      </c>
      <c r="F1167" s="24" t="s">
        <v>357</v>
      </c>
      <c r="G1167" s="91" t="s">
        <v>1706</v>
      </c>
      <c r="H1167" s="112" t="s">
        <v>1720</v>
      </c>
      <c r="I1167" s="200">
        <v>11</v>
      </c>
      <c r="J1167" s="156"/>
      <c r="K1167" s="200"/>
      <c r="L1167" s="19">
        <v>0</v>
      </c>
      <c r="M1167" s="19">
        <v>0</v>
      </c>
      <c r="N1167" s="91">
        <v>479219</v>
      </c>
      <c r="O1167" s="8">
        <v>16496</v>
      </c>
      <c r="P1167" s="10">
        <v>1</v>
      </c>
      <c r="Q1167" s="102"/>
      <c r="R1167" s="104">
        <v>15</v>
      </c>
      <c r="S1167" s="62" t="s">
        <v>19</v>
      </c>
      <c r="T1167" s="30"/>
      <c r="U1167" s="10"/>
      <c r="V1167" s="434"/>
      <c r="W1167" s="10" t="str">
        <f>IFERROR(VLOOKUP(Table3[[#This Row],[Št. projektne naloge]],'[2]list 1'!$A$2:$I$2000,9,FALSE),"")</f>
        <v/>
      </c>
      <c r="X1167" s="296" t="str">
        <f>IFERROR(VLOOKUP(Table3[[#This Row],[Št. projektne naloge]],'[2]list 1'!$A$2:$I$2000,8,FALSE),"")</f>
        <v/>
      </c>
      <c r="Y1167" s="101">
        <f>SUM(Table3[[#This Row],[cca 
25%]:[cca 100%]])</f>
        <v>1</v>
      </c>
      <c r="Z1167" s="344">
        <f>Table3[[#This Row],[Montažne ure]]*(1-Table3[[#This Row],[faktor %]])</f>
        <v>0</v>
      </c>
      <c r="AA1167" s="84">
        <v>0.25</v>
      </c>
      <c r="AB1167" s="84">
        <v>0.25</v>
      </c>
      <c r="AC1167" s="84">
        <v>0.25</v>
      </c>
      <c r="AD1167" s="84">
        <v>0.25</v>
      </c>
      <c r="AE1167" s="10" t="s">
        <v>1740</v>
      </c>
      <c r="AF1167" s="3"/>
      <c r="AG1167" s="296">
        <f>IFERROR(VLOOKUP(Table3[[#This Row],[Št. projektne naloge]],'[1]PLAN KONTROLE KONČANIH STROJEV'!$C$8:$M$2000,5,FALSE),"")</f>
        <v>0</v>
      </c>
      <c r="AH1167" s="296" t="str">
        <f>IFERROR(VLOOKUP(Table3[[#This Row],[Št. projektne naloge]],'[1]PLAN KONTROLE KONČANIH STROJEV'!$C$8:$M$2000,4,FALSE),"")</f>
        <v>DA</v>
      </c>
      <c r="AI1167" s="10" t="s">
        <v>542</v>
      </c>
      <c r="AJ1167" s="10"/>
      <c r="AK1167" s="296">
        <f>IFERROR(VLOOKUP(Table3[[#This Row],[Št. projektne naloge]],'[1]PLAN KONTROLE KONČANIH STROJEV'!$C$8:$M$2000,9,FALSE),"")</f>
        <v>45790</v>
      </c>
      <c r="AL116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67" s="30" t="s">
        <v>357</v>
      </c>
      <c r="AN1167" s="1"/>
    </row>
    <row r="1168" spans="1:40" ht="18" hidden="1" customHeight="1" x14ac:dyDescent="0.35">
      <c r="A1168" s="76" t="s">
        <v>2459</v>
      </c>
      <c r="B1168" s="92" t="s">
        <v>2458</v>
      </c>
      <c r="C1168" s="95" t="s">
        <v>2455</v>
      </c>
      <c r="D1168" s="25" t="s">
        <v>2740</v>
      </c>
      <c r="E1168" s="25">
        <v>1</v>
      </c>
      <c r="F1168" s="91"/>
      <c r="G1168" s="91" t="s">
        <v>1683</v>
      </c>
      <c r="H1168" s="112" t="s">
        <v>357</v>
      </c>
      <c r="I1168" s="91">
        <v>11</v>
      </c>
      <c r="J1168" s="156"/>
      <c r="K1168" s="7"/>
      <c r="L1168" s="19">
        <v>0</v>
      </c>
      <c r="M1168" s="19">
        <v>0</v>
      </c>
      <c r="N1168" s="91">
        <v>437839</v>
      </c>
      <c r="O1168" s="8">
        <v>16569</v>
      </c>
      <c r="P1168" s="10">
        <v>1</v>
      </c>
      <c r="Q1168" s="102"/>
      <c r="R1168" s="108">
        <v>0</v>
      </c>
      <c r="S1168" s="62" t="s">
        <v>19</v>
      </c>
      <c r="T1168" s="30"/>
      <c r="U1168" s="10"/>
      <c r="V1168" s="434"/>
      <c r="W1168" s="10" t="str">
        <f>IFERROR(VLOOKUP(Table3[[#This Row],[Št. projektne naloge]],'[2]list 1'!$A$2:$I$2000,9,FALSE),"")</f>
        <v/>
      </c>
      <c r="X1168" s="296" t="str">
        <f>IFERROR(VLOOKUP(Table3[[#This Row],[Št. projektne naloge]],'[2]list 1'!$A$2:$I$2000,8,FALSE),"")</f>
        <v/>
      </c>
      <c r="Y1168" s="101">
        <f>SUM(Table3[[#This Row],[cca 
25%]:[cca 100%]])</f>
        <v>0</v>
      </c>
      <c r="Z1168" s="344">
        <f>Table3[[#This Row],[Montažne ure]]*(1-Table3[[#This Row],[faktor %]])</f>
        <v>0</v>
      </c>
      <c r="AA1168" s="102"/>
      <c r="AB1168" s="10"/>
      <c r="AC1168" s="10"/>
      <c r="AD1168" s="10"/>
      <c r="AE1168" s="10"/>
      <c r="AF1168" s="3"/>
      <c r="AG1168" s="296">
        <f>IFERROR(VLOOKUP(Table3[[#This Row],[Št. projektne naloge]],'[1]PLAN KONTROLE KONČANIH STROJEV'!$C$8:$M$2000,5,FALSE),"")</f>
        <v>0</v>
      </c>
      <c r="AH1168" s="296">
        <f>IFERROR(VLOOKUP(Table3[[#This Row],[Št. projektne naloge]],'[1]PLAN KONTROLE KONČANIH STROJEV'!$C$8:$M$2000,4,FALSE),"")</f>
        <v>0</v>
      </c>
      <c r="AI1168" s="10" t="s">
        <v>1719</v>
      </c>
      <c r="AJ1168" s="10"/>
      <c r="AK1168" s="296">
        <f>IFERROR(VLOOKUP(Table3[[#This Row],[Št. projektne naloge]],'[1]PLAN KONTROLE KONČANIH STROJEV'!$C$8:$M$2000,9,FALSE),"")</f>
        <v>0</v>
      </c>
      <c r="AL116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68" s="30" t="s">
        <v>357</v>
      </c>
      <c r="AN1168" s="1"/>
    </row>
    <row r="1169" spans="1:40" ht="18" hidden="1" customHeight="1" x14ac:dyDescent="0.35">
      <c r="A1169" s="76" t="s">
        <v>2459</v>
      </c>
      <c r="B1169" s="92" t="s">
        <v>2458</v>
      </c>
      <c r="C1169" s="95" t="s">
        <v>2456</v>
      </c>
      <c r="D1169" s="25" t="s">
        <v>2457</v>
      </c>
      <c r="E1169" s="25">
        <v>1</v>
      </c>
      <c r="F1169" s="24" t="s">
        <v>357</v>
      </c>
      <c r="G1169" s="91" t="s">
        <v>2030</v>
      </c>
      <c r="H1169" s="112"/>
      <c r="I1169" s="91"/>
      <c r="J1169" s="91"/>
      <c r="K1169" s="200"/>
      <c r="L1169" s="19">
        <v>0</v>
      </c>
      <c r="M1169" s="19">
        <v>0</v>
      </c>
      <c r="N1169" s="91">
        <v>479220</v>
      </c>
      <c r="O1169" s="8">
        <v>16497</v>
      </c>
      <c r="P1169" s="10">
        <v>1</v>
      </c>
      <c r="Q1169" s="102"/>
      <c r="R1169" s="10"/>
      <c r="S1169" s="272"/>
      <c r="T1169" s="30"/>
      <c r="U1169" s="10"/>
      <c r="V1169" s="434"/>
      <c r="W1169" s="10" t="str">
        <f>IFERROR(VLOOKUP(Table3[[#This Row],[Št. projektne naloge]],'[2]list 1'!$A$2:$I$2000,9,FALSE),"")</f>
        <v/>
      </c>
      <c r="X1169" s="296" t="str">
        <f>IFERROR(VLOOKUP(Table3[[#This Row],[Št. projektne naloge]],'[2]list 1'!$A$2:$I$2000,8,FALSE),"")</f>
        <v/>
      </c>
      <c r="Y1169" s="101">
        <f>SUM(Table3[[#This Row],[cca 
25%]:[cca 100%]])</f>
        <v>0</v>
      </c>
      <c r="Z1169" s="344">
        <f>Table3[[#This Row],[Montažne ure]]*(1-Table3[[#This Row],[faktor %]])</f>
        <v>0</v>
      </c>
      <c r="AA1169" s="102"/>
      <c r="AB1169" s="10"/>
      <c r="AC1169" s="10"/>
      <c r="AD1169" s="10"/>
      <c r="AE1169" s="10"/>
      <c r="AF1169" s="3"/>
      <c r="AG1169" s="296" t="str">
        <f>IFERROR(VLOOKUP(Table3[[#This Row],[Št. projektne naloge]],'[1]PLAN KONTROLE KONČANIH STROJEV'!$C$8:$M$2000,5,FALSE),"")</f>
        <v/>
      </c>
      <c r="AH1169" s="296" t="str">
        <f>IFERROR(VLOOKUP(Table3[[#This Row],[Št. projektne naloge]],'[1]PLAN KONTROLE KONČANIH STROJEV'!$C$8:$M$2000,4,FALSE),"")</f>
        <v/>
      </c>
      <c r="AI1169" s="10"/>
      <c r="AJ1169" s="10"/>
      <c r="AK1169" s="296" t="str">
        <f>IFERROR(VLOOKUP(Table3[[#This Row],[Št. projektne naloge]],'[1]PLAN KONTROLE KONČANIH STROJEV'!$C$8:$M$2000,9,FALSE),"")</f>
        <v/>
      </c>
      <c r="AL116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69" s="30" t="s">
        <v>357</v>
      </c>
      <c r="AN1169" s="1"/>
    </row>
    <row r="1170" spans="1:40" ht="18" hidden="1" customHeight="1" x14ac:dyDescent="0.35">
      <c r="A1170" s="76" t="s">
        <v>2459</v>
      </c>
      <c r="B1170" s="92" t="s">
        <v>2458</v>
      </c>
      <c r="C1170" s="95" t="s">
        <v>2897</v>
      </c>
      <c r="D1170" s="420" t="s">
        <v>3054</v>
      </c>
      <c r="E1170" s="25">
        <v>1</v>
      </c>
      <c r="F1170" s="24" t="s">
        <v>357</v>
      </c>
      <c r="G1170" s="91" t="s">
        <v>2926</v>
      </c>
      <c r="H1170" s="112"/>
      <c r="I1170" s="91">
        <v>40</v>
      </c>
      <c r="J1170" s="91"/>
      <c r="K1170" s="200"/>
      <c r="L1170" s="79">
        <v>0</v>
      </c>
      <c r="M1170" s="79">
        <v>0</v>
      </c>
      <c r="N1170" s="91">
        <v>485461</v>
      </c>
      <c r="O1170" s="10"/>
      <c r="P1170" s="10">
        <v>1</v>
      </c>
      <c r="Q1170" s="102"/>
      <c r="R1170" s="10">
        <v>13</v>
      </c>
      <c r="S1170" s="272"/>
      <c r="T1170" s="30"/>
      <c r="U1170" s="10"/>
      <c r="V1170" s="434"/>
      <c r="W1170" s="119"/>
      <c r="X1170" s="325"/>
      <c r="Y1170" s="101">
        <f>SUM(Table3[[#This Row],[cca 
25%]:[cca 100%]])</f>
        <v>0</v>
      </c>
      <c r="Z1170" s="344">
        <f>Table3[[#This Row],[Montažne ure]]*(1-Table3[[#This Row],[faktor %]])</f>
        <v>13</v>
      </c>
      <c r="AA1170" s="102"/>
      <c r="AB1170" s="10"/>
      <c r="AC1170" s="10"/>
      <c r="AD1170" s="10"/>
      <c r="AE1170" s="10"/>
      <c r="AF1170" s="3"/>
      <c r="AG1170" s="296"/>
      <c r="AH1170" s="296"/>
      <c r="AI1170" s="10"/>
      <c r="AJ1170" s="10"/>
      <c r="AK1170" s="296"/>
      <c r="AL1170" s="30"/>
      <c r="AM1170" s="30"/>
      <c r="AN1170" s="1"/>
    </row>
    <row r="1171" spans="1:40" ht="18" hidden="1" customHeight="1" x14ac:dyDescent="0.35">
      <c r="A1171" s="117"/>
      <c r="B1171" s="8"/>
      <c r="C1171" s="57"/>
      <c r="D1171" s="50"/>
      <c r="E1171" s="50" t="str">
        <f>RIGHT(D1171,5)</f>
        <v/>
      </c>
      <c r="F1171" s="10"/>
      <c r="G1171" s="10"/>
      <c r="H1171" s="29"/>
      <c r="I1171" s="10"/>
      <c r="J1171" s="10"/>
      <c r="K1171" s="10"/>
      <c r="L1171" s="279"/>
      <c r="M1171" s="279"/>
      <c r="N1171" s="500"/>
      <c r="O1171" s="30"/>
      <c r="P1171" s="10"/>
      <c r="Q1171" s="102"/>
      <c r="R1171" s="10"/>
      <c r="S1171" s="272"/>
      <c r="T1171" s="30"/>
      <c r="U1171" s="10"/>
      <c r="V1171" s="434"/>
      <c r="W1171" s="10" t="str">
        <f>IFERROR(VLOOKUP(Table3[[#This Row],[Št. projektne naloge]],'[2]list 1'!$A$2:$I$2000,9,FALSE),"")</f>
        <v/>
      </c>
      <c r="X1171" s="296" t="str">
        <f>IFERROR(VLOOKUP(Table3[[#This Row],[Št. projektne naloge]],'[2]list 1'!$A$2:$I$2000,8,FALSE),"")</f>
        <v/>
      </c>
      <c r="Y1171" s="101">
        <f>SUM(Table3[[#This Row],[cca 
25%]:[cca 100%]])</f>
        <v>0</v>
      </c>
      <c r="Z1171" s="344">
        <f>Table3[[#This Row],[Montažne ure]]*(1-Table3[[#This Row],[faktor %]])</f>
        <v>0</v>
      </c>
      <c r="AA1171" s="102"/>
      <c r="AB1171" s="10"/>
      <c r="AC1171" s="10"/>
      <c r="AD1171" s="10"/>
      <c r="AE1171" s="10"/>
      <c r="AF1171" s="3"/>
      <c r="AG1171" s="296" t="str">
        <f>IFERROR(VLOOKUP(Table3[[#This Row],[Št. projektne naloge]],'[1]PLAN KONTROLE KONČANIH STROJEV'!$C$8:$M$2000,5,FALSE),"")</f>
        <v/>
      </c>
      <c r="AH1171" s="296" t="str">
        <f>IFERROR(VLOOKUP(Table3[[#This Row],[Št. projektne naloge]],'[1]PLAN KONTROLE KONČANIH STROJEV'!$C$8:$M$2000,4,FALSE),"")</f>
        <v/>
      </c>
      <c r="AI1171" s="10"/>
      <c r="AJ1171" s="10"/>
      <c r="AK1171" s="296" t="str">
        <f>IFERROR(VLOOKUP(Table3[[#This Row],[Št. projektne naloge]],'[1]PLAN KONTROLE KONČANIH STROJEV'!$C$8:$M$2000,9,FALSE),"")</f>
        <v/>
      </c>
      <c r="AL117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71" s="30"/>
      <c r="AN1171" s="1"/>
    </row>
    <row r="1172" spans="1:40" ht="18" hidden="1" customHeight="1" x14ac:dyDescent="0.35">
      <c r="A1172" s="117" t="s">
        <v>2480</v>
      </c>
      <c r="B1172" s="8" t="s">
        <v>2479</v>
      </c>
      <c r="C1172" s="95" t="s">
        <v>2460</v>
      </c>
      <c r="D1172" s="420" t="s">
        <v>2461</v>
      </c>
      <c r="E1172" s="50">
        <v>1</v>
      </c>
      <c r="F1172" s="606">
        <v>9959.2854100000004</v>
      </c>
      <c r="G1172" s="10" t="s">
        <v>2282</v>
      </c>
      <c r="H1172" s="29" t="s">
        <v>3053</v>
      </c>
      <c r="I1172" s="200">
        <v>21</v>
      </c>
      <c r="J1172" s="7"/>
      <c r="K1172" s="7"/>
      <c r="L1172" s="19">
        <v>0</v>
      </c>
      <c r="M1172" s="19">
        <v>0</v>
      </c>
      <c r="N1172" s="104">
        <v>470431</v>
      </c>
      <c r="O1172" s="8">
        <v>16523</v>
      </c>
      <c r="P1172" s="10">
        <v>1</v>
      </c>
      <c r="Q1172" s="102"/>
      <c r="R1172" s="10">
        <v>18</v>
      </c>
      <c r="S1172" s="62" t="s">
        <v>19</v>
      </c>
      <c r="T1172" s="30"/>
      <c r="U1172" s="10"/>
      <c r="V1172" s="434"/>
      <c r="W1172" s="10" t="str">
        <f>IFERROR(VLOOKUP(Table3[[#This Row],[Št. projektne naloge]],'[2]list 1'!$A$2:$I$2000,9,FALSE),"")</f>
        <v/>
      </c>
      <c r="X1172" s="296" t="str">
        <f>IFERROR(VLOOKUP(Table3[[#This Row],[Št. projektne naloge]],'[2]list 1'!$A$2:$I$2000,8,FALSE),"")</f>
        <v/>
      </c>
      <c r="Y1172" s="101">
        <f>SUM(Table3[[#This Row],[cca 
25%]:[cca 100%]])</f>
        <v>1</v>
      </c>
      <c r="Z1172" s="344">
        <f>Table3[[#This Row],[Montažne ure]]*(1-Table3[[#This Row],[faktor %]])</f>
        <v>0</v>
      </c>
      <c r="AA1172" s="84">
        <v>0.25</v>
      </c>
      <c r="AB1172" s="84">
        <v>0.25</v>
      </c>
      <c r="AC1172" s="84">
        <v>0.25</v>
      </c>
      <c r="AD1172" s="84">
        <v>0.25</v>
      </c>
      <c r="AE1172" s="157" t="s">
        <v>561</v>
      </c>
      <c r="AF1172" s="3"/>
      <c r="AG1172" s="296">
        <f>IFERROR(VLOOKUP(Table3[[#This Row],[Št. projektne naloge]],'[1]PLAN KONTROLE KONČANIH STROJEV'!$C$8:$M$2000,5,FALSE),"")</f>
        <v>0</v>
      </c>
      <c r="AH1172" s="296" t="str">
        <f>IFERROR(VLOOKUP(Table3[[#This Row],[Št. projektne naloge]],'[1]PLAN KONTROLE KONČANIH STROJEV'!$C$8:$M$2000,4,FALSE),"")</f>
        <v>DA</v>
      </c>
      <c r="AI1172" s="10"/>
      <c r="AJ1172" s="10"/>
      <c r="AK1172" s="296">
        <f>IFERROR(VLOOKUP(Table3[[#This Row],[Št. projektne naloge]],'[1]PLAN KONTROLE KONČANIH STROJEV'!$C$8:$M$2000,9,FALSE),"")</f>
        <v>45848</v>
      </c>
      <c r="AL117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72" s="30" t="s">
        <v>357</v>
      </c>
      <c r="AN1172" s="1"/>
    </row>
    <row r="1173" spans="1:40" ht="18" hidden="1" customHeight="1" x14ac:dyDescent="0.35">
      <c r="A1173" s="117" t="s">
        <v>2480</v>
      </c>
      <c r="B1173" s="8" t="s">
        <v>2479</v>
      </c>
      <c r="C1173" s="95" t="s">
        <v>2462</v>
      </c>
      <c r="D1173" s="420" t="s">
        <v>2463</v>
      </c>
      <c r="E1173" s="50">
        <v>1</v>
      </c>
      <c r="F1173" s="606">
        <v>57822.333720000002</v>
      </c>
      <c r="G1173" s="104" t="s">
        <v>2555</v>
      </c>
      <c r="H1173" s="29" t="s">
        <v>390</v>
      </c>
      <c r="I1173" s="200">
        <v>21</v>
      </c>
      <c r="J1173" s="7"/>
      <c r="K1173" s="7"/>
      <c r="L1173" s="19">
        <v>0</v>
      </c>
      <c r="M1173" s="19">
        <v>0</v>
      </c>
      <c r="N1173" s="104">
        <v>470436</v>
      </c>
      <c r="O1173" s="8">
        <v>16537</v>
      </c>
      <c r="P1173" s="10">
        <v>1</v>
      </c>
      <c r="Q1173" s="102"/>
      <c r="R1173" s="10">
        <v>100</v>
      </c>
      <c r="S1173" s="62" t="s">
        <v>19</v>
      </c>
      <c r="T1173" s="30"/>
      <c r="U1173" s="10"/>
      <c r="V1173" s="434"/>
      <c r="W1173" s="10" t="str">
        <f>IFERROR(VLOOKUP(Table3[[#This Row],[Št. projektne naloge]],'[2]list 1'!$A$2:$I$2000,9,FALSE),"")</f>
        <v/>
      </c>
      <c r="X1173" s="296" t="str">
        <f>IFERROR(VLOOKUP(Table3[[#This Row],[Št. projektne naloge]],'[2]list 1'!$A$2:$I$2000,8,FALSE),"")</f>
        <v/>
      </c>
      <c r="Y1173" s="101">
        <f>SUM(Table3[[#This Row],[cca 
25%]:[cca 100%]])</f>
        <v>1</v>
      </c>
      <c r="Z1173" s="344">
        <f>Table3[[#This Row],[Montažne ure]]*(1-Table3[[#This Row],[faktor %]])</f>
        <v>0</v>
      </c>
      <c r="AA1173" s="84">
        <v>0.25</v>
      </c>
      <c r="AB1173" s="84">
        <v>0.25</v>
      </c>
      <c r="AC1173" s="84">
        <v>0.25</v>
      </c>
      <c r="AD1173" s="84">
        <v>0.25</v>
      </c>
      <c r="AE1173" s="108"/>
      <c r="AF1173" s="3"/>
      <c r="AG1173" s="296">
        <f>IFERROR(VLOOKUP(Table3[[#This Row],[Št. projektne naloge]],'[1]PLAN KONTROLE KONČANIH STROJEV'!$C$8:$M$2000,5,FALSE),"")</f>
        <v>0</v>
      </c>
      <c r="AH1173" s="296" t="str">
        <f>IFERROR(VLOOKUP(Table3[[#This Row],[Št. projektne naloge]],'[1]PLAN KONTROLE KONČANIH STROJEV'!$C$8:$M$2000,4,FALSE),"")</f>
        <v>DA</v>
      </c>
      <c r="AI1173" s="10" t="s">
        <v>3325</v>
      </c>
      <c r="AJ1173" s="10"/>
      <c r="AK1173" s="296">
        <f>IFERROR(VLOOKUP(Table3[[#This Row],[Št. projektne naloge]],'[1]PLAN KONTROLE KONČANIH STROJEV'!$C$8:$M$2000,9,FALSE),"")</f>
        <v>45891</v>
      </c>
      <c r="AL117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73" s="30" t="s">
        <v>357</v>
      </c>
      <c r="AN1173" s="1"/>
    </row>
    <row r="1174" spans="1:40" ht="18" hidden="1" customHeight="1" x14ac:dyDescent="0.35">
      <c r="A1174" s="117" t="s">
        <v>2480</v>
      </c>
      <c r="B1174" s="8" t="s">
        <v>2479</v>
      </c>
      <c r="C1174" s="57" t="s">
        <v>2464</v>
      </c>
      <c r="D1174" s="419" t="s">
        <v>2784</v>
      </c>
      <c r="E1174" s="50">
        <v>1</v>
      </c>
      <c r="F1174" s="606">
        <v>61160.465105933334</v>
      </c>
      <c r="G1174" s="10" t="s">
        <v>893</v>
      </c>
      <c r="H1174" s="29" t="s">
        <v>2555</v>
      </c>
      <c r="I1174" s="7">
        <v>5</v>
      </c>
      <c r="J1174" s="7"/>
      <c r="K1174" s="7"/>
      <c r="L1174" s="19">
        <v>0</v>
      </c>
      <c r="M1174" s="19">
        <v>0</v>
      </c>
      <c r="N1174" s="10">
        <v>470430</v>
      </c>
      <c r="O1174" s="8">
        <v>16521</v>
      </c>
      <c r="P1174" s="10">
        <v>1</v>
      </c>
      <c r="Q1174" s="102"/>
      <c r="R1174" s="10">
        <v>171</v>
      </c>
      <c r="S1174" s="59" t="s">
        <v>28</v>
      </c>
      <c r="T1174" s="30"/>
      <c r="U1174" s="10"/>
      <c r="V1174" s="434"/>
      <c r="W1174" s="10" t="str">
        <f>IFERROR(VLOOKUP(Table3[[#This Row],[Št. projektne naloge]],'[2]list 1'!$A$2:$I$2000,9,FALSE),"")</f>
        <v/>
      </c>
      <c r="X1174" s="296" t="str">
        <f>IFERROR(VLOOKUP(Table3[[#This Row],[Št. projektne naloge]],'[2]list 1'!$A$2:$I$2000,8,FALSE),"")</f>
        <v/>
      </c>
      <c r="Y1174" s="101">
        <f>SUM(Table3[[#This Row],[cca 
25%]:[cca 100%]])</f>
        <v>1</v>
      </c>
      <c r="Z1174" s="344">
        <f>Table3[[#This Row],[Montažne ure]]*(1-Table3[[#This Row],[faktor %]])</f>
        <v>0</v>
      </c>
      <c r="AA1174" s="84">
        <v>0.25</v>
      </c>
      <c r="AB1174" s="84">
        <v>0.25</v>
      </c>
      <c r="AC1174" s="84">
        <v>0.25</v>
      </c>
      <c r="AD1174" s="84">
        <v>0.25</v>
      </c>
      <c r="AE1174" s="573" t="s">
        <v>543</v>
      </c>
      <c r="AF1174" s="3"/>
      <c r="AG1174" s="296">
        <f>IFERROR(VLOOKUP(Table3[[#This Row],[Št. projektne naloge]],'[1]PLAN KONTROLE KONČANIH STROJEV'!$C$8:$M$2000,5,FALSE),"")</f>
        <v>0</v>
      </c>
      <c r="AH1174" s="296" t="str">
        <f>IFERROR(VLOOKUP(Table3[[#This Row],[Št. projektne naloge]],'[1]PLAN KONTROLE KONČANIH STROJEV'!$C$8:$M$2000,4,FALSE),"")</f>
        <v>DA</v>
      </c>
      <c r="AI1174" s="10"/>
      <c r="AJ1174" s="10"/>
      <c r="AK1174" s="296">
        <f>IFERROR(VLOOKUP(Table3[[#This Row],[Št. projektne naloge]],'[1]PLAN KONTROLE KONČANIH STROJEV'!$C$8:$M$2000,9,FALSE),"")</f>
        <v>45840</v>
      </c>
      <c r="AL117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74" s="30" t="s">
        <v>357</v>
      </c>
      <c r="AN1174" s="1"/>
    </row>
    <row r="1175" spans="1:40" ht="18" hidden="1" customHeight="1" x14ac:dyDescent="0.35">
      <c r="A1175" s="117" t="s">
        <v>2480</v>
      </c>
      <c r="B1175" s="8" t="s">
        <v>2479</v>
      </c>
      <c r="C1175" s="57" t="s">
        <v>2464</v>
      </c>
      <c r="D1175" s="419" t="s">
        <v>2792</v>
      </c>
      <c r="E1175" s="50">
        <v>1</v>
      </c>
      <c r="F1175" s="606">
        <v>61160.465105933334</v>
      </c>
      <c r="G1175" s="10" t="s">
        <v>893</v>
      </c>
      <c r="H1175" s="29" t="s">
        <v>2555</v>
      </c>
      <c r="I1175" s="7">
        <v>5</v>
      </c>
      <c r="J1175" s="7"/>
      <c r="K1175" s="7"/>
      <c r="L1175" s="19">
        <v>0</v>
      </c>
      <c r="M1175" s="19">
        <v>0</v>
      </c>
      <c r="N1175" s="10">
        <v>470430</v>
      </c>
      <c r="O1175" s="8">
        <v>16522</v>
      </c>
      <c r="P1175" s="10">
        <v>1</v>
      </c>
      <c r="Q1175" s="102"/>
      <c r="R1175" s="10">
        <v>171</v>
      </c>
      <c r="S1175" s="59" t="s">
        <v>28</v>
      </c>
      <c r="T1175" s="30"/>
      <c r="U1175" s="10"/>
      <c r="V1175" s="434"/>
      <c r="W1175" s="10" t="str">
        <f>IFERROR(VLOOKUP(Table3[[#This Row],[Št. projektne naloge]],'[2]list 1'!$A$2:$I$2000,9,FALSE),"")</f>
        <v/>
      </c>
      <c r="X1175" s="296" t="str">
        <f>IFERROR(VLOOKUP(Table3[[#This Row],[Št. projektne naloge]],'[2]list 1'!$A$2:$I$2000,8,FALSE),"")</f>
        <v/>
      </c>
      <c r="Y1175" s="101">
        <f>SUM(Table3[[#This Row],[cca 
25%]:[cca 100%]])</f>
        <v>1</v>
      </c>
      <c r="Z1175" s="344">
        <f>Table3[[#This Row],[Montažne ure]]*(1-Table3[[#This Row],[faktor %]])</f>
        <v>0</v>
      </c>
      <c r="AA1175" s="84">
        <v>0.25</v>
      </c>
      <c r="AB1175" s="84">
        <v>0.25</v>
      </c>
      <c r="AC1175" s="84">
        <v>0.25</v>
      </c>
      <c r="AD1175" s="84">
        <v>0.25</v>
      </c>
      <c r="AE1175" s="573" t="s">
        <v>3055</v>
      </c>
      <c r="AF1175" s="3"/>
      <c r="AG1175" s="296">
        <f>IFERROR(VLOOKUP(Table3[[#This Row],[Št. projektne naloge]],'[1]PLAN KONTROLE KONČANIH STROJEV'!$C$8:$M$2000,5,FALSE),"")</f>
        <v>0</v>
      </c>
      <c r="AH1175" s="296" t="str">
        <f>IFERROR(VLOOKUP(Table3[[#This Row],[Št. projektne naloge]],'[1]PLAN KONTROLE KONČANIH STROJEV'!$C$8:$M$2000,4,FALSE),"")</f>
        <v>DA</v>
      </c>
      <c r="AI1175" s="10"/>
      <c r="AJ1175" s="10"/>
      <c r="AK1175" s="296">
        <f>IFERROR(VLOOKUP(Table3[[#This Row],[Št. projektne naloge]],'[1]PLAN KONTROLE KONČANIH STROJEV'!$C$8:$M$2000,9,FALSE),"")</f>
        <v>45840</v>
      </c>
      <c r="AL117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75" s="30" t="s">
        <v>357</v>
      </c>
      <c r="AN1175" s="1"/>
    </row>
    <row r="1176" spans="1:40" ht="18" hidden="1" customHeight="1" x14ac:dyDescent="0.35">
      <c r="A1176" s="76" t="s">
        <v>2480</v>
      </c>
      <c r="B1176" s="92" t="s">
        <v>2479</v>
      </c>
      <c r="C1176" s="95" t="s">
        <v>2794</v>
      </c>
      <c r="D1176" s="420" t="s">
        <v>2793</v>
      </c>
      <c r="E1176" s="25">
        <v>1</v>
      </c>
      <c r="F1176" s="606">
        <v>7727.5748000000003</v>
      </c>
      <c r="G1176" s="91" t="s">
        <v>1708</v>
      </c>
      <c r="H1176" s="112" t="s">
        <v>2003</v>
      </c>
      <c r="I1176" s="200">
        <v>17</v>
      </c>
      <c r="J1176" s="7"/>
      <c r="K1176" s="200"/>
      <c r="L1176" s="19">
        <v>0</v>
      </c>
      <c r="M1176" s="19">
        <v>0</v>
      </c>
      <c r="N1176" s="91">
        <v>484100</v>
      </c>
      <c r="O1176" s="10" t="s">
        <v>2795</v>
      </c>
      <c r="P1176" s="10">
        <v>2</v>
      </c>
      <c r="Q1176" s="10"/>
      <c r="R1176" s="104">
        <v>30</v>
      </c>
      <c r="S1176" s="61" t="s">
        <v>29</v>
      </c>
      <c r="T1176" s="30"/>
      <c r="U1176" s="10"/>
      <c r="V1176" s="434"/>
      <c r="W1176" s="10" t="str">
        <f>IFERROR(VLOOKUP(Table3[[#This Row],[Št. projektne naloge]],'[2]list 1'!$A$2:$I$2000,9,FALSE),"")</f>
        <v/>
      </c>
      <c r="X1176" s="296" t="str">
        <f>IFERROR(VLOOKUP(Table3[[#This Row],[Št. projektne naloge]],'[2]list 1'!$A$2:$I$2000,8,FALSE),"")</f>
        <v/>
      </c>
      <c r="Y1176" s="101">
        <f>SUM(Table3[[#This Row],[cca 
25%]:[cca 100%]])</f>
        <v>1</v>
      </c>
      <c r="Z1176" s="344">
        <f>Table3[[#This Row],[Montažne ure]]*(1-Table3[[#This Row],[faktor %]])</f>
        <v>0</v>
      </c>
      <c r="AA1176" s="84">
        <v>0.25</v>
      </c>
      <c r="AB1176" s="84">
        <v>0.25</v>
      </c>
      <c r="AC1176" s="84">
        <v>0.25</v>
      </c>
      <c r="AD1176" s="84">
        <v>0.25</v>
      </c>
      <c r="AE1176" s="573" t="s">
        <v>2139</v>
      </c>
      <c r="AF1176" s="3"/>
      <c r="AG1176" s="296">
        <f>IFERROR(VLOOKUP(Table3[[#This Row],[Št. projektne naloge]],'[1]PLAN KONTROLE KONČANIH STROJEV'!$C$8:$M$2000,5,FALSE),"")</f>
        <v>0</v>
      </c>
      <c r="AH1176" s="296" t="str">
        <f>IFERROR(VLOOKUP(Table3[[#This Row],[Št. projektne naloge]],'[1]PLAN KONTROLE KONČANIH STROJEV'!$C$8:$M$2000,4,FALSE),"")</f>
        <v>DA</v>
      </c>
      <c r="AI1176" s="10"/>
      <c r="AJ1176" s="10"/>
      <c r="AK1176" s="296">
        <f>IFERROR(VLOOKUP(Table3[[#This Row],[Št. projektne naloge]],'[1]PLAN KONTROLE KONČANIH STROJEV'!$C$8:$M$2000,9,FALSE),"")</f>
        <v>45835</v>
      </c>
      <c r="AL117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76" s="30" t="s">
        <v>357</v>
      </c>
      <c r="AN1176" s="1"/>
    </row>
    <row r="1177" spans="1:40" ht="18" hidden="1" customHeight="1" x14ac:dyDescent="0.35">
      <c r="A1177" s="76" t="s">
        <v>2480</v>
      </c>
      <c r="B1177" s="92" t="s">
        <v>2479</v>
      </c>
      <c r="C1177" s="95" t="s">
        <v>2599</v>
      </c>
      <c r="D1177" s="420" t="s">
        <v>2796</v>
      </c>
      <c r="E1177" s="25">
        <v>1</v>
      </c>
      <c r="F1177" s="606">
        <v>3842.5714699999999</v>
      </c>
      <c r="G1177" s="91" t="s">
        <v>1712</v>
      </c>
      <c r="H1177" s="112" t="s">
        <v>2006</v>
      </c>
      <c r="I1177" s="200">
        <v>17</v>
      </c>
      <c r="J1177" s="7"/>
      <c r="K1177" s="200"/>
      <c r="L1177" s="19">
        <v>0</v>
      </c>
      <c r="M1177" s="19">
        <v>0</v>
      </c>
      <c r="N1177" s="91">
        <v>470440</v>
      </c>
      <c r="O1177" s="91">
        <v>16587</v>
      </c>
      <c r="P1177" s="91">
        <v>1</v>
      </c>
      <c r="Q1177" s="310"/>
      <c r="R1177" s="91">
        <v>13</v>
      </c>
      <c r="S1177" s="61" t="s">
        <v>29</v>
      </c>
      <c r="T1177" s="30"/>
      <c r="U1177" s="10"/>
      <c r="V1177" s="434"/>
      <c r="W1177" s="10" t="str">
        <f>IFERROR(VLOOKUP(Table3[[#This Row],[Št. projektne naloge]],'[2]list 1'!$A$2:$I$2000,9,FALSE),"")</f>
        <v/>
      </c>
      <c r="X1177" s="296" t="str">
        <f>IFERROR(VLOOKUP(Table3[[#This Row],[Št. projektne naloge]],'[2]list 1'!$A$2:$I$2000,8,FALSE),"")</f>
        <v/>
      </c>
      <c r="Y1177" s="101">
        <f>SUM(Table3[[#This Row],[cca 
25%]:[cca 100%]])</f>
        <v>1</v>
      </c>
      <c r="Z1177" s="344">
        <f>Table3[[#This Row],[Montažne ure]]*(1-Table3[[#This Row],[faktor %]])</f>
        <v>0</v>
      </c>
      <c r="AA1177" s="84">
        <v>0.25</v>
      </c>
      <c r="AB1177" s="84">
        <v>0.25</v>
      </c>
      <c r="AC1177" s="84">
        <v>0.25</v>
      </c>
      <c r="AD1177" s="84">
        <v>0.25</v>
      </c>
      <c r="AE1177" s="573" t="s">
        <v>545</v>
      </c>
      <c r="AF1177" s="3"/>
      <c r="AG1177" s="296">
        <f>IFERROR(VLOOKUP(Table3[[#This Row],[Št. projektne naloge]],'[1]PLAN KONTROLE KONČANIH STROJEV'!$C$8:$M$2000,5,FALSE),"")</f>
        <v>0</v>
      </c>
      <c r="AH1177" s="296" t="str">
        <f>IFERROR(VLOOKUP(Table3[[#This Row],[Št. projektne naloge]],'[1]PLAN KONTROLE KONČANIH STROJEV'!$C$8:$M$2000,4,FALSE),"")</f>
        <v>DA</v>
      </c>
      <c r="AI1177" s="10"/>
      <c r="AJ1177" s="10"/>
      <c r="AK1177" s="296">
        <f>IFERROR(VLOOKUP(Table3[[#This Row],[Št. projektne naloge]],'[1]PLAN KONTROLE KONČANIH STROJEV'!$C$8:$M$2000,9,FALSE),"")</f>
        <v>0</v>
      </c>
      <c r="AL117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77" s="30" t="s">
        <v>357</v>
      </c>
      <c r="AN1177" s="1"/>
    </row>
    <row r="1178" spans="1:40" ht="18" hidden="1" customHeight="1" x14ac:dyDescent="0.35">
      <c r="A1178" s="76" t="s">
        <v>2480</v>
      </c>
      <c r="B1178" s="92" t="s">
        <v>2479</v>
      </c>
      <c r="C1178" s="95" t="s">
        <v>2600</v>
      </c>
      <c r="D1178" s="420" t="s">
        <v>2797</v>
      </c>
      <c r="E1178" s="25">
        <v>1</v>
      </c>
      <c r="F1178" s="606">
        <v>5084.3348400000004</v>
      </c>
      <c r="G1178" s="91" t="s">
        <v>1712</v>
      </c>
      <c r="H1178" s="112" t="s">
        <v>2006</v>
      </c>
      <c r="I1178" s="200">
        <v>17</v>
      </c>
      <c r="J1178" s="7"/>
      <c r="K1178" s="200"/>
      <c r="L1178" s="19">
        <v>0</v>
      </c>
      <c r="M1178" s="19">
        <v>0</v>
      </c>
      <c r="N1178" s="91">
        <v>470441</v>
      </c>
      <c r="O1178" s="10">
        <v>16588</v>
      </c>
      <c r="P1178" s="10">
        <v>1</v>
      </c>
      <c r="Q1178" s="102"/>
      <c r="R1178" s="10">
        <v>16</v>
      </c>
      <c r="S1178" s="61" t="s">
        <v>29</v>
      </c>
      <c r="T1178" s="30"/>
      <c r="U1178" s="10"/>
      <c r="V1178" s="434"/>
      <c r="W1178" s="10" t="str">
        <f>IFERROR(VLOOKUP(Table3[[#This Row],[Št. projektne naloge]],'[2]list 1'!$A$2:$I$2000,9,FALSE),"")</f>
        <v/>
      </c>
      <c r="X1178" s="296" t="str">
        <f>IFERROR(VLOOKUP(Table3[[#This Row],[Št. projektne naloge]],'[2]list 1'!$A$2:$I$2000,8,FALSE),"")</f>
        <v/>
      </c>
      <c r="Y1178" s="101">
        <f>SUM(Table3[[#This Row],[cca 
25%]:[cca 100%]])</f>
        <v>1</v>
      </c>
      <c r="Z1178" s="344">
        <f>Table3[[#This Row],[Montažne ure]]*(1-Table3[[#This Row],[faktor %]])</f>
        <v>0</v>
      </c>
      <c r="AA1178" s="84">
        <v>0.25</v>
      </c>
      <c r="AB1178" s="84">
        <v>0.25</v>
      </c>
      <c r="AC1178" s="84">
        <v>0.25</v>
      </c>
      <c r="AD1178" s="84">
        <v>0.25</v>
      </c>
      <c r="AE1178" s="573" t="s">
        <v>545</v>
      </c>
      <c r="AF1178" s="3"/>
      <c r="AG1178" s="296">
        <f>IFERROR(VLOOKUP(Table3[[#This Row],[Št. projektne naloge]],'[1]PLAN KONTROLE KONČANIH STROJEV'!$C$8:$M$2000,5,FALSE),"")</f>
        <v>0</v>
      </c>
      <c r="AH1178" s="296" t="str">
        <f>IFERROR(VLOOKUP(Table3[[#This Row],[Št. projektne naloge]],'[1]PLAN KONTROLE KONČANIH STROJEV'!$C$8:$M$2000,4,FALSE),"")</f>
        <v>DA</v>
      </c>
      <c r="AI1178" s="10"/>
      <c r="AJ1178" s="10"/>
      <c r="AK1178" s="296">
        <f>IFERROR(VLOOKUP(Table3[[#This Row],[Št. projektne naloge]],'[1]PLAN KONTROLE KONČANIH STROJEV'!$C$8:$M$2000,9,FALSE),"")</f>
        <v>45838</v>
      </c>
      <c r="AL117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78" s="30" t="s">
        <v>357</v>
      </c>
      <c r="AN1178" s="1"/>
    </row>
    <row r="1179" spans="1:40" ht="18" hidden="1" customHeight="1" x14ac:dyDescent="0.35">
      <c r="A1179" s="76" t="s">
        <v>2480</v>
      </c>
      <c r="B1179" s="92" t="s">
        <v>2479</v>
      </c>
      <c r="C1179" s="95" t="s">
        <v>2601</v>
      </c>
      <c r="D1179" s="420" t="s">
        <v>2798</v>
      </c>
      <c r="E1179" s="25">
        <v>1</v>
      </c>
      <c r="F1179" s="606">
        <v>5110.1608100000003</v>
      </c>
      <c r="G1179" s="91" t="s">
        <v>1712</v>
      </c>
      <c r="H1179" s="112" t="s">
        <v>2006</v>
      </c>
      <c r="I1179" s="200">
        <v>17</v>
      </c>
      <c r="J1179" s="7"/>
      <c r="K1179" s="200"/>
      <c r="L1179" s="19">
        <v>0</v>
      </c>
      <c r="M1179" s="19">
        <v>0</v>
      </c>
      <c r="N1179" s="91">
        <v>470442</v>
      </c>
      <c r="O1179" s="10">
        <v>16589</v>
      </c>
      <c r="P1179" s="10">
        <v>1</v>
      </c>
      <c r="Q1179" s="102"/>
      <c r="R1179" s="10">
        <v>16</v>
      </c>
      <c r="S1179" s="61" t="s">
        <v>29</v>
      </c>
      <c r="T1179" s="30"/>
      <c r="U1179" s="10"/>
      <c r="V1179" s="434"/>
      <c r="W1179" s="10" t="str">
        <f>IFERROR(VLOOKUP(Table3[[#This Row],[Št. projektne naloge]],'[2]list 1'!$A$2:$I$2000,9,FALSE),"")</f>
        <v/>
      </c>
      <c r="X1179" s="296" t="str">
        <f>IFERROR(VLOOKUP(Table3[[#This Row],[Št. projektne naloge]],'[2]list 1'!$A$2:$I$2000,8,FALSE),"")</f>
        <v/>
      </c>
      <c r="Y1179" s="101">
        <f>SUM(Table3[[#This Row],[cca 
25%]:[cca 100%]])</f>
        <v>1</v>
      </c>
      <c r="Z1179" s="344">
        <f>Table3[[#This Row],[Montažne ure]]*(1-Table3[[#This Row],[faktor %]])</f>
        <v>0</v>
      </c>
      <c r="AA1179" s="84">
        <v>0.25</v>
      </c>
      <c r="AB1179" s="84">
        <v>0.25</v>
      </c>
      <c r="AC1179" s="84">
        <v>0.25</v>
      </c>
      <c r="AD1179" s="84">
        <v>0.25</v>
      </c>
      <c r="AE1179" s="573" t="s">
        <v>545</v>
      </c>
      <c r="AF1179" s="3"/>
      <c r="AG1179" s="296">
        <f>IFERROR(VLOOKUP(Table3[[#This Row],[Št. projektne naloge]],'[1]PLAN KONTROLE KONČANIH STROJEV'!$C$8:$M$2000,5,FALSE),"")</f>
        <v>0</v>
      </c>
      <c r="AH1179" s="296" t="str">
        <f>IFERROR(VLOOKUP(Table3[[#This Row],[Št. projektne naloge]],'[1]PLAN KONTROLE KONČANIH STROJEV'!$C$8:$M$2000,4,FALSE),"")</f>
        <v>DA</v>
      </c>
      <c r="AI1179" s="10"/>
      <c r="AJ1179" s="10"/>
      <c r="AK1179" s="296">
        <f>IFERROR(VLOOKUP(Table3[[#This Row],[Št. projektne naloge]],'[1]PLAN KONTROLE KONČANIH STROJEV'!$C$8:$M$2000,9,FALSE),"")</f>
        <v>0</v>
      </c>
      <c r="AL117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79" s="30" t="s">
        <v>357</v>
      </c>
      <c r="AN1179" s="1"/>
    </row>
    <row r="1180" spans="1:40" ht="18" hidden="1" customHeight="1" x14ac:dyDescent="0.35">
      <c r="A1180" s="76" t="s">
        <v>2480</v>
      </c>
      <c r="B1180" s="92" t="s">
        <v>2479</v>
      </c>
      <c r="C1180" s="95" t="s">
        <v>2602</v>
      </c>
      <c r="D1180" s="420" t="s">
        <v>2799</v>
      </c>
      <c r="E1180" s="25">
        <v>1</v>
      </c>
      <c r="F1180" s="606">
        <v>5370.2223400000003</v>
      </c>
      <c r="G1180" s="91" t="s">
        <v>1712</v>
      </c>
      <c r="H1180" s="112" t="s">
        <v>2006</v>
      </c>
      <c r="I1180" s="200">
        <v>17</v>
      </c>
      <c r="J1180" s="7"/>
      <c r="K1180" s="200"/>
      <c r="L1180" s="19">
        <v>0</v>
      </c>
      <c r="M1180" s="19">
        <v>0</v>
      </c>
      <c r="N1180" s="91">
        <v>470443</v>
      </c>
      <c r="O1180" s="10">
        <v>16590</v>
      </c>
      <c r="P1180" s="10">
        <v>1</v>
      </c>
      <c r="Q1180" s="102"/>
      <c r="R1180" s="10">
        <v>16</v>
      </c>
      <c r="S1180" s="61" t="s">
        <v>29</v>
      </c>
      <c r="T1180" s="30"/>
      <c r="U1180" s="10"/>
      <c r="V1180" s="434"/>
      <c r="W1180" s="10" t="str">
        <f>IFERROR(VLOOKUP(Table3[[#This Row],[Št. projektne naloge]],'[2]list 1'!$A$2:$I$2000,9,FALSE),"")</f>
        <v/>
      </c>
      <c r="X1180" s="296" t="str">
        <f>IFERROR(VLOOKUP(Table3[[#This Row],[Št. projektne naloge]],'[2]list 1'!$A$2:$I$2000,8,FALSE),"")</f>
        <v/>
      </c>
      <c r="Y1180" s="101">
        <f>SUM(Table3[[#This Row],[cca 
25%]:[cca 100%]])</f>
        <v>1</v>
      </c>
      <c r="Z1180" s="344">
        <f>Table3[[#This Row],[Montažne ure]]*(1-Table3[[#This Row],[faktor %]])</f>
        <v>0</v>
      </c>
      <c r="AA1180" s="84">
        <v>0.25</v>
      </c>
      <c r="AB1180" s="84">
        <v>0.25</v>
      </c>
      <c r="AC1180" s="84">
        <v>0.25</v>
      </c>
      <c r="AD1180" s="84">
        <v>0.25</v>
      </c>
      <c r="AE1180" s="573" t="s">
        <v>545</v>
      </c>
      <c r="AF1180" s="3"/>
      <c r="AG1180" s="296">
        <f>IFERROR(VLOOKUP(Table3[[#This Row],[Št. projektne naloge]],'[1]PLAN KONTROLE KONČANIH STROJEV'!$C$8:$M$2000,5,FALSE),"")</f>
        <v>0</v>
      </c>
      <c r="AH1180" s="296" t="str">
        <f>IFERROR(VLOOKUP(Table3[[#This Row],[Št. projektne naloge]],'[1]PLAN KONTROLE KONČANIH STROJEV'!$C$8:$M$2000,4,FALSE),"")</f>
        <v>DA</v>
      </c>
      <c r="AI1180" s="10"/>
      <c r="AJ1180" s="10"/>
      <c r="AK1180" s="296">
        <f>IFERROR(VLOOKUP(Table3[[#This Row],[Št. projektne naloge]],'[1]PLAN KONTROLE KONČANIH STROJEV'!$C$8:$M$2000,9,FALSE),"")</f>
        <v>0</v>
      </c>
      <c r="AL118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80" s="30" t="s">
        <v>357</v>
      </c>
      <c r="AN1180" s="1"/>
    </row>
    <row r="1181" spans="1:40" ht="18" hidden="1" customHeight="1" x14ac:dyDescent="0.35">
      <c r="A1181" s="76" t="s">
        <v>2480</v>
      </c>
      <c r="B1181" s="92" t="s">
        <v>2479</v>
      </c>
      <c r="C1181" s="95" t="s">
        <v>2603</v>
      </c>
      <c r="D1181" s="420" t="s">
        <v>2800</v>
      </c>
      <c r="E1181" s="25">
        <v>1</v>
      </c>
      <c r="F1181" s="606">
        <v>6312.42814</v>
      </c>
      <c r="G1181" s="91" t="s">
        <v>1690</v>
      </c>
      <c r="H1181" s="112" t="s">
        <v>2006</v>
      </c>
      <c r="I1181" s="200">
        <v>17</v>
      </c>
      <c r="J1181" s="7"/>
      <c r="K1181" s="200"/>
      <c r="L1181" s="19">
        <v>0</v>
      </c>
      <c r="M1181" s="19">
        <v>0</v>
      </c>
      <c r="N1181" s="91">
        <v>470444</v>
      </c>
      <c r="O1181" s="10">
        <v>16591</v>
      </c>
      <c r="P1181" s="10">
        <v>1</v>
      </c>
      <c r="Q1181" s="102"/>
      <c r="R1181" s="10">
        <v>16</v>
      </c>
      <c r="S1181" s="61" t="s">
        <v>29</v>
      </c>
      <c r="T1181" s="30"/>
      <c r="U1181" s="10"/>
      <c r="V1181" s="434"/>
      <c r="W1181" s="10" t="str">
        <f>IFERROR(VLOOKUP(Table3[[#This Row],[Št. projektne naloge]],'[2]list 1'!$A$2:$I$2000,9,FALSE),"")</f>
        <v/>
      </c>
      <c r="X1181" s="296" t="str">
        <f>IFERROR(VLOOKUP(Table3[[#This Row],[Št. projektne naloge]],'[2]list 1'!$A$2:$I$2000,8,FALSE),"")</f>
        <v/>
      </c>
      <c r="Y1181" s="101">
        <f>SUM(Table3[[#This Row],[cca 
25%]:[cca 100%]])</f>
        <v>1</v>
      </c>
      <c r="Z1181" s="344">
        <f>Table3[[#This Row],[Montažne ure]]*(1-Table3[[#This Row],[faktor %]])</f>
        <v>0</v>
      </c>
      <c r="AA1181" s="84">
        <v>0.25</v>
      </c>
      <c r="AB1181" s="84">
        <v>0.25</v>
      </c>
      <c r="AC1181" s="84">
        <v>0.25</v>
      </c>
      <c r="AD1181" s="84">
        <v>0.25</v>
      </c>
      <c r="AE1181" s="573" t="s">
        <v>545</v>
      </c>
      <c r="AF1181" s="3"/>
      <c r="AG1181" s="296">
        <f>IFERROR(VLOOKUP(Table3[[#This Row],[Št. projektne naloge]],'[1]PLAN KONTROLE KONČANIH STROJEV'!$C$8:$M$2000,5,FALSE),"")</f>
        <v>0</v>
      </c>
      <c r="AH1181" s="296" t="str">
        <f>IFERROR(VLOOKUP(Table3[[#This Row],[Št. projektne naloge]],'[1]PLAN KONTROLE KONČANIH STROJEV'!$C$8:$M$2000,4,FALSE),"")</f>
        <v>DA</v>
      </c>
      <c r="AI1181" s="10"/>
      <c r="AJ1181" s="10"/>
      <c r="AK1181" s="296">
        <f>IFERROR(VLOOKUP(Table3[[#This Row],[Št. projektne naloge]],'[1]PLAN KONTROLE KONČANIH STROJEV'!$C$8:$M$2000,9,FALSE),"")</f>
        <v>45835</v>
      </c>
      <c r="AL118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81" s="30" t="s">
        <v>357</v>
      </c>
      <c r="AN1181" s="1"/>
    </row>
    <row r="1182" spans="1:40" ht="18" hidden="1" customHeight="1" x14ac:dyDescent="0.35">
      <c r="A1182" s="76" t="s">
        <v>2480</v>
      </c>
      <c r="B1182" s="92" t="s">
        <v>2479</v>
      </c>
      <c r="C1182" s="95" t="s">
        <v>2603</v>
      </c>
      <c r="D1182" s="420" t="s">
        <v>2801</v>
      </c>
      <c r="E1182" s="25">
        <v>1</v>
      </c>
      <c r="F1182" s="606">
        <v>5442.76505</v>
      </c>
      <c r="G1182" s="91" t="s">
        <v>1690</v>
      </c>
      <c r="H1182" s="112" t="s">
        <v>2006</v>
      </c>
      <c r="I1182" s="200">
        <v>17</v>
      </c>
      <c r="J1182" s="7"/>
      <c r="K1182" s="200"/>
      <c r="L1182" s="19">
        <v>0</v>
      </c>
      <c r="M1182" s="19">
        <v>0</v>
      </c>
      <c r="N1182" s="91">
        <v>470445</v>
      </c>
      <c r="O1182" s="10">
        <v>16592</v>
      </c>
      <c r="P1182" s="10">
        <v>1</v>
      </c>
      <c r="Q1182" s="102"/>
      <c r="R1182" s="10">
        <v>13</v>
      </c>
      <c r="S1182" s="61" t="s">
        <v>29</v>
      </c>
      <c r="T1182" s="30"/>
      <c r="U1182" s="10"/>
      <c r="V1182" s="434"/>
      <c r="W1182" s="10" t="str">
        <f>IFERROR(VLOOKUP(Table3[[#This Row],[Št. projektne naloge]],'[2]list 1'!$A$2:$I$2000,9,FALSE),"")</f>
        <v/>
      </c>
      <c r="X1182" s="296" t="str">
        <f>IFERROR(VLOOKUP(Table3[[#This Row],[Št. projektne naloge]],'[2]list 1'!$A$2:$I$2000,8,FALSE),"")</f>
        <v/>
      </c>
      <c r="Y1182" s="101">
        <f>SUM(Table3[[#This Row],[cca 
25%]:[cca 100%]])</f>
        <v>1</v>
      </c>
      <c r="Z1182" s="344">
        <f>Table3[[#This Row],[Montažne ure]]*(1-Table3[[#This Row],[faktor %]])</f>
        <v>0</v>
      </c>
      <c r="AA1182" s="84">
        <v>0.25</v>
      </c>
      <c r="AB1182" s="84">
        <v>0.25</v>
      </c>
      <c r="AC1182" s="84">
        <v>0.25</v>
      </c>
      <c r="AD1182" s="84">
        <v>0.25</v>
      </c>
      <c r="AE1182" s="573" t="s">
        <v>545</v>
      </c>
      <c r="AF1182" s="3"/>
      <c r="AG1182" s="296">
        <f>IFERROR(VLOOKUP(Table3[[#This Row],[Št. projektne naloge]],'[1]PLAN KONTROLE KONČANIH STROJEV'!$C$8:$M$2000,5,FALSE),"")</f>
        <v>0</v>
      </c>
      <c r="AH1182" s="296" t="str">
        <f>IFERROR(VLOOKUP(Table3[[#This Row],[Št. projektne naloge]],'[1]PLAN KONTROLE KONČANIH STROJEV'!$C$8:$M$2000,4,FALSE),"")</f>
        <v>DA</v>
      </c>
      <c r="AI1182" s="10"/>
      <c r="AJ1182" s="10"/>
      <c r="AK1182" s="296">
        <f>IFERROR(VLOOKUP(Table3[[#This Row],[Št. projektne naloge]],'[1]PLAN KONTROLE KONČANIH STROJEV'!$C$8:$M$2000,9,FALSE),"")</f>
        <v>0</v>
      </c>
      <c r="AL118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82" s="30" t="s">
        <v>357</v>
      </c>
      <c r="AN1182" s="1"/>
    </row>
    <row r="1183" spans="1:40" ht="18" hidden="1" customHeight="1" x14ac:dyDescent="0.35">
      <c r="A1183" s="76" t="s">
        <v>2480</v>
      </c>
      <c r="B1183" s="92" t="s">
        <v>2479</v>
      </c>
      <c r="C1183" s="95" t="s">
        <v>2606</v>
      </c>
      <c r="D1183" s="420" t="s">
        <v>2802</v>
      </c>
      <c r="E1183" s="25">
        <v>1</v>
      </c>
      <c r="F1183" s="606">
        <v>5388.0507699999998</v>
      </c>
      <c r="G1183" s="91" t="s">
        <v>1712</v>
      </c>
      <c r="H1183" s="112" t="s">
        <v>2006</v>
      </c>
      <c r="I1183" s="200">
        <v>17</v>
      </c>
      <c r="J1183" s="7"/>
      <c r="K1183" s="200"/>
      <c r="L1183" s="19">
        <v>0</v>
      </c>
      <c r="M1183" s="19">
        <v>0</v>
      </c>
      <c r="N1183" s="91">
        <v>470446</v>
      </c>
      <c r="O1183" s="10">
        <v>16593</v>
      </c>
      <c r="P1183" s="10">
        <v>1</v>
      </c>
      <c r="Q1183" s="102"/>
      <c r="R1183" s="10">
        <v>13</v>
      </c>
      <c r="S1183" s="61" t="s">
        <v>29</v>
      </c>
      <c r="T1183" s="30"/>
      <c r="U1183" s="10"/>
      <c r="V1183" s="434"/>
      <c r="W1183" s="10" t="str">
        <f>IFERROR(VLOOKUP(Table3[[#This Row],[Št. projektne naloge]],'[2]list 1'!$A$2:$I$2000,9,FALSE),"")</f>
        <v/>
      </c>
      <c r="X1183" s="296" t="str">
        <f>IFERROR(VLOOKUP(Table3[[#This Row],[Št. projektne naloge]],'[2]list 1'!$A$2:$I$2000,8,FALSE),"")</f>
        <v/>
      </c>
      <c r="Y1183" s="101">
        <f>SUM(Table3[[#This Row],[cca 
25%]:[cca 100%]])</f>
        <v>1</v>
      </c>
      <c r="Z1183" s="344">
        <f>Table3[[#This Row],[Montažne ure]]*(1-Table3[[#This Row],[faktor %]])</f>
        <v>0</v>
      </c>
      <c r="AA1183" s="84">
        <v>0.25</v>
      </c>
      <c r="AB1183" s="84">
        <v>0.25</v>
      </c>
      <c r="AC1183" s="84">
        <v>0.25</v>
      </c>
      <c r="AD1183" s="84">
        <v>0.25</v>
      </c>
      <c r="AE1183" s="148" t="s">
        <v>545</v>
      </c>
      <c r="AF1183" s="3"/>
      <c r="AG1183" s="296">
        <f>IFERROR(VLOOKUP(Table3[[#This Row],[Št. projektne naloge]],'[1]PLAN KONTROLE KONČANIH STROJEV'!$C$8:$M$2000,5,FALSE),"")</f>
        <v>0</v>
      </c>
      <c r="AH1183" s="296" t="str">
        <f>IFERROR(VLOOKUP(Table3[[#This Row],[Št. projektne naloge]],'[1]PLAN KONTROLE KONČANIH STROJEV'!$C$8:$M$2000,4,FALSE),"")</f>
        <v>DA</v>
      </c>
      <c r="AI1183" s="10"/>
      <c r="AJ1183" s="10"/>
      <c r="AK1183" s="296">
        <f>IFERROR(VLOOKUP(Table3[[#This Row],[Št. projektne naloge]],'[1]PLAN KONTROLE KONČANIH STROJEV'!$C$8:$M$2000,9,FALSE),"")</f>
        <v>0</v>
      </c>
      <c r="AL118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83" s="30" t="s">
        <v>357</v>
      </c>
      <c r="AN1183" s="1"/>
    </row>
    <row r="1184" spans="1:40" ht="18" hidden="1" customHeight="1" x14ac:dyDescent="0.35">
      <c r="A1184" s="76" t="s">
        <v>2480</v>
      </c>
      <c r="B1184" s="92" t="s">
        <v>2479</v>
      </c>
      <c r="C1184" s="95" t="s">
        <v>2930</v>
      </c>
      <c r="D1184" s="420" t="s">
        <v>2605</v>
      </c>
      <c r="E1184" s="25">
        <v>1</v>
      </c>
      <c r="F1184" s="606">
        <v>802.48859000000004</v>
      </c>
      <c r="G1184" s="91" t="s">
        <v>2917</v>
      </c>
      <c r="H1184" s="112" t="s">
        <v>558</v>
      </c>
      <c r="I1184" s="200">
        <v>27</v>
      </c>
      <c r="J1184" s="156"/>
      <c r="K1184" s="156"/>
      <c r="L1184" s="19">
        <v>0</v>
      </c>
      <c r="M1184" s="19">
        <v>0</v>
      </c>
      <c r="N1184" s="91">
        <v>483542</v>
      </c>
      <c r="O1184" s="10">
        <v>16594</v>
      </c>
      <c r="P1184" s="10">
        <v>1</v>
      </c>
      <c r="Q1184" s="102"/>
      <c r="R1184" s="10">
        <v>6</v>
      </c>
      <c r="S1184" s="58" t="s">
        <v>1486</v>
      </c>
      <c r="T1184" s="30"/>
      <c r="U1184" s="10"/>
      <c r="V1184" s="434"/>
      <c r="W1184" s="10" t="str">
        <f>IFERROR(VLOOKUP(Table3[[#This Row],[Št. projektne naloge]],'[2]list 1'!$A$2:$I$2000,9,FALSE),"")</f>
        <v/>
      </c>
      <c r="X1184" s="296" t="str">
        <f>IFERROR(VLOOKUP(Table3[[#This Row],[Št. projektne naloge]],'[2]list 1'!$A$2:$I$2000,8,FALSE),"")</f>
        <v/>
      </c>
      <c r="Y1184" s="101">
        <f>SUM(Table3[[#This Row],[cca 
25%]:[cca 100%]])</f>
        <v>1</v>
      </c>
      <c r="Z1184" s="344">
        <f>Table3[[#This Row],[Montažne ure]]*(1-Table3[[#This Row],[faktor %]])</f>
        <v>0</v>
      </c>
      <c r="AA1184" s="84">
        <v>0.25</v>
      </c>
      <c r="AB1184" s="84">
        <v>0.25</v>
      </c>
      <c r="AC1184" s="84">
        <v>0.25</v>
      </c>
      <c r="AD1184" s="84">
        <v>0.25</v>
      </c>
      <c r="AE1184" s="10"/>
      <c r="AF1184" s="3"/>
      <c r="AG1184" s="296">
        <f>IFERROR(VLOOKUP(Table3[[#This Row],[Št. projektne naloge]],'[1]PLAN KONTROLE KONČANIH STROJEV'!$C$8:$M$2000,5,FALSE),"")</f>
        <v>0</v>
      </c>
      <c r="AH1184" s="296" t="str">
        <f>IFERROR(VLOOKUP(Table3[[#This Row],[Št. projektne naloge]],'[1]PLAN KONTROLE KONČANIH STROJEV'!$C$8:$M$2000,4,FALSE),"")</f>
        <v>DA</v>
      </c>
      <c r="AI1184" s="10"/>
      <c r="AJ1184" s="10"/>
      <c r="AK1184" s="296">
        <f>IFERROR(VLOOKUP(Table3[[#This Row],[Št. projektne naloge]],'[1]PLAN KONTROLE KONČANIH STROJEV'!$C$8:$M$2000,9,FALSE),"")</f>
        <v>45856</v>
      </c>
      <c r="AL118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84" s="30" t="s">
        <v>357</v>
      </c>
      <c r="AN1184" s="1"/>
    </row>
    <row r="1185" spans="1:40" ht="18" hidden="1" customHeight="1" x14ac:dyDescent="0.35">
      <c r="A1185" s="76" t="s">
        <v>2480</v>
      </c>
      <c r="B1185" s="92" t="s">
        <v>2479</v>
      </c>
      <c r="C1185" s="95" t="s">
        <v>2607</v>
      </c>
      <c r="D1185" s="420" t="s">
        <v>2803</v>
      </c>
      <c r="E1185" s="25">
        <v>1</v>
      </c>
      <c r="F1185" s="606">
        <v>11938.77464</v>
      </c>
      <c r="G1185" s="91" t="s">
        <v>1712</v>
      </c>
      <c r="H1185" s="112" t="s">
        <v>2006</v>
      </c>
      <c r="I1185" s="200">
        <v>17</v>
      </c>
      <c r="J1185" s="7"/>
      <c r="K1185" s="200"/>
      <c r="L1185" s="19">
        <v>0</v>
      </c>
      <c r="M1185" s="19">
        <v>0</v>
      </c>
      <c r="N1185" s="91">
        <v>470448</v>
      </c>
      <c r="O1185" s="91">
        <v>16595</v>
      </c>
      <c r="P1185" s="91">
        <v>1</v>
      </c>
      <c r="Q1185" s="310"/>
      <c r="R1185" s="91">
        <v>33</v>
      </c>
      <c r="S1185" s="61" t="s">
        <v>29</v>
      </c>
      <c r="T1185" s="30"/>
      <c r="U1185" s="10"/>
      <c r="V1185" s="434"/>
      <c r="W1185" s="10" t="str">
        <f>IFERROR(VLOOKUP(Table3[[#This Row],[Št. projektne naloge]],'[2]list 1'!$A$2:$I$2000,9,FALSE),"")</f>
        <v/>
      </c>
      <c r="X1185" s="296" t="str">
        <f>IFERROR(VLOOKUP(Table3[[#This Row],[Št. projektne naloge]],'[2]list 1'!$A$2:$I$2000,8,FALSE),"")</f>
        <v/>
      </c>
      <c r="Y1185" s="101">
        <f>SUM(Table3[[#This Row],[cca 
25%]:[cca 100%]])</f>
        <v>1</v>
      </c>
      <c r="Z1185" s="344">
        <f>Table3[[#This Row],[Montažne ure]]*(1-Table3[[#This Row],[faktor %]])</f>
        <v>0</v>
      </c>
      <c r="AA1185" s="84">
        <v>0.25</v>
      </c>
      <c r="AB1185" s="84">
        <v>0.25</v>
      </c>
      <c r="AC1185" s="84">
        <v>0.25</v>
      </c>
      <c r="AD1185" s="84">
        <v>0.25</v>
      </c>
      <c r="AE1185" s="148" t="s">
        <v>545</v>
      </c>
      <c r="AF1185" s="3"/>
      <c r="AG1185" s="296">
        <f>IFERROR(VLOOKUP(Table3[[#This Row],[Št. projektne naloge]],'[1]PLAN KONTROLE KONČANIH STROJEV'!$C$8:$M$2000,5,FALSE),"")</f>
        <v>0</v>
      </c>
      <c r="AH1185" s="296" t="str">
        <f>IFERROR(VLOOKUP(Table3[[#This Row],[Št. projektne naloge]],'[1]PLAN KONTROLE KONČANIH STROJEV'!$C$8:$M$2000,4,FALSE),"")</f>
        <v>DA</v>
      </c>
      <c r="AI1185" s="10"/>
      <c r="AJ1185" s="10"/>
      <c r="AK1185" s="296">
        <f>IFERROR(VLOOKUP(Table3[[#This Row],[Št. projektne naloge]],'[1]PLAN KONTROLE KONČANIH STROJEV'!$C$8:$M$2000,9,FALSE),"")</f>
        <v>45838</v>
      </c>
      <c r="AL118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85" s="30" t="s">
        <v>357</v>
      </c>
      <c r="AN1185" s="1"/>
    </row>
    <row r="1186" spans="1:40" ht="18" hidden="1" customHeight="1" x14ac:dyDescent="0.35">
      <c r="A1186" s="76" t="s">
        <v>2480</v>
      </c>
      <c r="B1186" s="92" t="s">
        <v>2479</v>
      </c>
      <c r="C1186" s="95" t="s">
        <v>2608</v>
      </c>
      <c r="D1186" s="420" t="s">
        <v>2604</v>
      </c>
      <c r="E1186" s="25">
        <v>1</v>
      </c>
      <c r="F1186" s="606">
        <v>4433.2738600000002</v>
      </c>
      <c r="G1186" s="91" t="s">
        <v>2031</v>
      </c>
      <c r="H1186" s="28" t="s">
        <v>787</v>
      </c>
      <c r="I1186" s="91">
        <v>34</v>
      </c>
      <c r="J1186" s="559" t="s">
        <v>2275</v>
      </c>
      <c r="K1186" s="563"/>
      <c r="L1186" s="561"/>
      <c r="M1186" s="561"/>
      <c r="N1186" s="91">
        <v>470449</v>
      </c>
      <c r="O1186" s="91">
        <v>16596</v>
      </c>
      <c r="P1186" s="91">
        <v>1</v>
      </c>
      <c r="Q1186" s="533">
        <v>12</v>
      </c>
      <c r="R1186" s="533"/>
      <c r="S1186" s="58" t="s">
        <v>1486</v>
      </c>
      <c r="T1186" s="30"/>
      <c r="U1186" s="10"/>
      <c r="V1186" s="434"/>
      <c r="W1186" s="10" t="str">
        <f>IFERROR(VLOOKUP(Table3[[#This Row],[Št. projektne naloge]],'[2]list 1'!$A$2:$I$2000,9,FALSE),"")</f>
        <v/>
      </c>
      <c r="X1186" s="296" t="str">
        <f>IFERROR(VLOOKUP(Table3[[#This Row],[Št. projektne naloge]],'[2]list 1'!$A$2:$I$2000,8,FALSE),"")</f>
        <v/>
      </c>
      <c r="Y1186" s="101">
        <f>SUM(Table3[[#This Row],[cca 
25%]:[cca 100%]])</f>
        <v>1</v>
      </c>
      <c r="Z1186" s="344">
        <f>Table3[[#This Row],[Montažne ure]]*(1-Table3[[#This Row],[faktor %]])</f>
        <v>0</v>
      </c>
      <c r="AA1186" s="84">
        <v>0.25</v>
      </c>
      <c r="AB1186" s="84">
        <v>0.25</v>
      </c>
      <c r="AC1186" s="84">
        <v>0.25</v>
      </c>
      <c r="AD1186" s="84">
        <v>0.25</v>
      </c>
      <c r="AE1186" s="551"/>
      <c r="AF1186" s="3"/>
      <c r="AG1186" s="296">
        <f>IFERROR(VLOOKUP(Table3[[#This Row],[Št. projektne naloge]],'[1]PLAN KONTROLE KONČANIH STROJEV'!$C$8:$M$2000,5,FALSE),"")</f>
        <v>0</v>
      </c>
      <c r="AH1186" s="296" t="str">
        <f>IFERROR(VLOOKUP(Table3[[#This Row],[Št. projektne naloge]],'[1]PLAN KONTROLE KONČANIH STROJEV'!$C$8:$M$2000,4,FALSE),"")</f>
        <v>DA</v>
      </c>
      <c r="AI1186" s="10" t="s">
        <v>3325</v>
      </c>
      <c r="AJ1186" s="10"/>
      <c r="AK1186" s="296">
        <f>IFERROR(VLOOKUP(Table3[[#This Row],[Št. projektne naloge]],'[1]PLAN KONTROLE KONČANIH STROJEV'!$C$8:$M$2000,9,FALSE),"")</f>
        <v>45915</v>
      </c>
      <c r="AL118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86" s="30" t="s">
        <v>357</v>
      </c>
      <c r="AN1186" s="1"/>
    </row>
    <row r="1187" spans="1:40" ht="18" hidden="1" customHeight="1" x14ac:dyDescent="0.35">
      <c r="A1187" s="76" t="s">
        <v>2480</v>
      </c>
      <c r="B1187" s="92" t="s">
        <v>2479</v>
      </c>
      <c r="C1187" s="95" t="s">
        <v>2922</v>
      </c>
      <c r="D1187" s="420" t="s">
        <v>2921</v>
      </c>
      <c r="E1187" s="25">
        <v>1</v>
      </c>
      <c r="F1187" s="606">
        <v>8861.8498199999995</v>
      </c>
      <c r="G1187" s="91" t="s">
        <v>2003</v>
      </c>
      <c r="H1187" s="112" t="s">
        <v>558</v>
      </c>
      <c r="I1187" s="200">
        <v>28</v>
      </c>
      <c r="J1187" s="200"/>
      <c r="K1187" s="200"/>
      <c r="L1187" s="19">
        <v>0</v>
      </c>
      <c r="M1187" s="19">
        <v>0</v>
      </c>
      <c r="N1187" s="91">
        <v>483561</v>
      </c>
      <c r="O1187" s="10">
        <v>16783</v>
      </c>
      <c r="P1187" s="91"/>
      <c r="Q1187" s="310"/>
      <c r="R1187" s="91">
        <v>16</v>
      </c>
      <c r="S1187" s="58" t="s">
        <v>1486</v>
      </c>
      <c r="T1187" s="30"/>
      <c r="U1187" s="10"/>
      <c r="V1187" s="434"/>
      <c r="W1187" s="10" t="str">
        <f>IFERROR(VLOOKUP(Table3[[#This Row],[Št. projektne naloge]],'[2]list 1'!$A$2:$I$2000,9,FALSE),"")</f>
        <v/>
      </c>
      <c r="X1187" s="296" t="str">
        <f>IFERROR(VLOOKUP(Table3[[#This Row],[Št. projektne naloge]],'[2]list 1'!$A$2:$I$2000,8,FALSE),"")</f>
        <v/>
      </c>
      <c r="Y1187" s="101">
        <f>SUM(Table3[[#This Row],[cca 
25%]:[cca 100%]])</f>
        <v>1</v>
      </c>
      <c r="Z1187" s="344">
        <f>Table3[[#This Row],[Montažne ure]]*(1-Table3[[#This Row],[faktor %]])</f>
        <v>0</v>
      </c>
      <c r="AA1187" s="84">
        <v>0.25</v>
      </c>
      <c r="AB1187" s="84">
        <v>0.25</v>
      </c>
      <c r="AC1187" s="84">
        <v>0.25</v>
      </c>
      <c r="AD1187" s="84">
        <v>0.25</v>
      </c>
      <c r="AE1187" s="157" t="s">
        <v>2220</v>
      </c>
      <c r="AF1187" s="3"/>
      <c r="AG1187" s="296">
        <f>IFERROR(VLOOKUP(Table3[[#This Row],[Št. projektne naloge]],'[1]PLAN KONTROLE KONČANIH STROJEV'!$C$8:$M$2000,5,FALSE),"")</f>
        <v>0</v>
      </c>
      <c r="AH1187" s="296" t="str">
        <f>IFERROR(VLOOKUP(Table3[[#This Row],[Št. projektne naloge]],'[1]PLAN KONTROLE KONČANIH STROJEV'!$C$8:$M$2000,4,FALSE),"")</f>
        <v>DA</v>
      </c>
      <c r="AI1187" s="10" t="s">
        <v>3325</v>
      </c>
      <c r="AJ1187" s="10"/>
      <c r="AK1187" s="296">
        <f>IFERROR(VLOOKUP(Table3[[#This Row],[Št. projektne naloge]],'[1]PLAN KONTROLE KONČANIH STROJEV'!$C$8:$M$2000,9,FALSE),"")</f>
        <v>45898</v>
      </c>
      <c r="AL118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87" s="30" t="s">
        <v>357</v>
      </c>
      <c r="AN1187" s="1"/>
    </row>
    <row r="1188" spans="1:40" ht="18" hidden="1" customHeight="1" x14ac:dyDescent="0.35">
      <c r="A1188" s="76" t="s">
        <v>2480</v>
      </c>
      <c r="B1188" s="92" t="s">
        <v>2479</v>
      </c>
      <c r="C1188" s="95" t="s">
        <v>2465</v>
      </c>
      <c r="D1188" s="420" t="s">
        <v>2466</v>
      </c>
      <c r="E1188" s="25">
        <v>1</v>
      </c>
      <c r="F1188" s="606">
        <v>523305.79779679998</v>
      </c>
      <c r="G1188" s="91" t="s">
        <v>3053</v>
      </c>
      <c r="H1188" s="112" t="s">
        <v>2147</v>
      </c>
      <c r="I1188" s="216">
        <v>22</v>
      </c>
      <c r="J1188" s="200"/>
      <c r="K1188" s="200"/>
      <c r="L1188" s="19">
        <v>0</v>
      </c>
      <c r="M1188" s="19">
        <v>0</v>
      </c>
      <c r="N1188" s="91">
        <v>481500</v>
      </c>
      <c r="O1188" s="8">
        <v>16525</v>
      </c>
      <c r="P1188" s="10">
        <v>1</v>
      </c>
      <c r="Q1188" s="102"/>
      <c r="R1188" s="108">
        <v>170</v>
      </c>
      <c r="S1188" s="58" t="s">
        <v>1486</v>
      </c>
      <c r="T1188" s="30"/>
      <c r="U1188" s="10" t="s">
        <v>390</v>
      </c>
      <c r="V1188" s="434"/>
      <c r="W1188" s="10" t="str">
        <f>IFERROR(VLOOKUP(Table3[[#This Row],[Št. projektne naloge]],'[2]list 1'!$A$2:$I$2000,9,FALSE),"")</f>
        <v/>
      </c>
      <c r="X1188" s="296" t="str">
        <f>IFERROR(VLOOKUP(Table3[[#This Row],[Št. projektne naloge]],'[2]list 1'!$A$2:$I$2000,8,FALSE),"")</f>
        <v/>
      </c>
      <c r="Y1188" s="101">
        <f>SUM(Table3[[#This Row],[cca 
25%]:[cca 100%]])</f>
        <v>1</v>
      </c>
      <c r="Z1188" s="344">
        <f>Table3[[#This Row],[Montažne ure]]*(1-Table3[[#This Row],[faktor %]])</f>
        <v>0</v>
      </c>
      <c r="AA1188" s="84">
        <v>0.25</v>
      </c>
      <c r="AB1188" s="84">
        <v>0.25</v>
      </c>
      <c r="AC1188" s="84">
        <v>0.25</v>
      </c>
      <c r="AD1188" s="84">
        <v>0.25</v>
      </c>
      <c r="AE1188" s="10"/>
      <c r="AF1188" s="3"/>
      <c r="AG1188" s="296">
        <f>IFERROR(VLOOKUP(Table3[[#This Row],[Št. projektne naloge]],'[1]PLAN KONTROLE KONČANIH STROJEV'!$C$8:$M$2000,5,FALSE),"")</f>
        <v>0</v>
      </c>
      <c r="AH1188" s="296">
        <f>IFERROR(VLOOKUP(Table3[[#This Row],[Št. projektne naloge]],'[1]PLAN KONTROLE KONČANIH STROJEV'!$C$8:$M$2000,4,FALSE),"")</f>
        <v>0</v>
      </c>
      <c r="AI1188" s="10" t="s">
        <v>3325</v>
      </c>
      <c r="AJ1188" s="10"/>
      <c r="AK1188" s="296">
        <f>IFERROR(VLOOKUP(Table3[[#This Row],[Št. projektne naloge]],'[1]PLAN KONTROLE KONČANIH STROJEV'!$C$8:$M$2000,9,FALSE),"")</f>
        <v>0</v>
      </c>
      <c r="AL118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88" s="30" t="s">
        <v>357</v>
      </c>
      <c r="AN1188" s="1"/>
    </row>
    <row r="1189" spans="1:40" ht="18" hidden="1" customHeight="1" x14ac:dyDescent="0.35">
      <c r="A1189" s="117" t="s">
        <v>2480</v>
      </c>
      <c r="B1189" s="86" t="s">
        <v>2479</v>
      </c>
      <c r="C1189" s="373" t="s">
        <v>2957</v>
      </c>
      <c r="D1189" s="419" t="s">
        <v>2466</v>
      </c>
      <c r="E1189" s="50">
        <v>1</v>
      </c>
      <c r="F1189" s="24"/>
      <c r="G1189" s="94" t="s">
        <v>1710</v>
      </c>
      <c r="H1189" s="28" t="s">
        <v>3053</v>
      </c>
      <c r="I1189" s="199">
        <v>21</v>
      </c>
      <c r="J1189" s="199"/>
      <c r="K1189" s="200"/>
      <c r="L1189" s="19">
        <v>0</v>
      </c>
      <c r="M1189" s="19">
        <v>0</v>
      </c>
      <c r="N1189" s="94">
        <v>482873</v>
      </c>
      <c r="O1189" s="10"/>
      <c r="P1189" s="10">
        <v>1</v>
      </c>
      <c r="Q1189" s="102"/>
      <c r="R1189" s="4">
        <v>230</v>
      </c>
      <c r="S1189" s="58" t="s">
        <v>1486</v>
      </c>
      <c r="T1189" s="30"/>
      <c r="U1189" s="10" t="s">
        <v>545</v>
      </c>
      <c r="V1189" s="434"/>
      <c r="W1189" s="10" t="str">
        <f>IFERROR(VLOOKUP(Table3[[#This Row],[Št. projektne naloge]],'[2]list 1'!$A$2:$I$2000,9,FALSE),"")</f>
        <v/>
      </c>
      <c r="X1189" s="296" t="str">
        <f>IFERROR(VLOOKUP(Table3[[#This Row],[Št. projektne naloge]],'[2]list 1'!$A$2:$I$2000,8,FALSE),"")</f>
        <v/>
      </c>
      <c r="Y1189" s="101">
        <f>SUM(Table3[[#This Row],[cca 
25%]:[cca 100%]])</f>
        <v>1</v>
      </c>
      <c r="Z1189" s="344">
        <f>Table3[[#This Row],[Montažne ure]]*(1-Table3[[#This Row],[faktor %]])</f>
        <v>0</v>
      </c>
      <c r="AA1189" s="84">
        <v>0.25</v>
      </c>
      <c r="AB1189" s="84">
        <v>0.25</v>
      </c>
      <c r="AC1189" s="84">
        <v>0.25</v>
      </c>
      <c r="AD1189" s="84">
        <v>0.25</v>
      </c>
      <c r="AE1189" s="10"/>
      <c r="AF1189" s="3"/>
      <c r="AG1189" s="296">
        <f>IFERROR(VLOOKUP(Table3[[#This Row],[Št. projektne naloge]],'[1]PLAN KONTROLE KONČANIH STROJEV'!$C$8:$M$2000,5,FALSE),"")</f>
        <v>0</v>
      </c>
      <c r="AH1189" s="296">
        <f>IFERROR(VLOOKUP(Table3[[#This Row],[Št. projektne naloge]],'[1]PLAN KONTROLE KONČANIH STROJEV'!$C$8:$M$2000,4,FALSE),"")</f>
        <v>0</v>
      </c>
      <c r="AI1189" s="10"/>
      <c r="AJ1189" s="10"/>
      <c r="AK1189" s="296">
        <f>IFERROR(VLOOKUP(Table3[[#This Row],[Št. projektne naloge]],'[1]PLAN KONTROLE KONČANIH STROJEV'!$C$8:$M$2000,9,FALSE),"")</f>
        <v>0</v>
      </c>
      <c r="AL118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89" s="30" t="s">
        <v>357</v>
      </c>
      <c r="AN1189" s="1"/>
    </row>
    <row r="1190" spans="1:40" ht="18" hidden="1" customHeight="1" x14ac:dyDescent="0.35">
      <c r="A1190" s="117" t="s">
        <v>2480</v>
      </c>
      <c r="B1190" s="86" t="s">
        <v>2479</v>
      </c>
      <c r="C1190" s="373" t="s">
        <v>2572</v>
      </c>
      <c r="D1190" s="50" t="s">
        <v>2466</v>
      </c>
      <c r="E1190" s="50">
        <v>1</v>
      </c>
      <c r="F1190" s="24"/>
      <c r="G1190" s="94" t="s">
        <v>1710</v>
      </c>
      <c r="H1190" s="28" t="s">
        <v>2147</v>
      </c>
      <c r="I1190" s="199">
        <v>24</v>
      </c>
      <c r="J1190" s="199"/>
      <c r="K1190" s="199"/>
      <c r="L1190" s="19">
        <v>0</v>
      </c>
      <c r="M1190" s="19">
        <v>0</v>
      </c>
      <c r="N1190" s="94">
        <v>482885</v>
      </c>
      <c r="O1190" s="10"/>
      <c r="P1190" s="10">
        <v>1</v>
      </c>
      <c r="Q1190" s="102"/>
      <c r="R1190" s="10">
        <v>20</v>
      </c>
      <c r="S1190" s="272"/>
      <c r="T1190" s="30"/>
      <c r="U1190" s="10" t="s">
        <v>390</v>
      </c>
      <c r="V1190" s="434"/>
      <c r="W1190" s="10" t="str">
        <f>IFERROR(VLOOKUP(Table3[[#This Row],[Št. projektne naloge]],'[2]list 1'!$A$2:$I$2000,9,FALSE),"")</f>
        <v/>
      </c>
      <c r="X1190" s="296" t="str">
        <f>IFERROR(VLOOKUP(Table3[[#This Row],[Št. projektne naloge]],'[2]list 1'!$A$2:$I$2000,8,FALSE),"")</f>
        <v/>
      </c>
      <c r="Y1190" s="101">
        <f>SUM(Table3[[#This Row],[cca 
25%]:[cca 100%]])</f>
        <v>1</v>
      </c>
      <c r="Z1190" s="344">
        <f>Table3[[#This Row],[Montažne ure]]*(1-Table3[[#This Row],[faktor %]])</f>
        <v>0</v>
      </c>
      <c r="AA1190" s="84">
        <v>0.25</v>
      </c>
      <c r="AB1190" s="84">
        <v>0.25</v>
      </c>
      <c r="AC1190" s="84">
        <v>0.25</v>
      </c>
      <c r="AD1190" s="84">
        <v>0.25</v>
      </c>
      <c r="AE1190" s="10"/>
      <c r="AF1190" s="3"/>
      <c r="AG1190" s="296">
        <f>IFERROR(VLOOKUP(Table3[[#This Row],[Št. projektne naloge]],'[1]PLAN KONTROLE KONČANIH STROJEV'!$C$8:$M$2000,5,FALSE),"")</f>
        <v>0</v>
      </c>
      <c r="AH1190" s="296">
        <f>IFERROR(VLOOKUP(Table3[[#This Row],[Št. projektne naloge]],'[1]PLAN KONTROLE KONČANIH STROJEV'!$C$8:$M$2000,4,FALSE),"")</f>
        <v>0</v>
      </c>
      <c r="AI1190" s="10"/>
      <c r="AJ1190" s="10"/>
      <c r="AK1190" s="296">
        <f>IFERROR(VLOOKUP(Table3[[#This Row],[Št. projektne naloge]],'[1]PLAN KONTROLE KONČANIH STROJEV'!$C$8:$M$2000,9,FALSE),"")</f>
        <v>0</v>
      </c>
      <c r="AL119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90" s="30" t="s">
        <v>357</v>
      </c>
      <c r="AN1190" s="1"/>
    </row>
    <row r="1191" spans="1:40" ht="18" hidden="1" customHeight="1" x14ac:dyDescent="0.35">
      <c r="A1191" s="117" t="s">
        <v>2480</v>
      </c>
      <c r="B1191" s="86" t="s">
        <v>2479</v>
      </c>
      <c r="C1191" s="373" t="s">
        <v>2570</v>
      </c>
      <c r="D1191" s="50" t="s">
        <v>2466</v>
      </c>
      <c r="E1191" s="50">
        <v>1</v>
      </c>
      <c r="F1191" s="24"/>
      <c r="G1191" s="94" t="s">
        <v>1710</v>
      </c>
      <c r="H1191" s="28" t="s">
        <v>2147</v>
      </c>
      <c r="I1191" s="199">
        <v>24</v>
      </c>
      <c r="J1191" s="199"/>
      <c r="K1191" s="199"/>
      <c r="L1191" s="425">
        <v>0</v>
      </c>
      <c r="M1191" s="19">
        <v>0</v>
      </c>
      <c r="N1191" s="94">
        <v>483192</v>
      </c>
      <c r="O1191" s="10"/>
      <c r="P1191" s="10">
        <v>1</v>
      </c>
      <c r="Q1191" s="102"/>
      <c r="R1191" s="10">
        <v>104</v>
      </c>
      <c r="S1191" s="272"/>
      <c r="T1191" s="30"/>
      <c r="U1191" s="10" t="s">
        <v>390</v>
      </c>
      <c r="V1191" s="434"/>
      <c r="W1191" s="10" t="str">
        <f>IFERROR(VLOOKUP(Table3[[#This Row],[Št. projektne naloge]],'[2]list 1'!$A$2:$I$2000,9,FALSE),"")</f>
        <v/>
      </c>
      <c r="X1191" s="296" t="str">
        <f>IFERROR(VLOOKUP(Table3[[#This Row],[Št. projektne naloge]],'[2]list 1'!$A$2:$I$2000,8,FALSE),"")</f>
        <v/>
      </c>
      <c r="Y1191" s="101">
        <f>SUM(Table3[[#This Row],[cca 
25%]:[cca 100%]])</f>
        <v>1</v>
      </c>
      <c r="Z1191" s="344">
        <f>Table3[[#This Row],[Montažne ure]]*(1-Table3[[#This Row],[faktor %]])</f>
        <v>0</v>
      </c>
      <c r="AA1191" s="84">
        <v>0.25</v>
      </c>
      <c r="AB1191" s="84">
        <v>0.25</v>
      </c>
      <c r="AC1191" s="84">
        <v>0.25</v>
      </c>
      <c r="AD1191" s="84">
        <v>0.25</v>
      </c>
      <c r="AE1191" s="10"/>
      <c r="AF1191" s="3"/>
      <c r="AG1191" s="296">
        <f>IFERROR(VLOOKUP(Table3[[#This Row],[Št. projektne naloge]],'[1]PLAN KONTROLE KONČANIH STROJEV'!$C$8:$M$2000,5,FALSE),"")</f>
        <v>0</v>
      </c>
      <c r="AH1191" s="296">
        <f>IFERROR(VLOOKUP(Table3[[#This Row],[Št. projektne naloge]],'[1]PLAN KONTROLE KONČANIH STROJEV'!$C$8:$M$2000,4,FALSE),"")</f>
        <v>0</v>
      </c>
      <c r="AI1191" s="10"/>
      <c r="AJ1191" s="10"/>
      <c r="AK1191" s="296">
        <f>IFERROR(VLOOKUP(Table3[[#This Row],[Št. projektne naloge]],'[1]PLAN KONTROLE KONČANIH STROJEV'!$C$8:$M$2000,9,FALSE),"")</f>
        <v>0</v>
      </c>
      <c r="AL119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91" s="30" t="s">
        <v>357</v>
      </c>
      <c r="AN1191" s="1"/>
    </row>
    <row r="1192" spans="1:40" ht="18" hidden="1" customHeight="1" x14ac:dyDescent="0.35">
      <c r="A1192" s="117" t="s">
        <v>2480</v>
      </c>
      <c r="B1192" s="86" t="s">
        <v>2479</v>
      </c>
      <c r="C1192" s="373" t="s">
        <v>2958</v>
      </c>
      <c r="D1192" s="419" t="s">
        <v>2466</v>
      </c>
      <c r="E1192" s="50">
        <v>1</v>
      </c>
      <c r="F1192" s="24"/>
      <c r="G1192" s="94" t="s">
        <v>1710</v>
      </c>
      <c r="H1192" s="28"/>
      <c r="I1192" s="94"/>
      <c r="J1192" s="568" t="s">
        <v>2275</v>
      </c>
      <c r="K1192" s="567"/>
      <c r="L1192" s="571"/>
      <c r="M1192" s="571"/>
      <c r="N1192" s="94"/>
      <c r="O1192" s="10"/>
      <c r="P1192" s="10"/>
      <c r="Q1192" s="581">
        <v>70</v>
      </c>
      <c r="R1192" s="10"/>
      <c r="S1192" s="272"/>
      <c r="T1192" s="30"/>
      <c r="U1192" s="10" t="s">
        <v>390</v>
      </c>
      <c r="V1192" s="434"/>
      <c r="W1192" s="10" t="str">
        <f>IFERROR(VLOOKUP(Table3[[#This Row],[Št. projektne naloge]],'[2]list 1'!$A$2:$I$2000,9,FALSE),"")</f>
        <v/>
      </c>
      <c r="X1192" s="296" t="str">
        <f>IFERROR(VLOOKUP(Table3[[#This Row],[Št. projektne naloge]],'[2]list 1'!$A$2:$I$2000,8,FALSE),"")</f>
        <v/>
      </c>
      <c r="Y1192" s="101">
        <f>SUM(Table3[[#This Row],[cca 
25%]:[cca 100%]])</f>
        <v>1</v>
      </c>
      <c r="Z1192" s="344">
        <f>Table3[[#This Row],[Montažne ure]]*(1-Table3[[#This Row],[faktor %]])</f>
        <v>0</v>
      </c>
      <c r="AA1192" s="84">
        <v>0.25</v>
      </c>
      <c r="AB1192" s="84">
        <v>0.25</v>
      </c>
      <c r="AC1192" s="84">
        <v>0.25</v>
      </c>
      <c r="AD1192" s="84">
        <v>0.25</v>
      </c>
      <c r="AE1192" s="10"/>
      <c r="AF1192" s="3"/>
      <c r="AG1192" s="296">
        <f>IFERROR(VLOOKUP(Table3[[#This Row],[Št. projektne naloge]],'[1]PLAN KONTROLE KONČANIH STROJEV'!$C$8:$M$2000,5,FALSE),"")</f>
        <v>0</v>
      </c>
      <c r="AH1192" s="296">
        <f>IFERROR(VLOOKUP(Table3[[#This Row],[Št. projektne naloge]],'[1]PLAN KONTROLE KONČANIH STROJEV'!$C$8:$M$2000,4,FALSE),"")</f>
        <v>0</v>
      </c>
      <c r="AI1192" s="10"/>
      <c r="AJ1192" s="10"/>
      <c r="AK1192" s="296">
        <f>IFERROR(VLOOKUP(Table3[[#This Row],[Št. projektne naloge]],'[1]PLAN KONTROLE KONČANIH STROJEV'!$C$8:$M$2000,9,FALSE),"")</f>
        <v>0</v>
      </c>
      <c r="AL119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92" s="30" t="s">
        <v>357</v>
      </c>
      <c r="AN1192" s="1"/>
    </row>
    <row r="1193" spans="1:40" ht="18" hidden="1" customHeight="1" x14ac:dyDescent="0.35">
      <c r="A1193" s="76" t="s">
        <v>2480</v>
      </c>
      <c r="B1193" s="92" t="s">
        <v>2479</v>
      </c>
      <c r="C1193" s="533" t="s">
        <v>2959</v>
      </c>
      <c r="D1193" s="25" t="s">
        <v>2466</v>
      </c>
      <c r="E1193" s="25">
        <v>1</v>
      </c>
      <c r="F1193" s="24"/>
      <c r="G1193" s="91" t="s">
        <v>395</v>
      </c>
      <c r="H1193" s="28" t="s">
        <v>2147</v>
      </c>
      <c r="I1193" s="200">
        <v>23</v>
      </c>
      <c r="J1193" s="200"/>
      <c r="K1193" s="200"/>
      <c r="L1193" s="425">
        <v>0</v>
      </c>
      <c r="M1193" s="425">
        <v>0</v>
      </c>
      <c r="N1193" s="91" t="s">
        <v>2960</v>
      </c>
      <c r="O1193" s="10"/>
      <c r="P1193" s="549" t="s">
        <v>2962</v>
      </c>
      <c r="Q1193" s="102"/>
      <c r="R1193" s="10">
        <v>42</v>
      </c>
      <c r="S1193" s="272"/>
      <c r="T1193" s="30"/>
      <c r="U1193" s="10" t="s">
        <v>390</v>
      </c>
      <c r="V1193" s="434"/>
      <c r="W1193" s="10" t="str">
        <f>IFERROR(VLOOKUP(Table3[[#This Row],[Št. projektne naloge]],'[2]list 1'!$A$2:$I$2000,9,FALSE),"")</f>
        <v/>
      </c>
      <c r="X1193" s="296" t="str">
        <f>IFERROR(VLOOKUP(Table3[[#This Row],[Št. projektne naloge]],'[2]list 1'!$A$2:$I$2000,8,FALSE),"")</f>
        <v/>
      </c>
      <c r="Y1193" s="101">
        <f>SUM(Table3[[#This Row],[cca 
25%]:[cca 100%]])</f>
        <v>1</v>
      </c>
      <c r="Z1193" s="344">
        <f>Table3[[#This Row],[Montažne ure]]*(1-Table3[[#This Row],[faktor %]])</f>
        <v>0</v>
      </c>
      <c r="AA1193" s="84">
        <v>0.25</v>
      </c>
      <c r="AB1193" s="84">
        <v>0.25</v>
      </c>
      <c r="AC1193" s="84">
        <v>0.25</v>
      </c>
      <c r="AD1193" s="84">
        <v>0.25</v>
      </c>
      <c r="AE1193" s="10"/>
      <c r="AF1193" s="3"/>
      <c r="AG1193" s="296">
        <f>IFERROR(VLOOKUP(Table3[[#This Row],[Št. projektne naloge]],'[1]PLAN KONTROLE KONČANIH STROJEV'!$C$8:$M$2000,5,FALSE),"")</f>
        <v>0</v>
      </c>
      <c r="AH1193" s="296">
        <f>IFERROR(VLOOKUP(Table3[[#This Row],[Št. projektne naloge]],'[1]PLAN KONTROLE KONČANIH STROJEV'!$C$8:$M$2000,4,FALSE),"")</f>
        <v>0</v>
      </c>
      <c r="AI1193" s="10"/>
      <c r="AJ1193" s="10"/>
      <c r="AK1193" s="296">
        <f>IFERROR(VLOOKUP(Table3[[#This Row],[Št. projektne naloge]],'[1]PLAN KONTROLE KONČANIH STROJEV'!$C$8:$M$2000,9,FALSE),"")</f>
        <v>0</v>
      </c>
      <c r="AL119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93" s="30" t="s">
        <v>357</v>
      </c>
      <c r="AN1193" s="1"/>
    </row>
    <row r="1194" spans="1:40" ht="18" hidden="1" customHeight="1" x14ac:dyDescent="0.35">
      <c r="A1194" s="117" t="s">
        <v>2480</v>
      </c>
      <c r="B1194" s="86" t="s">
        <v>2479</v>
      </c>
      <c r="C1194" s="373" t="s">
        <v>2574</v>
      </c>
      <c r="D1194" s="419" t="s">
        <v>2466</v>
      </c>
      <c r="E1194" s="50">
        <v>1</v>
      </c>
      <c r="F1194" s="24"/>
      <c r="G1194" s="94" t="s">
        <v>1710</v>
      </c>
      <c r="H1194" s="28"/>
      <c r="I1194" s="94"/>
      <c r="J1194" s="568" t="s">
        <v>2275</v>
      </c>
      <c r="K1194" s="567"/>
      <c r="L1194" s="571"/>
      <c r="M1194" s="571"/>
      <c r="N1194" s="94">
        <v>482341</v>
      </c>
      <c r="O1194" s="10"/>
      <c r="P1194" s="10">
        <v>192</v>
      </c>
      <c r="Q1194" s="560">
        <v>96</v>
      </c>
      <c r="R1194" s="560"/>
      <c r="S1194" s="272"/>
      <c r="T1194" s="30"/>
      <c r="U1194" s="10"/>
      <c r="V1194" s="434"/>
      <c r="W1194" s="10" t="str">
        <f>IFERROR(VLOOKUP(Table3[[#This Row],[Št. projektne naloge]],'[2]list 1'!$A$2:$I$2000,9,FALSE),"")</f>
        <v/>
      </c>
      <c r="X1194" s="296" t="str">
        <f>IFERROR(VLOOKUP(Table3[[#This Row],[Št. projektne naloge]],'[2]list 1'!$A$2:$I$2000,8,FALSE),"")</f>
        <v/>
      </c>
      <c r="Y1194" s="101">
        <f>SUM(Table3[[#This Row],[cca 
25%]:[cca 100%]])</f>
        <v>1</v>
      </c>
      <c r="Z1194" s="344">
        <f>Table3[[#This Row],[Montažne ure]]*(1-Table3[[#This Row],[faktor %]])</f>
        <v>0</v>
      </c>
      <c r="AA1194" s="84">
        <v>0.25</v>
      </c>
      <c r="AB1194" s="84">
        <v>0.25</v>
      </c>
      <c r="AC1194" s="84">
        <v>0.25</v>
      </c>
      <c r="AD1194" s="84">
        <v>0.25</v>
      </c>
      <c r="AE1194" s="10"/>
      <c r="AF1194" s="3"/>
      <c r="AG1194" s="296">
        <f>IFERROR(VLOOKUP(Table3[[#This Row],[Št. projektne naloge]],'[1]PLAN KONTROLE KONČANIH STROJEV'!$C$8:$M$2000,5,FALSE),"")</f>
        <v>0</v>
      </c>
      <c r="AH1194" s="296">
        <f>IFERROR(VLOOKUP(Table3[[#This Row],[Št. projektne naloge]],'[1]PLAN KONTROLE KONČANIH STROJEV'!$C$8:$M$2000,4,FALSE),"")</f>
        <v>0</v>
      </c>
      <c r="AI1194" s="10"/>
      <c r="AJ1194" s="10"/>
      <c r="AK1194" s="296">
        <f>IFERROR(VLOOKUP(Table3[[#This Row],[Št. projektne naloge]],'[1]PLAN KONTROLE KONČANIH STROJEV'!$C$8:$M$2000,9,FALSE),"")</f>
        <v>0</v>
      </c>
      <c r="AL119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94" s="30" t="s">
        <v>357</v>
      </c>
      <c r="AN1194" s="1"/>
    </row>
    <row r="1195" spans="1:40" ht="18" hidden="1" customHeight="1" x14ac:dyDescent="0.35">
      <c r="A1195" s="117" t="s">
        <v>2480</v>
      </c>
      <c r="B1195" s="86" t="s">
        <v>2479</v>
      </c>
      <c r="C1195" s="373" t="s">
        <v>2961</v>
      </c>
      <c r="D1195" s="50" t="s">
        <v>2466</v>
      </c>
      <c r="E1195" s="50">
        <v>1</v>
      </c>
      <c r="F1195" s="24"/>
      <c r="G1195" s="94" t="s">
        <v>1710</v>
      </c>
      <c r="H1195" s="28" t="s">
        <v>2147</v>
      </c>
      <c r="I1195" s="199">
        <v>23</v>
      </c>
      <c r="J1195" s="199"/>
      <c r="K1195" s="94"/>
      <c r="L1195" s="425">
        <v>0</v>
      </c>
      <c r="M1195" s="425">
        <v>0</v>
      </c>
      <c r="N1195" s="94">
        <v>489207</v>
      </c>
      <c r="O1195" s="10"/>
      <c r="P1195" s="10">
        <v>1</v>
      </c>
      <c r="Q1195" s="102"/>
      <c r="R1195" s="10">
        <v>12</v>
      </c>
      <c r="S1195" s="272"/>
      <c r="T1195" s="30"/>
      <c r="U1195" s="10" t="s">
        <v>390</v>
      </c>
      <c r="V1195" s="434"/>
      <c r="W1195" s="10" t="str">
        <f>IFERROR(VLOOKUP(Table3[[#This Row],[Št. projektne naloge]],'[2]list 1'!$A$2:$I$2000,9,FALSE),"")</f>
        <v/>
      </c>
      <c r="X1195" s="296" t="str">
        <f>IFERROR(VLOOKUP(Table3[[#This Row],[Št. projektne naloge]],'[2]list 1'!$A$2:$I$2000,8,FALSE),"")</f>
        <v/>
      </c>
      <c r="Y1195" s="101">
        <f>SUM(Table3[[#This Row],[cca 
25%]:[cca 100%]])</f>
        <v>1</v>
      </c>
      <c r="Z1195" s="344">
        <f>Table3[[#This Row],[Montažne ure]]*(1-Table3[[#This Row],[faktor %]])</f>
        <v>0</v>
      </c>
      <c r="AA1195" s="84">
        <v>0.25</v>
      </c>
      <c r="AB1195" s="84">
        <v>0.25</v>
      </c>
      <c r="AC1195" s="84">
        <v>0.25</v>
      </c>
      <c r="AD1195" s="84">
        <v>0.25</v>
      </c>
      <c r="AE1195" s="10"/>
      <c r="AF1195" s="3"/>
      <c r="AG1195" s="296">
        <f>IFERROR(VLOOKUP(Table3[[#This Row],[Št. projektne naloge]],'[1]PLAN KONTROLE KONČANIH STROJEV'!$C$8:$M$2000,5,FALSE),"")</f>
        <v>0</v>
      </c>
      <c r="AH1195" s="296">
        <f>IFERROR(VLOOKUP(Table3[[#This Row],[Št. projektne naloge]],'[1]PLAN KONTROLE KONČANIH STROJEV'!$C$8:$M$2000,4,FALSE),"")</f>
        <v>0</v>
      </c>
      <c r="AI1195" s="10"/>
      <c r="AJ1195" s="10"/>
      <c r="AK1195" s="296">
        <f>IFERROR(VLOOKUP(Table3[[#This Row],[Št. projektne naloge]],'[1]PLAN KONTROLE KONČANIH STROJEV'!$C$8:$M$2000,9,FALSE),"")</f>
        <v>0</v>
      </c>
      <c r="AL119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195" s="30" t="s">
        <v>357</v>
      </c>
      <c r="AN1195" s="1"/>
    </row>
    <row r="1196" spans="1:40" ht="18" hidden="1" customHeight="1" x14ac:dyDescent="0.35">
      <c r="A1196" s="117" t="s">
        <v>2480</v>
      </c>
      <c r="B1196" s="86" t="s">
        <v>2479</v>
      </c>
      <c r="C1196" s="57" t="s">
        <v>2923</v>
      </c>
      <c r="D1196" s="419" t="s">
        <v>2924</v>
      </c>
      <c r="E1196" s="50">
        <v>1</v>
      </c>
      <c r="F1196" s="606">
        <v>17594.620739999998</v>
      </c>
      <c r="G1196" s="94" t="s">
        <v>30</v>
      </c>
      <c r="H1196" s="112" t="s">
        <v>558</v>
      </c>
      <c r="I1196" s="199">
        <v>27</v>
      </c>
      <c r="J1196" s="199"/>
      <c r="K1196" s="199"/>
      <c r="L1196" s="19">
        <v>0</v>
      </c>
      <c r="M1196" s="19">
        <v>0</v>
      </c>
      <c r="N1196" s="94">
        <v>483573</v>
      </c>
      <c r="O1196" s="10">
        <v>16782</v>
      </c>
      <c r="P1196" s="10">
        <v>1</v>
      </c>
      <c r="Q1196" s="102"/>
      <c r="R1196" s="10">
        <v>44</v>
      </c>
      <c r="S1196" s="58" t="s">
        <v>1486</v>
      </c>
      <c r="T1196" s="30"/>
      <c r="U1196" s="10"/>
      <c r="V1196" s="434"/>
      <c r="W1196" s="10" t="str">
        <f>IFERROR(VLOOKUP(Table3[[#This Row],[Št. projektne naloge]],'[2]list 1'!$A$2:$I$2000,9,FALSE),"")</f>
        <v/>
      </c>
      <c r="X1196" s="296" t="str">
        <f>IFERROR(VLOOKUP(Table3[[#This Row],[Št. projektne naloge]],'[2]list 1'!$A$2:$I$2000,8,FALSE),"")</f>
        <v/>
      </c>
      <c r="Y1196" s="101">
        <f>SUM(Table3[[#This Row],[cca 
25%]:[cca 100%]])</f>
        <v>1</v>
      </c>
      <c r="Z1196" s="344">
        <f>Table3[[#This Row],[Montažne ure]]*(1-Table3[[#This Row],[faktor %]])</f>
        <v>0</v>
      </c>
      <c r="AA1196" s="84">
        <v>0.25</v>
      </c>
      <c r="AB1196" s="84">
        <v>0.25</v>
      </c>
      <c r="AC1196" s="84">
        <v>0.25</v>
      </c>
      <c r="AD1196" s="84">
        <v>0.25</v>
      </c>
      <c r="AE1196" s="157" t="s">
        <v>689</v>
      </c>
      <c r="AF1196" s="3"/>
      <c r="AG1196" s="296">
        <f>IFERROR(VLOOKUP(Table3[[#This Row],[Št. projektne naloge]],'[1]PLAN KONTROLE KONČANIH STROJEV'!$C$8:$M$2000,5,FALSE),"")</f>
        <v>0</v>
      </c>
      <c r="AH1196" s="296" t="str">
        <f>IFERROR(VLOOKUP(Table3[[#This Row],[Št. projektne naloge]],'[1]PLAN KONTROLE KONČANIH STROJEV'!$C$8:$M$2000,4,FALSE),"")</f>
        <v>DA</v>
      </c>
      <c r="AI1196" s="10" t="s">
        <v>3325</v>
      </c>
      <c r="AJ1196" s="10"/>
      <c r="AK1196" s="296">
        <f>IFERROR(VLOOKUP(Table3[[#This Row],[Št. projektne naloge]],'[1]PLAN KONTROLE KONČANIH STROJEV'!$C$8:$M$2000,9,FALSE),"")</f>
        <v>45897</v>
      </c>
      <c r="AL119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96" s="30" t="s">
        <v>357</v>
      </c>
      <c r="AN1196" s="1"/>
    </row>
    <row r="1197" spans="1:40" ht="18" hidden="1" customHeight="1" x14ac:dyDescent="0.35">
      <c r="A1197" s="76" t="s">
        <v>2480</v>
      </c>
      <c r="B1197" s="92" t="s">
        <v>2479</v>
      </c>
      <c r="C1197" s="95" t="s">
        <v>2627</v>
      </c>
      <c r="D1197" s="420" t="s">
        <v>2609</v>
      </c>
      <c r="E1197" s="25">
        <v>1</v>
      </c>
      <c r="F1197" s="606">
        <v>7310.7586300000003</v>
      </c>
      <c r="G1197" s="91" t="s">
        <v>2031</v>
      </c>
      <c r="H1197" s="28" t="s">
        <v>787</v>
      </c>
      <c r="I1197" s="200">
        <v>34</v>
      </c>
      <c r="J1197" s="559" t="s">
        <v>2275</v>
      </c>
      <c r="K1197" s="563"/>
      <c r="L1197" s="561"/>
      <c r="M1197" s="561"/>
      <c r="N1197" s="91">
        <v>483501</v>
      </c>
      <c r="O1197" s="91">
        <v>16597</v>
      </c>
      <c r="P1197" s="91">
        <v>1</v>
      </c>
      <c r="Q1197" s="533">
        <v>6</v>
      </c>
      <c r="R1197" s="533"/>
      <c r="S1197" s="58" t="s">
        <v>1486</v>
      </c>
      <c r="T1197" s="30"/>
      <c r="U1197" s="10"/>
      <c r="V1197" s="434"/>
      <c r="W1197" s="10" t="str">
        <f>IFERROR(VLOOKUP(Table3[[#This Row],[Št. projektne naloge]],'[2]list 1'!$A$2:$I$2000,9,FALSE),"")</f>
        <v/>
      </c>
      <c r="X1197" s="296" t="str">
        <f>IFERROR(VLOOKUP(Table3[[#This Row],[Št. projektne naloge]],'[2]list 1'!$A$2:$I$2000,8,FALSE),"")</f>
        <v/>
      </c>
      <c r="Y1197" s="101">
        <f>SUM(Table3[[#This Row],[cca 
25%]:[cca 100%]])</f>
        <v>1</v>
      </c>
      <c r="Z1197" s="344">
        <f>Table3[[#This Row],[Montažne ure]]*(1-Table3[[#This Row],[faktor %]])</f>
        <v>0</v>
      </c>
      <c r="AA1197" s="84">
        <v>0.25</v>
      </c>
      <c r="AB1197" s="84">
        <v>0.25</v>
      </c>
      <c r="AC1197" s="84">
        <v>0.25</v>
      </c>
      <c r="AD1197" s="84">
        <v>0.25</v>
      </c>
      <c r="AE1197" s="551"/>
      <c r="AF1197" s="3"/>
      <c r="AG1197" s="296">
        <f>IFERROR(VLOOKUP(Table3[[#This Row],[Št. projektne naloge]],'[1]PLAN KONTROLE KONČANIH STROJEV'!$C$8:$M$2000,5,FALSE),"")</f>
        <v>0</v>
      </c>
      <c r="AH1197" s="296" t="str">
        <f>IFERROR(VLOOKUP(Table3[[#This Row],[Št. projektne naloge]],'[1]PLAN KONTROLE KONČANIH STROJEV'!$C$8:$M$2000,4,FALSE),"")</f>
        <v>DA</v>
      </c>
      <c r="AI1197" s="10" t="s">
        <v>3325</v>
      </c>
      <c r="AJ1197" s="10"/>
      <c r="AK1197" s="296">
        <f>IFERROR(VLOOKUP(Table3[[#This Row],[Št. projektne naloge]],'[1]PLAN KONTROLE KONČANIH STROJEV'!$C$8:$M$2000,9,FALSE),"")</f>
        <v>45898</v>
      </c>
      <c r="AL119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97" s="30" t="s">
        <v>357</v>
      </c>
      <c r="AN1197" s="1"/>
    </row>
    <row r="1198" spans="1:40" ht="18" hidden="1" customHeight="1" x14ac:dyDescent="0.35">
      <c r="A1198" s="76" t="s">
        <v>2480</v>
      </c>
      <c r="B1198" s="92" t="s">
        <v>2479</v>
      </c>
      <c r="C1198" s="95" t="s">
        <v>2628</v>
      </c>
      <c r="D1198" s="420" t="s">
        <v>2610</v>
      </c>
      <c r="E1198" s="25">
        <v>1</v>
      </c>
      <c r="F1198" s="606">
        <v>6242.8676599999999</v>
      </c>
      <c r="G1198" s="91" t="s">
        <v>2000</v>
      </c>
      <c r="H1198" s="28" t="s">
        <v>787</v>
      </c>
      <c r="I1198" s="200">
        <v>34</v>
      </c>
      <c r="J1198" s="559" t="s">
        <v>2275</v>
      </c>
      <c r="K1198" s="563"/>
      <c r="L1198" s="561"/>
      <c r="M1198" s="561"/>
      <c r="N1198" s="91">
        <v>483502</v>
      </c>
      <c r="O1198" s="91">
        <v>16598</v>
      </c>
      <c r="P1198" s="91">
        <v>1</v>
      </c>
      <c r="Q1198" s="533">
        <v>12</v>
      </c>
      <c r="R1198" s="533"/>
      <c r="S1198" s="58" t="s">
        <v>1486</v>
      </c>
      <c r="T1198" s="30"/>
      <c r="U1198" s="10"/>
      <c r="V1198" s="434"/>
      <c r="W1198" s="10" t="str">
        <f>IFERROR(VLOOKUP(Table3[[#This Row],[Št. projektne naloge]],'[2]list 1'!$A$2:$I$2000,9,FALSE),"")</f>
        <v/>
      </c>
      <c r="X1198" s="296" t="str">
        <f>IFERROR(VLOOKUP(Table3[[#This Row],[Št. projektne naloge]],'[2]list 1'!$A$2:$I$2000,8,FALSE),"")</f>
        <v/>
      </c>
      <c r="Y1198" s="101">
        <f>SUM(Table3[[#This Row],[cca 
25%]:[cca 100%]])</f>
        <v>1</v>
      </c>
      <c r="Z1198" s="344">
        <f>Table3[[#This Row],[Montažne ure]]*(1-Table3[[#This Row],[faktor %]])</f>
        <v>0</v>
      </c>
      <c r="AA1198" s="84">
        <v>0.25</v>
      </c>
      <c r="AB1198" s="84">
        <v>0.25</v>
      </c>
      <c r="AC1198" s="84">
        <v>0.25</v>
      </c>
      <c r="AD1198" s="84">
        <v>0.25</v>
      </c>
      <c r="AE1198" s="551"/>
      <c r="AF1198" s="3"/>
      <c r="AG1198" s="296">
        <f>IFERROR(VLOOKUP(Table3[[#This Row],[Št. projektne naloge]],'[1]PLAN KONTROLE KONČANIH STROJEV'!$C$8:$M$2000,5,FALSE),"")</f>
        <v>0</v>
      </c>
      <c r="AH1198" s="296" t="str">
        <f>IFERROR(VLOOKUP(Table3[[#This Row],[Št. projektne naloge]],'[1]PLAN KONTROLE KONČANIH STROJEV'!$C$8:$M$2000,4,FALSE),"")</f>
        <v>DA</v>
      </c>
      <c r="AI1198" s="10" t="s">
        <v>3325</v>
      </c>
      <c r="AJ1198" s="10"/>
      <c r="AK1198" s="296">
        <f>IFERROR(VLOOKUP(Table3[[#This Row],[Št. projektne naloge]],'[1]PLAN KONTROLE KONČANIH STROJEV'!$C$8:$M$2000,9,FALSE),"")</f>
        <v>45899</v>
      </c>
      <c r="AL119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98" s="30" t="s">
        <v>357</v>
      </c>
      <c r="AN1198" s="1"/>
    </row>
    <row r="1199" spans="1:40" ht="18" hidden="1" customHeight="1" x14ac:dyDescent="0.35">
      <c r="A1199" s="76" t="s">
        <v>2480</v>
      </c>
      <c r="B1199" s="92" t="s">
        <v>2479</v>
      </c>
      <c r="C1199" s="95" t="s">
        <v>2629</v>
      </c>
      <c r="D1199" s="420" t="s">
        <v>2611</v>
      </c>
      <c r="E1199" s="25">
        <v>1</v>
      </c>
      <c r="F1199" s="606">
        <v>9921.6291799999999</v>
      </c>
      <c r="G1199" s="91" t="s">
        <v>1712</v>
      </c>
      <c r="H1199" s="112"/>
      <c r="I1199" s="91"/>
      <c r="J1199" s="559" t="s">
        <v>2275</v>
      </c>
      <c r="K1199" s="563"/>
      <c r="L1199" s="561"/>
      <c r="M1199" s="561"/>
      <c r="N1199" s="91">
        <v>483503</v>
      </c>
      <c r="O1199" s="10">
        <v>16599</v>
      </c>
      <c r="P1199" s="10">
        <v>1</v>
      </c>
      <c r="Q1199" s="560">
        <v>22</v>
      </c>
      <c r="R1199" s="560"/>
      <c r="S1199" s="272"/>
      <c r="T1199" s="30"/>
      <c r="U1199" s="10"/>
      <c r="V1199" s="434"/>
      <c r="W1199" s="10" t="str">
        <f>IFERROR(VLOOKUP(Table3[[#This Row],[Št. projektne naloge]],'[2]list 1'!$A$2:$I$2000,9,FALSE),"")</f>
        <v/>
      </c>
      <c r="X1199" s="296" t="str">
        <f>IFERROR(VLOOKUP(Table3[[#This Row],[Št. projektne naloge]],'[2]list 1'!$A$2:$I$2000,8,FALSE),"")</f>
        <v/>
      </c>
      <c r="Y1199" s="101">
        <f>SUM(Table3[[#This Row],[cca 
25%]:[cca 100%]])</f>
        <v>0</v>
      </c>
      <c r="Z1199" s="344">
        <f>Table3[[#This Row],[Montažne ure]]*(1-Table3[[#This Row],[faktor %]])</f>
        <v>0</v>
      </c>
      <c r="AA1199" s="102"/>
      <c r="AB1199" s="10"/>
      <c r="AC1199" s="10"/>
      <c r="AD1199" s="10"/>
      <c r="AE1199" s="10"/>
      <c r="AF1199" s="3"/>
      <c r="AG1199" s="296">
        <f>IFERROR(VLOOKUP(Table3[[#This Row],[Št. projektne naloge]],'[1]PLAN KONTROLE KONČANIH STROJEV'!$C$8:$M$2000,5,FALSE),"")</f>
        <v>0</v>
      </c>
      <c r="AH1199" s="296" t="str">
        <f>IFERROR(VLOOKUP(Table3[[#This Row],[Št. projektne naloge]],'[1]PLAN KONTROLE KONČANIH STROJEV'!$C$8:$M$2000,4,FALSE),"")</f>
        <v>DA</v>
      </c>
      <c r="AI1199" s="10"/>
      <c r="AJ1199" s="10"/>
      <c r="AK1199" s="296">
        <f>IFERROR(VLOOKUP(Table3[[#This Row],[Št. projektne naloge]],'[1]PLAN KONTROLE KONČANIH STROJEV'!$C$8:$M$2000,9,FALSE),"")</f>
        <v>45899</v>
      </c>
      <c r="AL119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199" s="30" t="s">
        <v>357</v>
      </c>
      <c r="AN1199" s="1"/>
    </row>
    <row r="1200" spans="1:40" ht="18" hidden="1" customHeight="1" x14ac:dyDescent="0.3">
      <c r="A1200" s="76" t="s">
        <v>2480</v>
      </c>
      <c r="B1200" s="92" t="s">
        <v>2479</v>
      </c>
      <c r="C1200" s="95" t="s">
        <v>2804</v>
      </c>
      <c r="D1200" s="420" t="s">
        <v>3324</v>
      </c>
      <c r="E1200" s="25">
        <v>1</v>
      </c>
      <c r="F1200" s="606">
        <v>6079.7187700000004</v>
      </c>
      <c r="G1200" s="91" t="s">
        <v>1728</v>
      </c>
      <c r="H1200" s="112" t="s">
        <v>688</v>
      </c>
      <c r="I1200" s="603">
        <v>22</v>
      </c>
      <c r="J1200" s="200"/>
      <c r="K1200" s="200"/>
      <c r="L1200" s="425">
        <v>0</v>
      </c>
      <c r="M1200" s="425">
        <v>0</v>
      </c>
      <c r="N1200" s="91">
        <v>483560</v>
      </c>
      <c r="O1200" s="10">
        <v>16710</v>
      </c>
      <c r="P1200" s="10">
        <v>1</v>
      </c>
      <c r="Q1200" s="10"/>
      <c r="R1200" s="10">
        <v>17</v>
      </c>
      <c r="S1200" s="62" t="s">
        <v>19</v>
      </c>
      <c r="T1200" s="30"/>
      <c r="U1200" s="10"/>
      <c r="V1200" s="434"/>
      <c r="W1200" s="10" t="str">
        <f>IFERROR(VLOOKUP(Table3[[#This Row],[Št. projektne naloge]],'[2]list 1'!$A$2:$I$2000,9,FALSE),"")</f>
        <v/>
      </c>
      <c r="X1200" s="296" t="str">
        <f>IFERROR(VLOOKUP(Table3[[#This Row],[Št. projektne naloge]],'[2]list 1'!$A$2:$I$2000,8,FALSE),"")</f>
        <v/>
      </c>
      <c r="Y1200" s="101">
        <f>SUM(Table3[[#This Row],[cca 
25%]:[cca 100%]])</f>
        <v>1</v>
      </c>
      <c r="Z1200" s="344">
        <f>Table3[[#This Row],[Montažne ure]]*(1-Table3[[#This Row],[faktor %]])</f>
        <v>0</v>
      </c>
      <c r="AA1200" s="84">
        <v>0.25</v>
      </c>
      <c r="AB1200" s="84">
        <v>0.25</v>
      </c>
      <c r="AC1200" s="84">
        <v>0.25</v>
      </c>
      <c r="AD1200" s="84">
        <v>0.25</v>
      </c>
      <c r="AE1200" s="10"/>
      <c r="AF1200" s="3"/>
      <c r="AG1200" s="296" t="str">
        <f>IFERROR(VLOOKUP(Table3[[#This Row],[Št. projektne naloge]],'[1]PLAN KONTROLE KONČANIH STROJEV'!$C$8:$M$2000,5,FALSE),"")</f>
        <v/>
      </c>
      <c r="AH1200" s="296" t="str">
        <f>IFERROR(VLOOKUP(Table3[[#This Row],[Št. projektne naloge]],'[1]PLAN KONTROLE KONČANIH STROJEV'!$C$8:$M$2000,4,FALSE),"")</f>
        <v/>
      </c>
      <c r="AI1200" s="10" t="s">
        <v>3325</v>
      </c>
      <c r="AJ1200" s="10"/>
      <c r="AK1200" s="296" t="str">
        <f>IFERROR(VLOOKUP(Table3[[#This Row],[Št. projektne naloge]],'[1]PLAN KONTROLE KONČANIH STROJEV'!$C$8:$M$2000,9,FALSE),"")</f>
        <v/>
      </c>
      <c r="AL120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200" s="30" t="s">
        <v>357</v>
      </c>
      <c r="AN1200" s="1"/>
    </row>
    <row r="1201" spans="1:40" ht="18" hidden="1" customHeight="1" x14ac:dyDescent="0.3">
      <c r="A1201" s="76" t="s">
        <v>2480</v>
      </c>
      <c r="B1201" s="92" t="s">
        <v>2479</v>
      </c>
      <c r="C1201" s="95" t="s">
        <v>2630</v>
      </c>
      <c r="D1201" s="420" t="s">
        <v>2805</v>
      </c>
      <c r="E1201" s="25">
        <v>1</v>
      </c>
      <c r="F1201" s="606">
        <v>16373.17072</v>
      </c>
      <c r="G1201" s="91" t="s">
        <v>2000</v>
      </c>
      <c r="H1201" s="112" t="s">
        <v>2149</v>
      </c>
      <c r="I1201" s="603">
        <v>22</v>
      </c>
      <c r="J1201" s="200"/>
      <c r="K1201" s="200"/>
      <c r="L1201" s="200"/>
      <c r="M1201" s="425">
        <v>0</v>
      </c>
      <c r="N1201" s="91">
        <v>483504</v>
      </c>
      <c r="O1201" s="10">
        <v>16600</v>
      </c>
      <c r="P1201" s="10">
        <v>1</v>
      </c>
      <c r="Q1201" s="10"/>
      <c r="R1201" s="10">
        <v>52</v>
      </c>
      <c r="S1201" s="62" t="s">
        <v>19</v>
      </c>
      <c r="T1201" s="30"/>
      <c r="U1201" s="10"/>
      <c r="V1201" s="434"/>
      <c r="W1201" s="10" t="str">
        <f>IFERROR(VLOOKUP(Table3[[#This Row],[Št. projektne naloge]],'[2]list 1'!$A$2:$I$2000,9,FALSE),"")</f>
        <v/>
      </c>
      <c r="X1201" s="296" t="str">
        <f>IFERROR(VLOOKUP(Table3[[#This Row],[Št. projektne naloge]],'[2]list 1'!$A$2:$I$2000,8,FALSE),"")</f>
        <v/>
      </c>
      <c r="Y1201" s="101">
        <f>SUM(Table3[[#This Row],[cca 
25%]:[cca 100%]])</f>
        <v>1</v>
      </c>
      <c r="Z1201" s="344">
        <f>Table3[[#This Row],[Montažne ure]]*(1-Table3[[#This Row],[faktor %]])</f>
        <v>0</v>
      </c>
      <c r="AA1201" s="84">
        <v>0.25</v>
      </c>
      <c r="AB1201" s="84">
        <v>0.25</v>
      </c>
      <c r="AC1201" s="84">
        <v>0.25</v>
      </c>
      <c r="AD1201" s="84">
        <v>0.25</v>
      </c>
      <c r="AE1201" s="10"/>
      <c r="AF1201" s="3"/>
      <c r="AG1201" s="296">
        <f>IFERROR(VLOOKUP(Table3[[#This Row],[Št. projektne naloge]],'[1]PLAN KONTROLE KONČANIH STROJEV'!$C$8:$M$2000,5,FALSE),"")</f>
        <v>0</v>
      </c>
      <c r="AH1201" s="296" t="str">
        <f>IFERROR(VLOOKUP(Table3[[#This Row],[Št. projektne naloge]],'[1]PLAN KONTROLE KONČANIH STROJEV'!$C$8:$M$2000,4,FALSE),"")</f>
        <v>DA</v>
      </c>
      <c r="AI1201" s="10" t="s">
        <v>3325</v>
      </c>
      <c r="AJ1201" s="10"/>
      <c r="AK1201" s="296">
        <f>IFERROR(VLOOKUP(Table3[[#This Row],[Št. projektne naloge]],'[1]PLAN KONTROLE KONČANIH STROJEV'!$C$8:$M$2000,9,FALSE),"")</f>
        <v>45901</v>
      </c>
      <c r="AL120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01" s="30" t="s">
        <v>357</v>
      </c>
      <c r="AN1201" s="1"/>
    </row>
    <row r="1202" spans="1:40" ht="18" hidden="1" customHeight="1" x14ac:dyDescent="0.3">
      <c r="A1202" s="76" t="s">
        <v>2480</v>
      </c>
      <c r="B1202" s="92" t="s">
        <v>2479</v>
      </c>
      <c r="C1202" s="95" t="s">
        <v>2631</v>
      </c>
      <c r="D1202" s="420" t="s">
        <v>2806</v>
      </c>
      <c r="E1202" s="25">
        <v>1</v>
      </c>
      <c r="F1202" s="606">
        <v>27658.684614000002</v>
      </c>
      <c r="G1202" s="91" t="s">
        <v>545</v>
      </c>
      <c r="H1202" s="112" t="s">
        <v>2149</v>
      </c>
      <c r="I1202" s="603">
        <v>22</v>
      </c>
      <c r="J1202" s="200"/>
      <c r="K1202" s="200"/>
      <c r="L1202" s="425">
        <v>0</v>
      </c>
      <c r="M1202" s="425">
        <v>0</v>
      </c>
      <c r="N1202" s="91">
        <v>483505</v>
      </c>
      <c r="O1202" s="91">
        <v>16601</v>
      </c>
      <c r="P1202" s="91">
        <v>1</v>
      </c>
      <c r="Q1202" s="91"/>
      <c r="R1202" s="91">
        <v>54</v>
      </c>
      <c r="S1202" s="62" t="s">
        <v>19</v>
      </c>
      <c r="T1202" s="30"/>
      <c r="U1202" s="10"/>
      <c r="V1202" s="434"/>
      <c r="W1202" s="10" t="str">
        <f>IFERROR(VLOOKUP(Table3[[#This Row],[Št. projektne naloge]],'[2]list 1'!$A$2:$I$2000,9,FALSE),"")</f>
        <v/>
      </c>
      <c r="X1202" s="296" t="str">
        <f>IFERROR(VLOOKUP(Table3[[#This Row],[Št. projektne naloge]],'[2]list 1'!$A$2:$I$2000,8,FALSE),"")</f>
        <v/>
      </c>
      <c r="Y1202" s="101">
        <f>SUM(Table3[[#This Row],[cca 
25%]:[cca 100%]])</f>
        <v>1</v>
      </c>
      <c r="Z1202" s="344">
        <f>Table3[[#This Row],[Montažne ure]]*(1-Table3[[#This Row],[faktor %]])</f>
        <v>0</v>
      </c>
      <c r="AA1202" s="84">
        <v>0.25</v>
      </c>
      <c r="AB1202" s="84">
        <v>0.25</v>
      </c>
      <c r="AC1202" s="84">
        <v>0.25</v>
      </c>
      <c r="AD1202" s="84">
        <v>0.25</v>
      </c>
      <c r="AE1202" s="10"/>
      <c r="AF1202" s="3"/>
      <c r="AG1202" s="296">
        <f>IFERROR(VLOOKUP(Table3[[#This Row],[Št. projektne naloge]],'[1]PLAN KONTROLE KONČANIH STROJEV'!$C$8:$M$2000,5,FALSE),"")</f>
        <v>0</v>
      </c>
      <c r="AH1202" s="296" t="str">
        <f>IFERROR(VLOOKUP(Table3[[#This Row],[Št. projektne naloge]],'[1]PLAN KONTROLE KONČANIH STROJEV'!$C$8:$M$2000,4,FALSE),"")</f>
        <v>DA</v>
      </c>
      <c r="AI1202" s="10" t="s">
        <v>3325</v>
      </c>
      <c r="AJ1202" s="10"/>
      <c r="AK1202" s="296">
        <f>IFERROR(VLOOKUP(Table3[[#This Row],[Št. projektne naloge]],'[1]PLAN KONTROLE KONČANIH STROJEV'!$C$8:$M$2000,9,FALSE),"")</f>
        <v>45903</v>
      </c>
      <c r="AL120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02" s="30" t="s">
        <v>357</v>
      </c>
      <c r="AN1202" s="1"/>
    </row>
    <row r="1203" spans="1:40" ht="18" hidden="1" customHeight="1" x14ac:dyDescent="0.35">
      <c r="A1203" s="76" t="s">
        <v>2480</v>
      </c>
      <c r="B1203" s="92" t="s">
        <v>2479</v>
      </c>
      <c r="C1203" s="95" t="s">
        <v>2632</v>
      </c>
      <c r="D1203" s="420" t="s">
        <v>2807</v>
      </c>
      <c r="E1203" s="25">
        <v>1</v>
      </c>
      <c r="F1203" s="606">
        <v>19948.898069999999</v>
      </c>
      <c r="G1203" s="91" t="s">
        <v>1719</v>
      </c>
      <c r="H1203" s="112" t="s">
        <v>688</v>
      </c>
      <c r="I1203" s="603">
        <v>22</v>
      </c>
      <c r="J1203" s="200"/>
      <c r="K1203" s="200"/>
      <c r="L1203" s="19">
        <v>0</v>
      </c>
      <c r="M1203" s="19">
        <v>0</v>
      </c>
      <c r="N1203" s="91">
        <v>483506</v>
      </c>
      <c r="O1203" s="10">
        <v>16602</v>
      </c>
      <c r="P1203" s="10">
        <v>1</v>
      </c>
      <c r="Q1203" s="10"/>
      <c r="R1203" s="10">
        <v>60</v>
      </c>
      <c r="S1203" s="62" t="s">
        <v>19</v>
      </c>
      <c r="T1203" s="30"/>
      <c r="U1203" s="10"/>
      <c r="V1203" s="434"/>
      <c r="W1203" s="10" t="str">
        <f>IFERROR(VLOOKUP(Table3[[#This Row],[Št. projektne naloge]],'[2]list 1'!$A$2:$I$2000,9,FALSE),"")</f>
        <v/>
      </c>
      <c r="X1203" s="296" t="str">
        <f>IFERROR(VLOOKUP(Table3[[#This Row],[Št. projektne naloge]],'[2]list 1'!$A$2:$I$2000,8,FALSE),"")</f>
        <v/>
      </c>
      <c r="Y1203" s="101">
        <f>SUM(Table3[[#This Row],[cca 
25%]:[cca 100%]])</f>
        <v>1</v>
      </c>
      <c r="Z1203" s="344">
        <f>Table3[[#This Row],[Montažne ure]]*(1-Table3[[#This Row],[faktor %]])</f>
        <v>0</v>
      </c>
      <c r="AA1203" s="84">
        <v>0.25</v>
      </c>
      <c r="AB1203" s="84">
        <v>0.25</v>
      </c>
      <c r="AC1203" s="84">
        <v>0.25</v>
      </c>
      <c r="AD1203" s="84">
        <v>0.25</v>
      </c>
      <c r="AE1203" s="10"/>
      <c r="AF1203" s="3"/>
      <c r="AG1203" s="296">
        <f>IFERROR(VLOOKUP(Table3[[#This Row],[Št. projektne naloge]],'[1]PLAN KONTROLE KONČANIH STROJEV'!$C$8:$M$2000,5,FALSE),"")</f>
        <v>0</v>
      </c>
      <c r="AH1203" s="296" t="str">
        <f>IFERROR(VLOOKUP(Table3[[#This Row],[Št. projektne naloge]],'[1]PLAN KONTROLE KONČANIH STROJEV'!$C$8:$M$2000,4,FALSE),"")</f>
        <v>DA</v>
      </c>
      <c r="AI1203" s="10" t="s">
        <v>3325</v>
      </c>
      <c r="AJ1203" s="10"/>
      <c r="AK1203" s="296">
        <f>IFERROR(VLOOKUP(Table3[[#This Row],[Št. projektne naloge]],'[1]PLAN KONTROLE KONČANIH STROJEV'!$C$8:$M$2000,9,FALSE),"")</f>
        <v>45902</v>
      </c>
      <c r="AL120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03" s="30" t="s">
        <v>357</v>
      </c>
      <c r="AN1203" s="1"/>
    </row>
    <row r="1204" spans="1:40" ht="18" hidden="1" customHeight="1" x14ac:dyDescent="0.35">
      <c r="A1204" s="76" t="s">
        <v>2480</v>
      </c>
      <c r="B1204" s="92" t="s">
        <v>2479</v>
      </c>
      <c r="C1204" s="95" t="s">
        <v>2633</v>
      </c>
      <c r="D1204" s="420" t="s">
        <v>2925</v>
      </c>
      <c r="E1204" s="25">
        <v>1</v>
      </c>
      <c r="F1204" s="606">
        <v>9533.6224700000002</v>
      </c>
      <c r="G1204" s="91" t="s">
        <v>2915</v>
      </c>
      <c r="H1204" s="112" t="s">
        <v>555</v>
      </c>
      <c r="I1204" s="200">
        <v>26</v>
      </c>
      <c r="J1204" s="559" t="s">
        <v>2275</v>
      </c>
      <c r="K1204" s="552"/>
      <c r="L1204" s="566"/>
      <c r="M1204" s="566"/>
      <c r="N1204" s="91">
        <v>483507</v>
      </c>
      <c r="O1204" s="10">
        <v>16603</v>
      </c>
      <c r="P1204" s="10">
        <v>1</v>
      </c>
      <c r="Q1204" s="560">
        <v>23</v>
      </c>
      <c r="R1204" s="560"/>
      <c r="S1204" s="62" t="s">
        <v>19</v>
      </c>
      <c r="T1204" s="30"/>
      <c r="U1204" s="10"/>
      <c r="V1204" s="434"/>
      <c r="W1204" s="10" t="str">
        <f>IFERROR(VLOOKUP(Table3[[#This Row],[Št. projektne naloge]],'[2]list 1'!$A$2:$I$2000,9,FALSE),"")</f>
        <v/>
      </c>
      <c r="X1204" s="296" t="str">
        <f>IFERROR(VLOOKUP(Table3[[#This Row],[Št. projektne naloge]],'[2]list 1'!$A$2:$I$2000,8,FALSE),"")</f>
        <v/>
      </c>
      <c r="Y1204" s="101">
        <f>SUM(Table3[[#This Row],[cca 
25%]:[cca 100%]])</f>
        <v>1</v>
      </c>
      <c r="Z1204" s="344">
        <f>Table3[[#This Row],[Montažne ure]]*(1-Table3[[#This Row],[faktor %]])</f>
        <v>0</v>
      </c>
      <c r="AA1204" s="84">
        <v>0.25</v>
      </c>
      <c r="AB1204" s="84">
        <v>0.25</v>
      </c>
      <c r="AC1204" s="84">
        <v>0.25</v>
      </c>
      <c r="AD1204" s="84">
        <v>0.25</v>
      </c>
      <c r="AE1204" s="10"/>
      <c r="AF1204" s="3"/>
      <c r="AG1204" s="296">
        <f>IFERROR(VLOOKUP(Table3[[#This Row],[Št. projektne naloge]],'[1]PLAN KONTROLE KONČANIH STROJEV'!$C$8:$M$2000,5,FALSE),"")</f>
        <v>0</v>
      </c>
      <c r="AH1204" s="296" t="str">
        <f>IFERROR(VLOOKUP(Table3[[#This Row],[Št. projektne naloge]],'[1]PLAN KONTROLE KONČANIH STROJEV'!$C$8:$M$2000,4,FALSE),"")</f>
        <v>DA</v>
      </c>
      <c r="AI1204" s="10" t="s">
        <v>3325</v>
      </c>
      <c r="AJ1204" s="10"/>
      <c r="AK1204" s="296">
        <f>IFERROR(VLOOKUP(Table3[[#This Row],[Št. projektne naloge]],'[1]PLAN KONTROLE KONČANIH STROJEV'!$C$8:$M$2000,9,FALSE),"")</f>
        <v>45912</v>
      </c>
      <c r="AL120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04" s="30" t="s">
        <v>357</v>
      </c>
      <c r="AN1204" s="1"/>
    </row>
    <row r="1205" spans="1:40" ht="18" hidden="1" customHeight="1" x14ac:dyDescent="0.35">
      <c r="A1205" s="76" t="s">
        <v>2480</v>
      </c>
      <c r="B1205" s="92" t="s">
        <v>2479</v>
      </c>
      <c r="C1205" s="95" t="s">
        <v>2656</v>
      </c>
      <c r="D1205" s="420" t="s">
        <v>2654</v>
      </c>
      <c r="E1205" s="25">
        <v>1</v>
      </c>
      <c r="F1205" s="606">
        <v>3560.9581699999999</v>
      </c>
      <c r="G1205" s="91" t="s">
        <v>2000</v>
      </c>
      <c r="H1205" s="112" t="s">
        <v>558</v>
      </c>
      <c r="I1205" s="199">
        <v>27</v>
      </c>
      <c r="J1205" s="200"/>
      <c r="K1205" s="200"/>
      <c r="L1205" s="19">
        <v>0</v>
      </c>
      <c r="M1205" s="19">
        <v>0</v>
      </c>
      <c r="N1205" s="91">
        <v>483525</v>
      </c>
      <c r="O1205" s="91">
        <v>16626</v>
      </c>
      <c r="P1205" s="91">
        <v>1</v>
      </c>
      <c r="Q1205" s="91"/>
      <c r="R1205" s="91">
        <v>6</v>
      </c>
      <c r="S1205" s="58" t="s">
        <v>1486</v>
      </c>
      <c r="T1205" s="30"/>
      <c r="U1205" s="10"/>
      <c r="V1205" s="434"/>
      <c r="W1205" s="10" t="str">
        <f>IFERROR(VLOOKUP(Table3[[#This Row],[Št. projektne naloge]],'[2]list 1'!$A$2:$I$2000,9,FALSE),"")</f>
        <v/>
      </c>
      <c r="X1205" s="296" t="str">
        <f>IFERROR(VLOOKUP(Table3[[#This Row],[Št. projektne naloge]],'[2]list 1'!$A$2:$I$2000,8,FALSE),"")</f>
        <v/>
      </c>
      <c r="Y1205" s="101">
        <f>SUM(Table3[[#This Row],[cca 
25%]:[cca 100%]])</f>
        <v>1</v>
      </c>
      <c r="Z1205" s="344">
        <f>Table3[[#This Row],[Montažne ure]]*(1-Table3[[#This Row],[faktor %]])</f>
        <v>0</v>
      </c>
      <c r="AA1205" s="84">
        <v>0.25</v>
      </c>
      <c r="AB1205" s="84">
        <v>0.25</v>
      </c>
      <c r="AC1205" s="84">
        <v>0.25</v>
      </c>
      <c r="AD1205" s="84">
        <v>0.25</v>
      </c>
      <c r="AE1205" s="155" t="s">
        <v>3313</v>
      </c>
      <c r="AF1205" s="3"/>
      <c r="AG1205" s="296">
        <f>IFERROR(VLOOKUP(Table3[[#This Row],[Št. projektne naloge]],'[1]PLAN KONTROLE KONČANIH STROJEV'!$C$8:$M$2000,5,FALSE),"")</f>
        <v>0</v>
      </c>
      <c r="AH1205" s="296" t="str">
        <f>IFERROR(VLOOKUP(Table3[[#This Row],[Št. projektne naloge]],'[1]PLAN KONTROLE KONČANIH STROJEV'!$C$8:$M$2000,4,FALSE),"")</f>
        <v>DA</v>
      </c>
      <c r="AI1205" s="10" t="s">
        <v>3325</v>
      </c>
      <c r="AJ1205" s="10"/>
      <c r="AK1205" s="296">
        <f>IFERROR(VLOOKUP(Table3[[#This Row],[Št. projektne naloge]],'[1]PLAN KONTROLE KONČANIH STROJEV'!$C$8:$M$2000,9,FALSE),"")</f>
        <v>45919</v>
      </c>
      <c r="AL120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05" s="30" t="s">
        <v>357</v>
      </c>
      <c r="AN1205" s="1"/>
    </row>
    <row r="1206" spans="1:40" ht="18" hidden="1" customHeight="1" x14ac:dyDescent="0.35">
      <c r="A1206" s="76" t="s">
        <v>2480</v>
      </c>
      <c r="B1206" s="92" t="s">
        <v>2479</v>
      </c>
      <c r="C1206" s="95" t="s">
        <v>2657</v>
      </c>
      <c r="D1206" s="420" t="s">
        <v>2655</v>
      </c>
      <c r="E1206" s="25">
        <v>1</v>
      </c>
      <c r="F1206" s="606">
        <v>4250.6387699999996</v>
      </c>
      <c r="G1206" s="91" t="s">
        <v>2000</v>
      </c>
      <c r="H1206" s="112" t="s">
        <v>558</v>
      </c>
      <c r="I1206" s="199">
        <v>27</v>
      </c>
      <c r="J1206" s="200"/>
      <c r="K1206" s="200"/>
      <c r="L1206" s="19">
        <v>0</v>
      </c>
      <c r="M1206" s="19">
        <v>0</v>
      </c>
      <c r="N1206" s="91">
        <v>483526</v>
      </c>
      <c r="O1206" s="91">
        <v>16627</v>
      </c>
      <c r="P1206" s="91">
        <v>1</v>
      </c>
      <c r="Q1206" s="91"/>
      <c r="R1206" s="91">
        <v>8</v>
      </c>
      <c r="S1206" s="58" t="s">
        <v>1486</v>
      </c>
      <c r="T1206" s="30"/>
      <c r="U1206" s="10"/>
      <c r="V1206" s="434"/>
      <c r="W1206" s="10" t="str">
        <f>IFERROR(VLOOKUP(Table3[[#This Row],[Št. projektne naloge]],'[2]list 1'!$A$2:$I$2000,9,FALSE),"")</f>
        <v/>
      </c>
      <c r="X1206" s="296" t="str">
        <f>IFERROR(VLOOKUP(Table3[[#This Row],[Št. projektne naloge]],'[2]list 1'!$A$2:$I$2000,8,FALSE),"")</f>
        <v/>
      </c>
      <c r="Y1206" s="101">
        <f>SUM(Table3[[#This Row],[cca 
25%]:[cca 100%]])</f>
        <v>1</v>
      </c>
      <c r="Z1206" s="344">
        <f>Table3[[#This Row],[Montažne ure]]*(1-Table3[[#This Row],[faktor %]])</f>
        <v>0</v>
      </c>
      <c r="AA1206" s="84">
        <v>0.25</v>
      </c>
      <c r="AB1206" s="84">
        <v>0.25</v>
      </c>
      <c r="AC1206" s="84">
        <v>0.25</v>
      </c>
      <c r="AD1206" s="84">
        <v>0.25</v>
      </c>
      <c r="AE1206" s="615"/>
      <c r="AF1206" s="3"/>
      <c r="AG1206" s="296">
        <f>IFERROR(VLOOKUP(Table3[[#This Row],[Št. projektne naloge]],'[1]PLAN KONTROLE KONČANIH STROJEV'!$C$8:$M$2000,5,FALSE),"")</f>
        <v>0</v>
      </c>
      <c r="AH1206" s="296" t="str">
        <f>IFERROR(VLOOKUP(Table3[[#This Row],[Št. projektne naloge]],'[1]PLAN KONTROLE KONČANIH STROJEV'!$C$8:$M$2000,4,FALSE),"")</f>
        <v>DA</v>
      </c>
      <c r="AI1206" s="10" t="s">
        <v>3325</v>
      </c>
      <c r="AJ1206" s="10"/>
      <c r="AK1206" s="296">
        <f>IFERROR(VLOOKUP(Table3[[#This Row],[Št. projektne naloge]],'[1]PLAN KONTROLE KONČANIH STROJEV'!$C$8:$M$2000,9,FALSE),"")</f>
        <v>45915</v>
      </c>
      <c r="AL120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06" s="30" t="s">
        <v>357</v>
      </c>
      <c r="AN1206" s="1"/>
    </row>
    <row r="1207" spans="1:40" ht="18" hidden="1" customHeight="1" x14ac:dyDescent="0.35">
      <c r="A1207" s="76" t="s">
        <v>2480</v>
      </c>
      <c r="B1207" s="92" t="s">
        <v>2479</v>
      </c>
      <c r="C1207" s="95" t="s">
        <v>2634</v>
      </c>
      <c r="D1207" s="420" t="s">
        <v>2808</v>
      </c>
      <c r="E1207" s="25">
        <v>1</v>
      </c>
      <c r="F1207" s="606">
        <v>25942.472774000002</v>
      </c>
      <c r="G1207" s="91" t="s">
        <v>545</v>
      </c>
      <c r="H1207" s="112" t="s">
        <v>556</v>
      </c>
      <c r="I1207" s="200">
        <v>24</v>
      </c>
      <c r="J1207" s="200"/>
      <c r="K1207" s="200"/>
      <c r="L1207" s="19">
        <v>0</v>
      </c>
      <c r="M1207" s="19">
        <v>0</v>
      </c>
      <c r="N1207" s="91">
        <v>483508</v>
      </c>
      <c r="O1207" s="10">
        <v>16604</v>
      </c>
      <c r="P1207" s="10">
        <v>1</v>
      </c>
      <c r="Q1207" s="10"/>
      <c r="R1207" s="10">
        <v>78</v>
      </c>
      <c r="S1207" s="62" t="s">
        <v>19</v>
      </c>
      <c r="T1207" s="30"/>
      <c r="U1207" s="10"/>
      <c r="V1207" s="434"/>
      <c r="W1207" s="10" t="str">
        <f>IFERROR(VLOOKUP(Table3[[#This Row],[Št. projektne naloge]],'[2]list 1'!$A$2:$I$2000,9,FALSE),"")</f>
        <v/>
      </c>
      <c r="X1207" s="296" t="str">
        <f>IFERROR(VLOOKUP(Table3[[#This Row],[Št. projektne naloge]],'[2]list 1'!$A$2:$I$2000,8,FALSE),"")</f>
        <v/>
      </c>
      <c r="Y1207" s="101">
        <f>SUM(Table3[[#This Row],[cca 
25%]:[cca 100%]])</f>
        <v>1</v>
      </c>
      <c r="Z1207" s="344">
        <f>Table3[[#This Row],[Montažne ure]]*(1-Table3[[#This Row],[faktor %]])</f>
        <v>0</v>
      </c>
      <c r="AA1207" s="84">
        <v>0.25</v>
      </c>
      <c r="AB1207" s="84">
        <v>0.25</v>
      </c>
      <c r="AC1207" s="84">
        <v>0.25</v>
      </c>
      <c r="AD1207" s="84">
        <v>0.25</v>
      </c>
      <c r="AE1207" s="157" t="s">
        <v>3311</v>
      </c>
      <c r="AF1207" s="3"/>
      <c r="AG1207" s="296">
        <f>IFERROR(VLOOKUP(Table3[[#This Row],[Št. projektne naloge]],'[1]PLAN KONTROLE KONČANIH STROJEV'!$C$8:$M$2000,5,FALSE),"")</f>
        <v>0</v>
      </c>
      <c r="AH1207" s="296" t="str">
        <f>IFERROR(VLOOKUP(Table3[[#This Row],[Št. projektne naloge]],'[1]PLAN KONTROLE KONČANIH STROJEV'!$C$8:$M$2000,4,FALSE),"")</f>
        <v>DA</v>
      </c>
      <c r="AI1207" s="10" t="s">
        <v>3325</v>
      </c>
      <c r="AJ1207" s="10"/>
      <c r="AK1207" s="296">
        <f>IFERROR(VLOOKUP(Table3[[#This Row],[Št. projektne naloge]],'[1]PLAN KONTROLE KONČANIH STROJEV'!$C$8:$M$2000,9,FALSE),"")</f>
        <v>45916</v>
      </c>
      <c r="AL120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07" s="30" t="s">
        <v>357</v>
      </c>
      <c r="AN1207" s="1"/>
    </row>
    <row r="1208" spans="1:40" ht="18" hidden="1" customHeight="1" x14ac:dyDescent="0.35">
      <c r="A1208" s="76" t="s">
        <v>2480</v>
      </c>
      <c r="B1208" s="92" t="s">
        <v>2479</v>
      </c>
      <c r="C1208" s="95" t="s">
        <v>2932</v>
      </c>
      <c r="D1208" s="420" t="s">
        <v>2933</v>
      </c>
      <c r="E1208" s="25">
        <v>1</v>
      </c>
      <c r="F1208" s="606">
        <v>4133.4113600000001</v>
      </c>
      <c r="G1208" s="91" t="s">
        <v>2965</v>
      </c>
      <c r="H1208" s="112" t="s">
        <v>561</v>
      </c>
      <c r="I1208" s="200">
        <v>24</v>
      </c>
      <c r="J1208" s="200"/>
      <c r="K1208" s="200"/>
      <c r="L1208" s="19">
        <v>0</v>
      </c>
      <c r="M1208" s="19">
        <v>0</v>
      </c>
      <c r="N1208" s="91">
        <v>483576</v>
      </c>
      <c r="O1208" s="10">
        <v>16767</v>
      </c>
      <c r="P1208" s="10">
        <v>1</v>
      </c>
      <c r="Q1208" s="10"/>
      <c r="R1208" s="10">
        <v>10</v>
      </c>
      <c r="S1208" s="62" t="s">
        <v>19</v>
      </c>
      <c r="T1208" s="30"/>
      <c r="U1208" s="10"/>
      <c r="V1208" s="434"/>
      <c r="W1208" s="10" t="str">
        <f>IFERROR(VLOOKUP(Table3[[#This Row],[Št. projektne naloge]],'[2]list 1'!$A$2:$I$2000,9,FALSE),"")</f>
        <v/>
      </c>
      <c r="X1208" s="296" t="str">
        <f>IFERROR(VLOOKUP(Table3[[#This Row],[Št. projektne naloge]],'[2]list 1'!$A$2:$I$2000,8,FALSE),"")</f>
        <v/>
      </c>
      <c r="Y1208" s="101">
        <f>SUM(Table3[[#This Row],[cca 
25%]:[cca 100%]])</f>
        <v>1</v>
      </c>
      <c r="Z1208" s="344">
        <f>Table3[[#This Row],[Montažne ure]]*(1-Table3[[#This Row],[faktor %]])</f>
        <v>0</v>
      </c>
      <c r="AA1208" s="84">
        <v>0.25</v>
      </c>
      <c r="AB1208" s="84">
        <v>0.25</v>
      </c>
      <c r="AC1208" s="84">
        <v>0.25</v>
      </c>
      <c r="AD1208" s="84">
        <v>0.25</v>
      </c>
      <c r="AE1208" s="157" t="s">
        <v>689</v>
      </c>
      <c r="AF1208" s="3"/>
      <c r="AG1208" s="296">
        <f>IFERROR(VLOOKUP(Table3[[#This Row],[Št. projektne naloge]],'[1]PLAN KONTROLE KONČANIH STROJEV'!$C$8:$M$2000,5,FALSE),"")</f>
        <v>0</v>
      </c>
      <c r="AH1208" s="296" t="str">
        <f>IFERROR(VLOOKUP(Table3[[#This Row],[Št. projektne naloge]],'[1]PLAN KONTROLE KONČANIH STROJEV'!$C$8:$M$2000,4,FALSE),"")</f>
        <v>DA</v>
      </c>
      <c r="AI1208" s="10" t="s">
        <v>3325</v>
      </c>
      <c r="AJ1208" s="10"/>
      <c r="AK1208" s="296">
        <f>IFERROR(VLOOKUP(Table3[[#This Row],[Št. projektne naloge]],'[1]PLAN KONTROLE KONČANIH STROJEV'!$C$8:$M$2000,9,FALSE),"")</f>
        <v>45915</v>
      </c>
      <c r="AL120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08" s="30" t="s">
        <v>357</v>
      </c>
      <c r="AN1208" s="1"/>
    </row>
    <row r="1209" spans="1:40" ht="18" hidden="1" customHeight="1" x14ac:dyDescent="0.35">
      <c r="A1209" s="117" t="s">
        <v>2480</v>
      </c>
      <c r="B1209" s="86" t="s">
        <v>2479</v>
      </c>
      <c r="C1209" s="57" t="s">
        <v>2931</v>
      </c>
      <c r="D1209" s="419" t="s">
        <v>2934</v>
      </c>
      <c r="E1209" s="50">
        <v>1</v>
      </c>
      <c r="F1209" s="606">
        <v>5772.8804399999999</v>
      </c>
      <c r="G1209" s="94" t="s">
        <v>30</v>
      </c>
      <c r="H1209" s="112" t="s">
        <v>561</v>
      </c>
      <c r="I1209" s="200">
        <v>24</v>
      </c>
      <c r="J1209" s="200"/>
      <c r="K1209" s="200"/>
      <c r="L1209" s="19">
        <v>0</v>
      </c>
      <c r="M1209" s="19">
        <v>0</v>
      </c>
      <c r="N1209" s="94">
        <v>483577</v>
      </c>
      <c r="O1209" s="10">
        <v>16768</v>
      </c>
      <c r="P1209" s="10">
        <v>1</v>
      </c>
      <c r="Q1209" s="10"/>
      <c r="R1209" s="10">
        <v>17</v>
      </c>
      <c r="S1209" s="62" t="s">
        <v>19</v>
      </c>
      <c r="T1209" s="30"/>
      <c r="U1209" s="10"/>
      <c r="V1209" s="434"/>
      <c r="W1209" s="10" t="str">
        <f>IFERROR(VLOOKUP(Table3[[#This Row],[Št. projektne naloge]],'[2]list 1'!$A$2:$I$2000,9,FALSE),"")</f>
        <v/>
      </c>
      <c r="X1209" s="296" t="str">
        <f>IFERROR(VLOOKUP(Table3[[#This Row],[Št. projektne naloge]],'[2]list 1'!$A$2:$I$2000,8,FALSE),"")</f>
        <v/>
      </c>
      <c r="Y1209" s="101">
        <f>SUM(Table3[[#This Row],[cca 
25%]:[cca 100%]])</f>
        <v>1</v>
      </c>
      <c r="Z1209" s="344">
        <f>Table3[[#This Row],[Montažne ure]]*(1-Table3[[#This Row],[faktor %]])</f>
        <v>0</v>
      </c>
      <c r="AA1209" s="84">
        <v>0.25</v>
      </c>
      <c r="AB1209" s="84">
        <v>0.25</v>
      </c>
      <c r="AC1209" s="84">
        <v>0.25</v>
      </c>
      <c r="AD1209" s="84">
        <v>0.25</v>
      </c>
      <c r="AE1209" s="157" t="s">
        <v>689</v>
      </c>
      <c r="AF1209" s="3"/>
      <c r="AG1209" s="296">
        <f>IFERROR(VLOOKUP(Table3[[#This Row],[Št. projektne naloge]],'[1]PLAN KONTROLE KONČANIH STROJEV'!$C$8:$M$2000,5,FALSE),"")</f>
        <v>0</v>
      </c>
      <c r="AH1209" s="296" t="str">
        <f>IFERROR(VLOOKUP(Table3[[#This Row],[Št. projektne naloge]],'[1]PLAN KONTROLE KONČANIH STROJEV'!$C$8:$M$2000,4,FALSE),"")</f>
        <v>DA</v>
      </c>
      <c r="AI1209" s="10" t="s">
        <v>3325</v>
      </c>
      <c r="AJ1209" s="10"/>
      <c r="AK1209" s="296">
        <f>IFERROR(VLOOKUP(Table3[[#This Row],[Št. projektne naloge]],'[1]PLAN KONTROLE KONČANIH STROJEV'!$C$8:$M$2000,9,FALSE),"")</f>
        <v>45912</v>
      </c>
      <c r="AL120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09" s="30" t="s">
        <v>357</v>
      </c>
      <c r="AN1209" s="1"/>
    </row>
    <row r="1210" spans="1:40" ht="18" hidden="1" customHeight="1" x14ac:dyDescent="0.35">
      <c r="A1210" s="76" t="s">
        <v>2480</v>
      </c>
      <c r="B1210" s="92" t="s">
        <v>2479</v>
      </c>
      <c r="C1210" s="95" t="s">
        <v>2635</v>
      </c>
      <c r="D1210" s="420" t="s">
        <v>2809</v>
      </c>
      <c r="E1210" s="25">
        <v>1</v>
      </c>
      <c r="F1210" s="606">
        <v>5890.9076299999997</v>
      </c>
      <c r="G1210" s="91" t="s">
        <v>2003</v>
      </c>
      <c r="H1210" s="112" t="s">
        <v>556</v>
      </c>
      <c r="I1210" s="200">
        <v>24</v>
      </c>
      <c r="J1210" s="200"/>
      <c r="K1210" s="200"/>
      <c r="L1210" s="19">
        <v>0</v>
      </c>
      <c r="M1210" s="19">
        <v>0</v>
      </c>
      <c r="N1210" s="91">
        <v>483509</v>
      </c>
      <c r="O1210" s="91">
        <v>16605</v>
      </c>
      <c r="P1210" s="91">
        <v>1</v>
      </c>
      <c r="Q1210" s="91"/>
      <c r="R1210" s="91">
        <v>8</v>
      </c>
      <c r="S1210" s="62" t="s">
        <v>19</v>
      </c>
      <c r="T1210" s="30"/>
      <c r="U1210" s="10"/>
      <c r="V1210" s="434"/>
      <c r="W1210" s="10" t="str">
        <f>IFERROR(VLOOKUP(Table3[[#This Row],[Št. projektne naloge]],'[2]list 1'!$A$2:$I$2000,9,FALSE),"")</f>
        <v/>
      </c>
      <c r="X1210" s="296" t="str">
        <f>IFERROR(VLOOKUP(Table3[[#This Row],[Št. projektne naloge]],'[2]list 1'!$A$2:$I$2000,8,FALSE),"")</f>
        <v/>
      </c>
      <c r="Y1210" s="101">
        <f>SUM(Table3[[#This Row],[cca 
25%]:[cca 100%]])</f>
        <v>1</v>
      </c>
      <c r="Z1210" s="344">
        <f>Table3[[#This Row],[Montažne ure]]*(1-Table3[[#This Row],[faktor %]])</f>
        <v>0</v>
      </c>
      <c r="AA1210" s="84">
        <v>0.25</v>
      </c>
      <c r="AB1210" s="84">
        <v>0.25</v>
      </c>
      <c r="AC1210" s="84">
        <v>0.25</v>
      </c>
      <c r="AD1210" s="84">
        <v>0.25</v>
      </c>
      <c r="AE1210" s="157" t="s">
        <v>689</v>
      </c>
      <c r="AF1210" s="3"/>
      <c r="AG1210" s="296">
        <f>IFERROR(VLOOKUP(Table3[[#This Row],[Št. projektne naloge]],'[1]PLAN KONTROLE KONČANIH STROJEV'!$C$8:$M$2000,5,FALSE),"")</f>
        <v>0</v>
      </c>
      <c r="AH1210" s="296" t="str">
        <f>IFERROR(VLOOKUP(Table3[[#This Row],[Št. projektne naloge]],'[1]PLAN KONTROLE KONČANIH STROJEV'!$C$8:$M$2000,4,FALSE),"")</f>
        <v>DA</v>
      </c>
      <c r="AI1210" s="10" t="s">
        <v>3325</v>
      </c>
      <c r="AJ1210" s="10"/>
      <c r="AK1210" s="296">
        <f>IFERROR(VLOOKUP(Table3[[#This Row],[Št. projektne naloge]],'[1]PLAN KONTROLE KONČANIH STROJEV'!$C$8:$M$2000,9,FALSE),"")</f>
        <v>45915</v>
      </c>
      <c r="AL121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10" s="30" t="s">
        <v>357</v>
      </c>
      <c r="AN1210" s="1"/>
    </row>
    <row r="1211" spans="1:40" ht="18" hidden="1" customHeight="1" x14ac:dyDescent="0.35">
      <c r="A1211" s="76" t="s">
        <v>2480</v>
      </c>
      <c r="B1211" s="92" t="s">
        <v>2479</v>
      </c>
      <c r="C1211" s="95" t="s">
        <v>2636</v>
      </c>
      <c r="D1211" s="420" t="s">
        <v>2810</v>
      </c>
      <c r="E1211" s="25">
        <v>1</v>
      </c>
      <c r="F1211" s="606">
        <v>7439.5835699999998</v>
      </c>
      <c r="G1211" s="91" t="s">
        <v>2003</v>
      </c>
      <c r="H1211" s="112" t="s">
        <v>556</v>
      </c>
      <c r="I1211" s="200">
        <v>24</v>
      </c>
      <c r="J1211" s="200"/>
      <c r="K1211" s="200"/>
      <c r="L1211" s="19">
        <v>0</v>
      </c>
      <c r="M1211" s="19">
        <v>0</v>
      </c>
      <c r="N1211" s="91">
        <v>483510</v>
      </c>
      <c r="O1211" s="91">
        <v>16606</v>
      </c>
      <c r="P1211" s="91">
        <v>1</v>
      </c>
      <c r="Q1211" s="91"/>
      <c r="R1211" s="91">
        <v>11</v>
      </c>
      <c r="S1211" s="62" t="s">
        <v>19</v>
      </c>
      <c r="T1211" s="30"/>
      <c r="U1211" s="10"/>
      <c r="V1211" s="434"/>
      <c r="W1211" s="10" t="str">
        <f>IFERROR(VLOOKUP(Table3[[#This Row],[Št. projektne naloge]],'[2]list 1'!$A$2:$I$2000,9,FALSE),"")</f>
        <v/>
      </c>
      <c r="X1211" s="296" t="str">
        <f>IFERROR(VLOOKUP(Table3[[#This Row],[Št. projektne naloge]],'[2]list 1'!$A$2:$I$2000,8,FALSE),"")</f>
        <v/>
      </c>
      <c r="Y1211" s="101">
        <f>SUM(Table3[[#This Row],[cca 
25%]:[cca 100%]])</f>
        <v>1</v>
      </c>
      <c r="Z1211" s="344">
        <f>Table3[[#This Row],[Montažne ure]]*(1-Table3[[#This Row],[faktor %]])</f>
        <v>0</v>
      </c>
      <c r="AA1211" s="84">
        <v>0.25</v>
      </c>
      <c r="AB1211" s="84">
        <v>0.25</v>
      </c>
      <c r="AC1211" s="84">
        <v>0.25</v>
      </c>
      <c r="AD1211" s="84">
        <v>0.25</v>
      </c>
      <c r="AE1211" s="157" t="s">
        <v>2220</v>
      </c>
      <c r="AF1211" s="3"/>
      <c r="AG1211" s="296">
        <f>IFERROR(VLOOKUP(Table3[[#This Row],[Št. projektne naloge]],'[1]PLAN KONTROLE KONČANIH STROJEV'!$C$8:$M$2000,5,FALSE),"")</f>
        <v>0</v>
      </c>
      <c r="AH1211" s="296" t="str">
        <f>IFERROR(VLOOKUP(Table3[[#This Row],[Št. projektne naloge]],'[1]PLAN KONTROLE KONČANIH STROJEV'!$C$8:$M$2000,4,FALSE),"")</f>
        <v>DA</v>
      </c>
      <c r="AI1211" s="10" t="s">
        <v>3325</v>
      </c>
      <c r="AJ1211" s="10"/>
      <c r="AK1211" s="296">
        <f>IFERROR(VLOOKUP(Table3[[#This Row],[Št. projektne naloge]],'[1]PLAN KONTROLE KONČANIH STROJEV'!$C$8:$M$2000,9,FALSE),"")</f>
        <v>45915</v>
      </c>
      <c r="AL121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11" s="30" t="s">
        <v>357</v>
      </c>
      <c r="AN1211" s="1"/>
    </row>
    <row r="1212" spans="1:40" ht="18" hidden="1" customHeight="1" x14ac:dyDescent="0.35">
      <c r="A1212" s="76" t="s">
        <v>2480</v>
      </c>
      <c r="B1212" s="92" t="s">
        <v>2479</v>
      </c>
      <c r="C1212" s="95" t="s">
        <v>2637</v>
      </c>
      <c r="D1212" s="420" t="s">
        <v>2811</v>
      </c>
      <c r="E1212" s="25">
        <v>1</v>
      </c>
      <c r="F1212" s="606">
        <v>6557.45874</v>
      </c>
      <c r="G1212" s="91" t="s">
        <v>1719</v>
      </c>
      <c r="H1212" s="112" t="s">
        <v>556</v>
      </c>
      <c r="I1212" s="200">
        <v>24</v>
      </c>
      <c r="J1212" s="200"/>
      <c r="K1212" s="200"/>
      <c r="L1212" s="19">
        <v>0</v>
      </c>
      <c r="M1212" s="19">
        <v>0</v>
      </c>
      <c r="N1212" s="91">
        <v>483511</v>
      </c>
      <c r="O1212" s="10">
        <v>16607</v>
      </c>
      <c r="P1212" s="10">
        <v>1</v>
      </c>
      <c r="Q1212" s="10"/>
      <c r="R1212" s="10">
        <v>30</v>
      </c>
      <c r="S1212" s="62" t="s">
        <v>19</v>
      </c>
      <c r="T1212" s="30"/>
      <c r="U1212" s="10"/>
      <c r="V1212" s="434"/>
      <c r="W1212" s="10" t="str">
        <f>IFERROR(VLOOKUP(Table3[[#This Row],[Št. projektne naloge]],'[2]list 1'!$A$2:$I$2000,9,FALSE),"")</f>
        <v/>
      </c>
      <c r="X1212" s="296" t="str">
        <f>IFERROR(VLOOKUP(Table3[[#This Row],[Št. projektne naloge]],'[2]list 1'!$A$2:$I$2000,8,FALSE),"")</f>
        <v/>
      </c>
      <c r="Y1212" s="101">
        <f>SUM(Table3[[#This Row],[cca 
25%]:[cca 100%]])</f>
        <v>1</v>
      </c>
      <c r="Z1212" s="344">
        <f>Table3[[#This Row],[Montažne ure]]*(1-Table3[[#This Row],[faktor %]])</f>
        <v>0</v>
      </c>
      <c r="AA1212" s="84">
        <v>0.25</v>
      </c>
      <c r="AB1212" s="84">
        <v>0.25</v>
      </c>
      <c r="AC1212" s="84">
        <v>0.25</v>
      </c>
      <c r="AD1212" s="84">
        <v>0.25</v>
      </c>
      <c r="AE1212" s="157" t="s">
        <v>765</v>
      </c>
      <c r="AF1212" s="3"/>
      <c r="AG1212" s="296">
        <f>IFERROR(VLOOKUP(Table3[[#This Row],[Št. projektne naloge]],'[1]PLAN KONTROLE KONČANIH STROJEV'!$C$8:$M$2000,5,FALSE),"")</f>
        <v>0</v>
      </c>
      <c r="AH1212" s="296" t="str">
        <f>IFERROR(VLOOKUP(Table3[[#This Row],[Št. projektne naloge]],'[1]PLAN KONTROLE KONČANIH STROJEV'!$C$8:$M$2000,4,FALSE),"")</f>
        <v>DA</v>
      </c>
      <c r="AI1212" s="10" t="s">
        <v>3325</v>
      </c>
      <c r="AJ1212" s="10"/>
      <c r="AK1212" s="296">
        <f>IFERROR(VLOOKUP(Table3[[#This Row],[Št. projektne naloge]],'[1]PLAN KONTROLE KONČANIH STROJEV'!$C$8:$M$2000,9,FALSE),"")</f>
        <v>45945</v>
      </c>
      <c r="AL121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12" s="30" t="s">
        <v>357</v>
      </c>
      <c r="AN1212" s="1"/>
    </row>
    <row r="1213" spans="1:40" ht="18" hidden="1" customHeight="1" x14ac:dyDescent="0.35">
      <c r="A1213" s="76" t="s">
        <v>2480</v>
      </c>
      <c r="B1213" s="92" t="s">
        <v>2479</v>
      </c>
      <c r="C1213" s="95" t="s">
        <v>2638</v>
      </c>
      <c r="D1213" s="420" t="s">
        <v>2812</v>
      </c>
      <c r="E1213" s="25">
        <v>1</v>
      </c>
      <c r="F1213" s="606">
        <v>3828.6968999999999</v>
      </c>
      <c r="G1213" s="91" t="s">
        <v>1728</v>
      </c>
      <c r="H1213" s="112" t="s">
        <v>556</v>
      </c>
      <c r="I1213" s="200">
        <v>24</v>
      </c>
      <c r="J1213" s="200"/>
      <c r="K1213" s="200"/>
      <c r="L1213" s="19">
        <v>0</v>
      </c>
      <c r="M1213" s="19">
        <v>0</v>
      </c>
      <c r="N1213" s="91">
        <v>483512</v>
      </c>
      <c r="O1213" s="10">
        <v>16608</v>
      </c>
      <c r="P1213" s="10">
        <v>1</v>
      </c>
      <c r="Q1213" s="10"/>
      <c r="R1213" s="10">
        <v>8</v>
      </c>
      <c r="S1213" s="62" t="s">
        <v>19</v>
      </c>
      <c r="T1213" s="30"/>
      <c r="U1213" s="10"/>
      <c r="V1213" s="434"/>
      <c r="W1213" s="10" t="str">
        <f>IFERROR(VLOOKUP(Table3[[#This Row],[Št. projektne naloge]],'[2]list 1'!$A$2:$I$2000,9,FALSE),"")</f>
        <v/>
      </c>
      <c r="X1213" s="296" t="str">
        <f>IFERROR(VLOOKUP(Table3[[#This Row],[Št. projektne naloge]],'[2]list 1'!$A$2:$I$2000,8,FALSE),"")</f>
        <v/>
      </c>
      <c r="Y1213" s="101">
        <f>SUM(Table3[[#This Row],[cca 
25%]:[cca 100%]])</f>
        <v>1</v>
      </c>
      <c r="Z1213" s="344">
        <f>Table3[[#This Row],[Montažne ure]]*(1-Table3[[#This Row],[faktor %]])</f>
        <v>0</v>
      </c>
      <c r="AA1213" s="84">
        <v>0.25</v>
      </c>
      <c r="AB1213" s="84">
        <v>0.25</v>
      </c>
      <c r="AC1213" s="84">
        <v>0.25</v>
      </c>
      <c r="AD1213" s="84">
        <v>0.25</v>
      </c>
      <c r="AE1213" s="157" t="s">
        <v>689</v>
      </c>
      <c r="AF1213" s="3"/>
      <c r="AG1213" s="296">
        <f>IFERROR(VLOOKUP(Table3[[#This Row],[Št. projektne naloge]],'[1]PLAN KONTROLE KONČANIH STROJEV'!$C$8:$M$2000,5,FALSE),"")</f>
        <v>0</v>
      </c>
      <c r="AH1213" s="296" t="str">
        <f>IFERROR(VLOOKUP(Table3[[#This Row],[Št. projektne naloge]],'[1]PLAN KONTROLE KONČANIH STROJEV'!$C$8:$M$2000,4,FALSE),"")</f>
        <v>DA</v>
      </c>
      <c r="AI1213" s="10" t="s">
        <v>3325</v>
      </c>
      <c r="AJ1213" s="10"/>
      <c r="AK1213" s="296">
        <f>IFERROR(VLOOKUP(Table3[[#This Row],[Št. projektne naloge]],'[1]PLAN KONTROLE KONČANIH STROJEV'!$C$8:$M$2000,9,FALSE),"")</f>
        <v>45912</v>
      </c>
      <c r="AL121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13" s="30" t="s">
        <v>357</v>
      </c>
      <c r="AN1213" s="1"/>
    </row>
    <row r="1214" spans="1:40" ht="18" hidden="1" customHeight="1" x14ac:dyDescent="0.35">
      <c r="A1214" s="76" t="s">
        <v>2480</v>
      </c>
      <c r="B1214" s="92" t="s">
        <v>2479</v>
      </c>
      <c r="C1214" s="95" t="s">
        <v>2813</v>
      </c>
      <c r="D1214" s="420" t="s">
        <v>2966</v>
      </c>
      <c r="E1214" s="25">
        <v>1</v>
      </c>
      <c r="F1214" s="606">
        <v>2906.6579200000001</v>
      </c>
      <c r="G1214" s="91" t="s">
        <v>1728</v>
      </c>
      <c r="H1214" s="112" t="s">
        <v>556</v>
      </c>
      <c r="I1214" s="200">
        <v>24</v>
      </c>
      <c r="J1214" s="200"/>
      <c r="K1214" s="200"/>
      <c r="L1214" s="19">
        <v>0</v>
      </c>
      <c r="M1214" s="19">
        <v>0</v>
      </c>
      <c r="N1214" s="91">
        <v>483527</v>
      </c>
      <c r="O1214" s="10">
        <v>16628</v>
      </c>
      <c r="P1214" s="10">
        <v>1</v>
      </c>
      <c r="Q1214" s="10"/>
      <c r="R1214" s="10">
        <v>6</v>
      </c>
      <c r="S1214" s="62" t="s">
        <v>19</v>
      </c>
      <c r="T1214" s="30"/>
      <c r="U1214" s="10"/>
      <c r="V1214" s="434"/>
      <c r="W1214" s="10" t="str">
        <f>IFERROR(VLOOKUP(Table3[[#This Row],[Št. projektne naloge]],'[2]list 1'!$A$2:$I$2000,9,FALSE),"")</f>
        <v/>
      </c>
      <c r="X1214" s="296" t="str">
        <f>IFERROR(VLOOKUP(Table3[[#This Row],[Št. projektne naloge]],'[2]list 1'!$A$2:$I$2000,8,FALSE),"")</f>
        <v/>
      </c>
      <c r="Y1214" s="101">
        <f>SUM(Table3[[#This Row],[cca 
25%]:[cca 100%]])</f>
        <v>1</v>
      </c>
      <c r="Z1214" s="344">
        <f>Table3[[#This Row],[Montažne ure]]*(1-Table3[[#This Row],[faktor %]])</f>
        <v>0</v>
      </c>
      <c r="AA1214" s="84">
        <v>0.25</v>
      </c>
      <c r="AB1214" s="84">
        <v>0.25</v>
      </c>
      <c r="AC1214" s="84">
        <v>0.25</v>
      </c>
      <c r="AD1214" s="84">
        <v>0.25</v>
      </c>
      <c r="AE1214" s="157" t="s">
        <v>689</v>
      </c>
      <c r="AF1214" s="3"/>
      <c r="AG1214" s="296" t="str">
        <f>IFERROR(VLOOKUP(Table3[[#This Row],[Št. projektne naloge]],'[1]PLAN KONTROLE KONČANIH STROJEV'!$C$8:$M$2000,5,FALSE),"")</f>
        <v/>
      </c>
      <c r="AH1214" s="296" t="str">
        <f>IFERROR(VLOOKUP(Table3[[#This Row],[Št. projektne naloge]],'[1]PLAN KONTROLE KONČANIH STROJEV'!$C$8:$M$2000,4,FALSE),"")</f>
        <v/>
      </c>
      <c r="AI1214" s="10" t="s">
        <v>3325</v>
      </c>
      <c r="AJ1214" s="10"/>
      <c r="AK1214" s="296" t="str">
        <f>IFERROR(VLOOKUP(Table3[[#This Row],[Št. projektne naloge]],'[1]PLAN KONTROLE KONČANIH STROJEV'!$C$8:$M$2000,9,FALSE),"")</f>
        <v/>
      </c>
      <c r="AL121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214" s="30" t="s">
        <v>357</v>
      </c>
      <c r="AN1214" s="1"/>
    </row>
    <row r="1215" spans="1:40" ht="18" hidden="1" customHeight="1" x14ac:dyDescent="0.35">
      <c r="A1215" s="76" t="s">
        <v>2480</v>
      </c>
      <c r="B1215" s="92" t="s">
        <v>2479</v>
      </c>
      <c r="C1215" s="95" t="s">
        <v>2639</v>
      </c>
      <c r="D1215" s="420" t="s">
        <v>2612</v>
      </c>
      <c r="E1215" s="25">
        <v>1</v>
      </c>
      <c r="F1215" s="606">
        <v>9533.6224700000002</v>
      </c>
      <c r="G1215" s="91" t="s">
        <v>2915</v>
      </c>
      <c r="H1215" s="112"/>
      <c r="I1215" s="91"/>
      <c r="J1215" s="559" t="s">
        <v>2275</v>
      </c>
      <c r="K1215" s="563"/>
      <c r="L1215" s="561"/>
      <c r="M1215" s="561"/>
      <c r="N1215" s="91">
        <v>483513</v>
      </c>
      <c r="O1215" s="10">
        <v>16609</v>
      </c>
      <c r="P1215" s="10">
        <v>1</v>
      </c>
      <c r="Q1215" s="560">
        <v>23</v>
      </c>
      <c r="R1215" s="560"/>
      <c r="S1215" s="272"/>
      <c r="T1215" s="30"/>
      <c r="U1215" s="10"/>
      <c r="V1215" s="434"/>
      <c r="W1215" s="10" t="str">
        <f>IFERROR(VLOOKUP(Table3[[#This Row],[Št. projektne naloge]],'[2]list 1'!$A$2:$I$2000,9,FALSE),"")</f>
        <v/>
      </c>
      <c r="X1215" s="296" t="str">
        <f>IFERROR(VLOOKUP(Table3[[#This Row],[Št. projektne naloge]],'[2]list 1'!$A$2:$I$2000,8,FALSE),"")</f>
        <v/>
      </c>
      <c r="Y1215" s="101">
        <f>SUM(Table3[[#This Row],[cca 
25%]:[cca 100%]])</f>
        <v>0</v>
      </c>
      <c r="Z1215" s="344">
        <f>Table3[[#This Row],[Montažne ure]]*(1-Table3[[#This Row],[faktor %]])</f>
        <v>0</v>
      </c>
      <c r="AA1215" s="102"/>
      <c r="AB1215" s="10"/>
      <c r="AC1215" s="10"/>
      <c r="AD1215" s="10"/>
      <c r="AE1215" s="10"/>
      <c r="AF1215" s="3"/>
      <c r="AG1215" s="296">
        <f>IFERROR(VLOOKUP(Table3[[#This Row],[Št. projektne naloge]],'[1]PLAN KONTROLE KONČANIH STROJEV'!$C$8:$M$2000,5,FALSE),"")</f>
        <v>0</v>
      </c>
      <c r="AH1215" s="296" t="str">
        <f>IFERROR(VLOOKUP(Table3[[#This Row],[Št. projektne naloge]],'[1]PLAN KONTROLE KONČANIH STROJEV'!$C$8:$M$2000,4,FALSE),"")</f>
        <v>DA</v>
      </c>
      <c r="AI1215" s="10"/>
      <c r="AJ1215" s="10"/>
      <c r="AK1215" s="296">
        <f>IFERROR(VLOOKUP(Table3[[#This Row],[Št. projektne naloge]],'[1]PLAN KONTROLE KONČANIH STROJEV'!$C$8:$M$2000,9,FALSE),"")</f>
        <v>45925</v>
      </c>
      <c r="AL121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215" s="30" t="s">
        <v>357</v>
      </c>
      <c r="AN1215" s="1"/>
    </row>
    <row r="1216" spans="1:40" ht="18" hidden="1" customHeight="1" x14ac:dyDescent="0.35">
      <c r="A1216" s="76" t="s">
        <v>2480</v>
      </c>
      <c r="B1216" s="92" t="s">
        <v>2479</v>
      </c>
      <c r="C1216" s="95" t="s">
        <v>2640</v>
      </c>
      <c r="D1216" s="420" t="s">
        <v>2613</v>
      </c>
      <c r="E1216" s="25">
        <v>1</v>
      </c>
      <c r="F1216" s="606">
        <v>4021.1105299999999</v>
      </c>
      <c r="G1216" s="91" t="s">
        <v>2031</v>
      </c>
      <c r="H1216" s="112" t="s">
        <v>558</v>
      </c>
      <c r="I1216" s="200">
        <v>28</v>
      </c>
      <c r="J1216" s="200"/>
      <c r="K1216" s="200"/>
      <c r="L1216" s="19">
        <v>0</v>
      </c>
      <c r="M1216" s="19">
        <v>0</v>
      </c>
      <c r="N1216" s="91">
        <v>483514</v>
      </c>
      <c r="O1216" s="91">
        <v>16610</v>
      </c>
      <c r="P1216" s="91">
        <v>1</v>
      </c>
      <c r="Q1216" s="91"/>
      <c r="R1216" s="91">
        <v>4</v>
      </c>
      <c r="S1216" s="58" t="s">
        <v>1486</v>
      </c>
      <c r="T1216" s="30"/>
      <c r="U1216" s="10"/>
      <c r="V1216" s="434"/>
      <c r="W1216" s="10" t="str">
        <f>IFERROR(VLOOKUP(Table3[[#This Row],[Št. projektne naloge]],'[2]list 1'!$A$2:$I$2000,9,FALSE),"")</f>
        <v/>
      </c>
      <c r="X1216" s="296" t="str">
        <f>IFERROR(VLOOKUP(Table3[[#This Row],[Št. projektne naloge]],'[2]list 1'!$A$2:$I$2000,8,FALSE),"")</f>
        <v/>
      </c>
      <c r="Y1216" s="101">
        <f>SUM(Table3[[#This Row],[cca 
25%]:[cca 100%]])</f>
        <v>1</v>
      </c>
      <c r="Z1216" s="344">
        <f>Table3[[#This Row],[Montažne ure]]*(1-Table3[[#This Row],[faktor %]])</f>
        <v>0</v>
      </c>
      <c r="AA1216" s="84">
        <v>0.25</v>
      </c>
      <c r="AB1216" s="84">
        <v>0.25</v>
      </c>
      <c r="AC1216" s="84">
        <v>0.25</v>
      </c>
      <c r="AD1216" s="84">
        <v>0.25</v>
      </c>
      <c r="AE1216" s="155" t="s">
        <v>3311</v>
      </c>
      <c r="AF1216" s="3"/>
      <c r="AG1216" s="296">
        <f>IFERROR(VLOOKUP(Table3[[#This Row],[Št. projektne naloge]],'[1]PLAN KONTROLE KONČANIH STROJEV'!$C$8:$M$2000,5,FALSE),"")</f>
        <v>0</v>
      </c>
      <c r="AH1216" s="296" t="str">
        <f>IFERROR(VLOOKUP(Table3[[#This Row],[Št. projektne naloge]],'[1]PLAN KONTROLE KONČANIH STROJEV'!$C$8:$M$2000,4,FALSE),"")</f>
        <v>DA</v>
      </c>
      <c r="AI1216" s="10" t="s">
        <v>3325</v>
      </c>
      <c r="AJ1216" s="10"/>
      <c r="AK1216" s="296">
        <f>IFERROR(VLOOKUP(Table3[[#This Row],[Št. projektne naloge]],'[1]PLAN KONTROLE KONČANIH STROJEV'!$C$8:$M$2000,9,FALSE),"")</f>
        <v>45898</v>
      </c>
      <c r="AL121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16" s="30" t="s">
        <v>357</v>
      </c>
      <c r="AN1216" s="1"/>
    </row>
    <row r="1217" spans="1:40" ht="18" hidden="1" customHeight="1" x14ac:dyDescent="0.35">
      <c r="A1217" s="76" t="s">
        <v>2480</v>
      </c>
      <c r="B1217" s="92" t="s">
        <v>2479</v>
      </c>
      <c r="C1217" s="95" t="s">
        <v>2467</v>
      </c>
      <c r="D1217" s="420" t="s">
        <v>2468</v>
      </c>
      <c r="E1217" s="25">
        <v>1</v>
      </c>
      <c r="F1217" s="606">
        <v>23348.389991</v>
      </c>
      <c r="G1217" s="91" t="s">
        <v>1719</v>
      </c>
      <c r="H1217" s="112" t="s">
        <v>558</v>
      </c>
      <c r="I1217" s="200">
        <v>27</v>
      </c>
      <c r="J1217" s="200"/>
      <c r="K1217" s="200"/>
      <c r="L1217" s="19">
        <v>0</v>
      </c>
      <c r="M1217" s="7">
        <v>0</v>
      </c>
      <c r="N1217" s="91">
        <v>481503</v>
      </c>
      <c r="O1217" s="8">
        <v>16526</v>
      </c>
      <c r="P1217" s="10">
        <v>1</v>
      </c>
      <c r="Q1217" s="102"/>
      <c r="R1217" s="10">
        <v>82</v>
      </c>
      <c r="S1217" s="58" t="s">
        <v>1486</v>
      </c>
      <c r="T1217" s="30"/>
      <c r="U1217" s="10"/>
      <c r="V1217" s="434"/>
      <c r="W1217" s="10" t="str">
        <f>IFERROR(VLOOKUP(Table3[[#This Row],[Št. projektne naloge]],'[2]list 1'!$A$2:$I$2000,9,FALSE),"")</f>
        <v/>
      </c>
      <c r="X1217" s="296" t="str">
        <f>IFERROR(VLOOKUP(Table3[[#This Row],[Št. projektne naloge]],'[2]list 1'!$A$2:$I$2000,8,FALSE),"")</f>
        <v/>
      </c>
      <c r="Y1217" s="101">
        <f>SUM(Table3[[#This Row],[cca 
25%]:[cca 100%]])</f>
        <v>1</v>
      </c>
      <c r="Z1217" s="344">
        <f>Table3[[#This Row],[Montažne ure]]*(1-Table3[[#This Row],[faktor %]])</f>
        <v>0</v>
      </c>
      <c r="AA1217" s="84">
        <v>0.25</v>
      </c>
      <c r="AB1217" s="84">
        <v>0.25</v>
      </c>
      <c r="AC1217" s="84">
        <v>0.25</v>
      </c>
      <c r="AD1217" s="84">
        <v>0.25</v>
      </c>
      <c r="AE1217" s="157" t="s">
        <v>852</v>
      </c>
      <c r="AF1217" s="3"/>
      <c r="AG1217" s="296">
        <f>IFERROR(VLOOKUP(Table3[[#This Row],[Št. projektne naloge]],'[1]PLAN KONTROLE KONČANIH STROJEV'!$C$8:$M$2000,5,FALSE),"")</f>
        <v>0</v>
      </c>
      <c r="AH1217" s="296">
        <f>IFERROR(VLOOKUP(Table3[[#This Row],[Št. projektne naloge]],'[1]PLAN KONTROLE KONČANIH STROJEV'!$C$8:$M$2000,4,FALSE),"")</f>
        <v>0</v>
      </c>
      <c r="AI1217" s="108" t="s">
        <v>3325</v>
      </c>
      <c r="AJ1217" s="10"/>
      <c r="AK1217" s="296">
        <f>IFERROR(VLOOKUP(Table3[[#This Row],[Št. projektne naloge]],'[1]PLAN KONTROLE KONČANIH STROJEV'!$C$8:$M$2000,9,FALSE),"")</f>
        <v>0</v>
      </c>
      <c r="AL121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217" s="30" t="s">
        <v>357</v>
      </c>
      <c r="AN1217" s="1"/>
    </row>
    <row r="1218" spans="1:40" ht="18" hidden="1" customHeight="1" x14ac:dyDescent="0.35">
      <c r="A1218" s="117" t="s">
        <v>2480</v>
      </c>
      <c r="B1218" s="8" t="s">
        <v>2479</v>
      </c>
      <c r="C1218" s="95" t="s">
        <v>2469</v>
      </c>
      <c r="D1218" s="420" t="s">
        <v>2470</v>
      </c>
      <c r="E1218" s="50">
        <v>1</v>
      </c>
      <c r="F1218" s="606">
        <v>478339.37861880002</v>
      </c>
      <c r="G1218" s="10" t="s">
        <v>2282</v>
      </c>
      <c r="H1218" s="29" t="s">
        <v>2561</v>
      </c>
      <c r="I1218" s="7">
        <v>10</v>
      </c>
      <c r="J1218" s="200"/>
      <c r="K1218" s="7"/>
      <c r="L1218" s="19">
        <v>0</v>
      </c>
      <c r="M1218" s="19">
        <v>0</v>
      </c>
      <c r="N1218" s="104">
        <v>476898</v>
      </c>
      <c r="O1218" s="8">
        <v>16520</v>
      </c>
      <c r="P1218" s="10">
        <v>1</v>
      </c>
      <c r="Q1218" s="102"/>
      <c r="R1218" s="10">
        <v>804</v>
      </c>
      <c r="S1218" s="58" t="s">
        <v>1486</v>
      </c>
      <c r="T1218" s="30" t="s">
        <v>1718</v>
      </c>
      <c r="U1218" s="10" t="s">
        <v>845</v>
      </c>
      <c r="V1218" s="434"/>
      <c r="W1218" s="10" t="str">
        <f>IFERROR(VLOOKUP(Table3[[#This Row],[Št. projektne naloge]],'[2]list 1'!$A$2:$I$2000,9,FALSE),"")</f>
        <v/>
      </c>
      <c r="X1218" s="296" t="str">
        <f>IFERROR(VLOOKUP(Table3[[#This Row],[Št. projektne naloge]],'[2]list 1'!$A$2:$I$2000,8,FALSE),"")</f>
        <v/>
      </c>
      <c r="Y1218" s="101">
        <f>SUM(Table3[[#This Row],[cca 
25%]:[cca 100%]])</f>
        <v>1</v>
      </c>
      <c r="Z1218" s="344">
        <f>Table3[[#This Row],[Montažne ure]]*(1-Table3[[#This Row],[faktor %]])</f>
        <v>0</v>
      </c>
      <c r="AA1218" s="84">
        <v>0.25</v>
      </c>
      <c r="AB1218" s="84">
        <v>0.25</v>
      </c>
      <c r="AC1218" s="84">
        <v>0.25</v>
      </c>
      <c r="AD1218" s="84">
        <v>0.25</v>
      </c>
      <c r="AE1218" s="10"/>
      <c r="AF1218" s="3"/>
      <c r="AG1218" s="296">
        <f>IFERROR(VLOOKUP(Table3[[#This Row],[Št. projektne naloge]],'[1]PLAN KONTROLE KONČANIH STROJEV'!$C$8:$M$2000,5,FALSE),"")</f>
        <v>0</v>
      </c>
      <c r="AH1218" s="296" t="str">
        <f>IFERROR(VLOOKUP(Table3[[#This Row],[Št. projektne naloge]],'[1]PLAN KONTROLE KONČANIH STROJEV'!$C$8:$M$2000,4,FALSE),"")</f>
        <v>DA</v>
      </c>
      <c r="AI1218" s="10" t="s">
        <v>3325</v>
      </c>
      <c r="AJ1218" s="10"/>
      <c r="AK1218" s="296">
        <f>IFERROR(VLOOKUP(Table3[[#This Row],[Št. projektne naloge]],'[1]PLAN KONTROLE KONČANIH STROJEV'!$C$8:$M$2000,9,FALSE),"")</f>
        <v>45744</v>
      </c>
      <c r="AL121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18" s="30" t="s">
        <v>357</v>
      </c>
      <c r="AN1218" s="1"/>
    </row>
    <row r="1219" spans="1:40" ht="18" hidden="1" customHeight="1" x14ac:dyDescent="0.35">
      <c r="A1219" s="117" t="s">
        <v>2480</v>
      </c>
      <c r="B1219" s="8" t="s">
        <v>2479</v>
      </c>
      <c r="C1219" s="533" t="s">
        <v>2556</v>
      </c>
      <c r="D1219" s="25" t="s">
        <v>2470</v>
      </c>
      <c r="E1219" s="50">
        <v>1</v>
      </c>
      <c r="F1219" s="10"/>
      <c r="G1219" s="10"/>
      <c r="H1219" s="29"/>
      <c r="I1219" s="10"/>
      <c r="J1219" s="93"/>
      <c r="K1219" s="10"/>
      <c r="L1219" s="279"/>
      <c r="M1219" s="279"/>
      <c r="N1219" s="104">
        <v>479829</v>
      </c>
      <c r="O1219" s="10"/>
      <c r="P1219" s="10"/>
      <c r="Q1219" s="102"/>
      <c r="R1219" s="10"/>
      <c r="S1219" s="272"/>
      <c r="T1219" s="30"/>
      <c r="U1219" s="10"/>
      <c r="V1219" s="434"/>
      <c r="W1219" s="10" t="str">
        <f>IFERROR(VLOOKUP(Table3[[#This Row],[Št. projektne naloge]],'[2]list 1'!$A$2:$I$2000,9,FALSE),"")</f>
        <v/>
      </c>
      <c r="X1219" s="296" t="str">
        <f>IFERROR(VLOOKUP(Table3[[#This Row],[Št. projektne naloge]],'[2]list 1'!$A$2:$I$2000,8,FALSE),"")</f>
        <v/>
      </c>
      <c r="Y1219" s="101">
        <f>SUM(Table3[[#This Row],[cca 
25%]:[cca 100%]])</f>
        <v>0</v>
      </c>
      <c r="Z1219" s="344">
        <f>Table3[[#This Row],[Montažne ure]]*(1-Table3[[#This Row],[faktor %]])</f>
        <v>0</v>
      </c>
      <c r="AA1219" s="102"/>
      <c r="AB1219" s="10"/>
      <c r="AC1219" s="10"/>
      <c r="AD1219" s="10"/>
      <c r="AE1219" s="10"/>
      <c r="AF1219" s="3"/>
      <c r="AG1219" s="296">
        <f>IFERROR(VLOOKUP(Table3[[#This Row],[Št. projektne naloge]],'[1]PLAN KONTROLE KONČANIH STROJEV'!$C$8:$M$2000,5,FALSE),"")</f>
        <v>0</v>
      </c>
      <c r="AH1219" s="296" t="str">
        <f>IFERROR(VLOOKUP(Table3[[#This Row],[Št. projektne naloge]],'[1]PLAN KONTROLE KONČANIH STROJEV'!$C$8:$M$2000,4,FALSE),"")</f>
        <v>DA</v>
      </c>
      <c r="AI1219" s="10"/>
      <c r="AJ1219" s="10"/>
      <c r="AK1219" s="296">
        <f>IFERROR(VLOOKUP(Table3[[#This Row],[Št. projektne naloge]],'[1]PLAN KONTROLE KONČANIH STROJEV'!$C$8:$M$2000,9,FALSE),"")</f>
        <v>45744</v>
      </c>
      <c r="AL121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19" s="30" t="s">
        <v>357</v>
      </c>
      <c r="AN1219" s="1"/>
    </row>
    <row r="1220" spans="1:40" ht="18" hidden="1" customHeight="1" x14ac:dyDescent="0.35">
      <c r="A1220" s="117" t="s">
        <v>2480</v>
      </c>
      <c r="B1220" s="8" t="s">
        <v>2479</v>
      </c>
      <c r="C1220" s="533" t="s">
        <v>2276</v>
      </c>
      <c r="D1220" s="25" t="s">
        <v>2470</v>
      </c>
      <c r="E1220" s="50">
        <v>1</v>
      </c>
      <c r="F1220" s="10"/>
      <c r="G1220" s="10"/>
      <c r="H1220" s="29"/>
      <c r="I1220" s="10"/>
      <c r="J1220" s="93"/>
      <c r="K1220" s="10"/>
      <c r="L1220" s="279"/>
      <c r="M1220" s="279"/>
      <c r="N1220" s="104"/>
      <c r="O1220" s="10"/>
      <c r="P1220" s="10"/>
      <c r="Q1220" s="102"/>
      <c r="R1220" s="10"/>
      <c r="S1220" s="272"/>
      <c r="T1220" s="30"/>
      <c r="U1220" s="10"/>
      <c r="V1220" s="434"/>
      <c r="W1220" s="10" t="str">
        <f>IFERROR(VLOOKUP(Table3[[#This Row],[Št. projektne naloge]],'[2]list 1'!$A$2:$I$2000,9,FALSE),"")</f>
        <v/>
      </c>
      <c r="X1220" s="296" t="str">
        <f>IFERROR(VLOOKUP(Table3[[#This Row],[Št. projektne naloge]],'[2]list 1'!$A$2:$I$2000,8,FALSE),"")</f>
        <v/>
      </c>
      <c r="Y1220" s="101">
        <f>SUM(Table3[[#This Row],[cca 
25%]:[cca 100%]])</f>
        <v>0</v>
      </c>
      <c r="Z1220" s="344">
        <f>Table3[[#This Row],[Montažne ure]]*(1-Table3[[#This Row],[faktor %]])</f>
        <v>0</v>
      </c>
      <c r="AA1220" s="102"/>
      <c r="AB1220" s="10"/>
      <c r="AC1220" s="10"/>
      <c r="AD1220" s="10"/>
      <c r="AE1220" s="10"/>
      <c r="AF1220" s="3"/>
      <c r="AG1220" s="296">
        <f>IFERROR(VLOOKUP(Table3[[#This Row],[Št. projektne naloge]],'[1]PLAN KONTROLE KONČANIH STROJEV'!$C$8:$M$2000,5,FALSE),"")</f>
        <v>0</v>
      </c>
      <c r="AH1220" s="296" t="str">
        <f>IFERROR(VLOOKUP(Table3[[#This Row],[Št. projektne naloge]],'[1]PLAN KONTROLE KONČANIH STROJEV'!$C$8:$M$2000,4,FALSE),"")</f>
        <v>DA</v>
      </c>
      <c r="AI1220" s="10"/>
      <c r="AJ1220" s="10"/>
      <c r="AK1220" s="296">
        <f>IFERROR(VLOOKUP(Table3[[#This Row],[Št. projektne naloge]],'[1]PLAN KONTROLE KONČANIH STROJEV'!$C$8:$M$2000,9,FALSE),"")</f>
        <v>45744</v>
      </c>
      <c r="AL122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20" s="30" t="s">
        <v>357</v>
      </c>
      <c r="AN1220" s="1"/>
    </row>
    <row r="1221" spans="1:40" ht="18" hidden="1" customHeight="1" x14ac:dyDescent="0.35">
      <c r="A1221" s="117" t="s">
        <v>2480</v>
      </c>
      <c r="B1221" s="8" t="s">
        <v>2479</v>
      </c>
      <c r="C1221" s="533" t="s">
        <v>2557</v>
      </c>
      <c r="D1221" s="25" t="s">
        <v>2470</v>
      </c>
      <c r="E1221" s="50">
        <v>1</v>
      </c>
      <c r="F1221" s="10"/>
      <c r="G1221" s="10"/>
      <c r="H1221" s="29"/>
      <c r="I1221" s="10"/>
      <c r="J1221" s="93"/>
      <c r="K1221" s="10"/>
      <c r="L1221" s="279"/>
      <c r="M1221" s="279"/>
      <c r="N1221" s="104" t="s">
        <v>2558</v>
      </c>
      <c r="O1221" s="10"/>
      <c r="P1221" s="10"/>
      <c r="Q1221" s="102"/>
      <c r="R1221" s="10"/>
      <c r="S1221" s="272"/>
      <c r="T1221" s="30"/>
      <c r="U1221" s="10"/>
      <c r="V1221" s="434"/>
      <c r="W1221" s="10" t="str">
        <f>IFERROR(VLOOKUP(Table3[[#This Row],[Št. projektne naloge]],'[2]list 1'!$A$2:$I$2000,9,FALSE),"")</f>
        <v/>
      </c>
      <c r="X1221" s="296" t="str">
        <f>IFERROR(VLOOKUP(Table3[[#This Row],[Št. projektne naloge]],'[2]list 1'!$A$2:$I$2000,8,FALSE),"")</f>
        <v/>
      </c>
      <c r="Y1221" s="101">
        <f>SUM(Table3[[#This Row],[cca 
25%]:[cca 100%]])</f>
        <v>0</v>
      </c>
      <c r="Z1221" s="344">
        <f>Table3[[#This Row],[Montažne ure]]*(1-Table3[[#This Row],[faktor %]])</f>
        <v>0</v>
      </c>
      <c r="AA1221" s="102"/>
      <c r="AB1221" s="10"/>
      <c r="AC1221" s="10"/>
      <c r="AD1221" s="10"/>
      <c r="AE1221" s="10"/>
      <c r="AF1221" s="3"/>
      <c r="AG1221" s="296">
        <f>IFERROR(VLOOKUP(Table3[[#This Row],[Št. projektne naloge]],'[1]PLAN KONTROLE KONČANIH STROJEV'!$C$8:$M$2000,5,FALSE),"")</f>
        <v>0</v>
      </c>
      <c r="AH1221" s="296" t="str">
        <f>IFERROR(VLOOKUP(Table3[[#This Row],[Št. projektne naloge]],'[1]PLAN KONTROLE KONČANIH STROJEV'!$C$8:$M$2000,4,FALSE),"")</f>
        <v>DA</v>
      </c>
      <c r="AI1221" s="10"/>
      <c r="AJ1221" s="10"/>
      <c r="AK1221" s="296">
        <f>IFERROR(VLOOKUP(Table3[[#This Row],[Št. projektne naloge]],'[1]PLAN KONTROLE KONČANIH STROJEV'!$C$8:$M$2000,9,FALSE),"")</f>
        <v>45744</v>
      </c>
      <c r="AL122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21" s="30" t="s">
        <v>357</v>
      </c>
      <c r="AN1221" s="1"/>
    </row>
    <row r="1222" spans="1:40" ht="18" hidden="1" customHeight="1" x14ac:dyDescent="0.35">
      <c r="A1222" s="117" t="s">
        <v>2480</v>
      </c>
      <c r="B1222" s="8" t="s">
        <v>2479</v>
      </c>
      <c r="C1222" s="533" t="s">
        <v>2537</v>
      </c>
      <c r="D1222" s="25" t="s">
        <v>2470</v>
      </c>
      <c r="E1222" s="50">
        <v>1</v>
      </c>
      <c r="F1222" s="10"/>
      <c r="G1222" s="10"/>
      <c r="H1222" s="29"/>
      <c r="I1222" s="10"/>
      <c r="J1222" s="93"/>
      <c r="K1222" s="10"/>
      <c r="L1222" s="279"/>
      <c r="M1222" s="279"/>
      <c r="N1222" s="104">
        <v>408588</v>
      </c>
      <c r="O1222" s="10"/>
      <c r="P1222" s="10"/>
      <c r="Q1222" s="102"/>
      <c r="R1222" s="10"/>
      <c r="S1222" s="272"/>
      <c r="T1222" s="30"/>
      <c r="U1222" s="10"/>
      <c r="V1222" s="434"/>
      <c r="W1222" s="10" t="str">
        <f>IFERROR(VLOOKUP(Table3[[#This Row],[Št. projektne naloge]],'[2]list 1'!$A$2:$I$2000,9,FALSE),"")</f>
        <v/>
      </c>
      <c r="X1222" s="296" t="str">
        <f>IFERROR(VLOOKUP(Table3[[#This Row],[Št. projektne naloge]],'[2]list 1'!$A$2:$I$2000,8,FALSE),"")</f>
        <v/>
      </c>
      <c r="Y1222" s="101">
        <f>SUM(Table3[[#This Row],[cca 
25%]:[cca 100%]])</f>
        <v>0</v>
      </c>
      <c r="Z1222" s="344">
        <f>Table3[[#This Row],[Montažne ure]]*(1-Table3[[#This Row],[faktor %]])</f>
        <v>0</v>
      </c>
      <c r="AA1222" s="102"/>
      <c r="AB1222" s="10"/>
      <c r="AC1222" s="10"/>
      <c r="AD1222" s="10"/>
      <c r="AE1222" s="10"/>
      <c r="AF1222" s="3"/>
      <c r="AG1222" s="296">
        <f>IFERROR(VLOOKUP(Table3[[#This Row],[Št. projektne naloge]],'[1]PLAN KONTROLE KONČANIH STROJEV'!$C$8:$M$2000,5,FALSE),"")</f>
        <v>0</v>
      </c>
      <c r="AH1222" s="296" t="str">
        <f>IFERROR(VLOOKUP(Table3[[#This Row],[Št. projektne naloge]],'[1]PLAN KONTROLE KONČANIH STROJEV'!$C$8:$M$2000,4,FALSE),"")</f>
        <v>DA</v>
      </c>
      <c r="AI1222" s="10"/>
      <c r="AJ1222" s="10"/>
      <c r="AK1222" s="296">
        <f>IFERROR(VLOOKUP(Table3[[#This Row],[Št. projektne naloge]],'[1]PLAN KONTROLE KONČANIH STROJEV'!$C$8:$M$2000,9,FALSE),"")</f>
        <v>45744</v>
      </c>
      <c r="AL122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22" s="30" t="s">
        <v>357</v>
      </c>
      <c r="AN1222" s="1"/>
    </row>
    <row r="1223" spans="1:40" ht="18" hidden="1" customHeight="1" x14ac:dyDescent="0.35">
      <c r="A1223" s="117" t="s">
        <v>2480</v>
      </c>
      <c r="B1223" s="8" t="s">
        <v>2479</v>
      </c>
      <c r="C1223" s="533" t="s">
        <v>2538</v>
      </c>
      <c r="D1223" s="25" t="s">
        <v>2470</v>
      </c>
      <c r="E1223" s="50">
        <v>1</v>
      </c>
      <c r="F1223" s="10"/>
      <c r="G1223" s="10"/>
      <c r="H1223" s="29"/>
      <c r="I1223" s="10"/>
      <c r="J1223" s="93"/>
      <c r="K1223" s="10"/>
      <c r="L1223" s="279"/>
      <c r="M1223" s="279"/>
      <c r="N1223" s="104">
        <v>481063</v>
      </c>
      <c r="O1223" s="10"/>
      <c r="P1223" s="10"/>
      <c r="Q1223" s="102"/>
      <c r="R1223" s="10"/>
      <c r="S1223" s="272"/>
      <c r="T1223" s="30"/>
      <c r="U1223" s="10"/>
      <c r="V1223" s="434"/>
      <c r="W1223" s="10" t="str">
        <f>IFERROR(VLOOKUP(Table3[[#This Row],[Št. projektne naloge]],'[2]list 1'!$A$2:$I$2000,9,FALSE),"")</f>
        <v/>
      </c>
      <c r="X1223" s="296" t="str">
        <f>IFERROR(VLOOKUP(Table3[[#This Row],[Št. projektne naloge]],'[2]list 1'!$A$2:$I$2000,8,FALSE),"")</f>
        <v/>
      </c>
      <c r="Y1223" s="101">
        <f>SUM(Table3[[#This Row],[cca 
25%]:[cca 100%]])</f>
        <v>0</v>
      </c>
      <c r="Z1223" s="344">
        <f>Table3[[#This Row],[Montažne ure]]*(1-Table3[[#This Row],[faktor %]])</f>
        <v>0</v>
      </c>
      <c r="AA1223" s="102"/>
      <c r="AB1223" s="10"/>
      <c r="AC1223" s="10"/>
      <c r="AD1223" s="10"/>
      <c r="AE1223" s="10"/>
      <c r="AF1223" s="3"/>
      <c r="AG1223" s="296">
        <f>IFERROR(VLOOKUP(Table3[[#This Row],[Št. projektne naloge]],'[1]PLAN KONTROLE KONČANIH STROJEV'!$C$8:$M$2000,5,FALSE),"")</f>
        <v>0</v>
      </c>
      <c r="AH1223" s="296" t="str">
        <f>IFERROR(VLOOKUP(Table3[[#This Row],[Št. projektne naloge]],'[1]PLAN KONTROLE KONČANIH STROJEV'!$C$8:$M$2000,4,FALSE),"")</f>
        <v>DA</v>
      </c>
      <c r="AI1223" s="10"/>
      <c r="AJ1223" s="10"/>
      <c r="AK1223" s="296">
        <f>IFERROR(VLOOKUP(Table3[[#This Row],[Št. projektne naloge]],'[1]PLAN KONTROLE KONČANIH STROJEV'!$C$8:$M$2000,9,FALSE),"")</f>
        <v>45744</v>
      </c>
      <c r="AL122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23" s="30" t="s">
        <v>357</v>
      </c>
      <c r="AN1223" s="1"/>
    </row>
    <row r="1224" spans="1:40" ht="18" hidden="1" customHeight="1" x14ac:dyDescent="0.35">
      <c r="A1224" s="117" t="s">
        <v>2480</v>
      </c>
      <c r="B1224" s="8" t="s">
        <v>2479</v>
      </c>
      <c r="C1224" s="533" t="s">
        <v>2539</v>
      </c>
      <c r="D1224" s="25" t="s">
        <v>2470</v>
      </c>
      <c r="E1224" s="50">
        <v>1</v>
      </c>
      <c r="F1224" s="10"/>
      <c r="G1224" s="10"/>
      <c r="H1224" s="29"/>
      <c r="I1224" s="10"/>
      <c r="J1224" s="93"/>
      <c r="K1224" s="10"/>
      <c r="L1224" s="279"/>
      <c r="M1224" s="279"/>
      <c r="N1224" s="104">
        <v>481253</v>
      </c>
      <c r="O1224" s="10"/>
      <c r="P1224" s="10"/>
      <c r="Q1224" s="102"/>
      <c r="R1224" s="10"/>
      <c r="S1224" s="272"/>
      <c r="T1224" s="30"/>
      <c r="U1224" s="10"/>
      <c r="V1224" s="434"/>
      <c r="W1224" s="10" t="str">
        <f>IFERROR(VLOOKUP(Table3[[#This Row],[Št. projektne naloge]],'[2]list 1'!$A$2:$I$2000,9,FALSE),"")</f>
        <v/>
      </c>
      <c r="X1224" s="296" t="str">
        <f>IFERROR(VLOOKUP(Table3[[#This Row],[Št. projektne naloge]],'[2]list 1'!$A$2:$I$2000,8,FALSE),"")</f>
        <v/>
      </c>
      <c r="Y1224" s="101">
        <f>SUM(Table3[[#This Row],[cca 
25%]:[cca 100%]])</f>
        <v>0</v>
      </c>
      <c r="Z1224" s="344">
        <f>Table3[[#This Row],[Montažne ure]]*(1-Table3[[#This Row],[faktor %]])</f>
        <v>0</v>
      </c>
      <c r="AA1224" s="102"/>
      <c r="AB1224" s="10"/>
      <c r="AC1224" s="10"/>
      <c r="AD1224" s="10"/>
      <c r="AE1224" s="10"/>
      <c r="AF1224" s="3"/>
      <c r="AG1224" s="296">
        <f>IFERROR(VLOOKUP(Table3[[#This Row],[Št. projektne naloge]],'[1]PLAN KONTROLE KONČANIH STROJEV'!$C$8:$M$2000,5,FALSE),"")</f>
        <v>0</v>
      </c>
      <c r="AH1224" s="296" t="str">
        <f>IFERROR(VLOOKUP(Table3[[#This Row],[Št. projektne naloge]],'[1]PLAN KONTROLE KONČANIH STROJEV'!$C$8:$M$2000,4,FALSE),"")</f>
        <v>DA</v>
      </c>
      <c r="AI1224" s="10"/>
      <c r="AJ1224" s="10"/>
      <c r="AK1224" s="296">
        <f>IFERROR(VLOOKUP(Table3[[#This Row],[Št. projektne naloge]],'[1]PLAN KONTROLE KONČANIH STROJEV'!$C$8:$M$2000,9,FALSE),"")</f>
        <v>45744</v>
      </c>
      <c r="AL122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24" s="30" t="s">
        <v>357</v>
      </c>
      <c r="AN1224" s="1"/>
    </row>
    <row r="1225" spans="1:40" ht="18" hidden="1" customHeight="1" x14ac:dyDescent="0.35">
      <c r="A1225" s="117" t="s">
        <v>2480</v>
      </c>
      <c r="B1225" s="8" t="s">
        <v>2479</v>
      </c>
      <c r="C1225" s="533" t="s">
        <v>2540</v>
      </c>
      <c r="D1225" s="25" t="s">
        <v>2470</v>
      </c>
      <c r="E1225" s="50">
        <v>1</v>
      </c>
      <c r="F1225" s="10"/>
      <c r="G1225" s="10"/>
      <c r="H1225" s="29"/>
      <c r="I1225" s="10"/>
      <c r="J1225" s="93"/>
      <c r="K1225" s="10"/>
      <c r="L1225" s="279"/>
      <c r="M1225" s="279"/>
      <c r="N1225" s="104" t="s">
        <v>2559</v>
      </c>
      <c r="O1225" s="10"/>
      <c r="P1225" s="10"/>
      <c r="Q1225" s="102"/>
      <c r="R1225" s="10"/>
      <c r="S1225" s="272"/>
      <c r="T1225" s="30"/>
      <c r="U1225" s="10"/>
      <c r="V1225" s="434"/>
      <c r="W1225" s="10" t="str">
        <f>IFERROR(VLOOKUP(Table3[[#This Row],[Št. projektne naloge]],'[2]list 1'!$A$2:$I$2000,9,FALSE),"")</f>
        <v/>
      </c>
      <c r="X1225" s="296" t="str">
        <f>IFERROR(VLOOKUP(Table3[[#This Row],[Št. projektne naloge]],'[2]list 1'!$A$2:$I$2000,8,FALSE),"")</f>
        <v/>
      </c>
      <c r="Y1225" s="101">
        <f>SUM(Table3[[#This Row],[cca 
25%]:[cca 100%]])</f>
        <v>0</v>
      </c>
      <c r="Z1225" s="344">
        <f>Table3[[#This Row],[Montažne ure]]*(1-Table3[[#This Row],[faktor %]])</f>
        <v>0</v>
      </c>
      <c r="AA1225" s="102"/>
      <c r="AB1225" s="10"/>
      <c r="AC1225" s="10"/>
      <c r="AD1225" s="10"/>
      <c r="AE1225" s="10"/>
      <c r="AF1225" s="3"/>
      <c r="AG1225" s="296">
        <f>IFERROR(VLOOKUP(Table3[[#This Row],[Št. projektne naloge]],'[1]PLAN KONTROLE KONČANIH STROJEV'!$C$8:$M$2000,5,FALSE),"")</f>
        <v>0</v>
      </c>
      <c r="AH1225" s="296" t="str">
        <f>IFERROR(VLOOKUP(Table3[[#This Row],[Št. projektne naloge]],'[1]PLAN KONTROLE KONČANIH STROJEV'!$C$8:$M$2000,4,FALSE),"")</f>
        <v>DA</v>
      </c>
      <c r="AI1225" s="10"/>
      <c r="AJ1225" s="10"/>
      <c r="AK1225" s="296">
        <f>IFERROR(VLOOKUP(Table3[[#This Row],[Št. projektne naloge]],'[1]PLAN KONTROLE KONČANIH STROJEV'!$C$8:$M$2000,9,FALSE),"")</f>
        <v>45744</v>
      </c>
      <c r="AL122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25" s="30" t="s">
        <v>357</v>
      </c>
      <c r="AN1225" s="1"/>
    </row>
    <row r="1226" spans="1:40" ht="18" hidden="1" customHeight="1" x14ac:dyDescent="0.35">
      <c r="A1226" s="117" t="s">
        <v>2480</v>
      </c>
      <c r="B1226" s="8" t="s">
        <v>2479</v>
      </c>
      <c r="C1226" s="91" t="s">
        <v>2662</v>
      </c>
      <c r="D1226" s="420" t="s">
        <v>2899</v>
      </c>
      <c r="E1226" s="50">
        <v>1</v>
      </c>
      <c r="F1226" s="607">
        <v>9459.76</v>
      </c>
      <c r="G1226" s="10" t="s">
        <v>548</v>
      </c>
      <c r="H1226" s="29"/>
      <c r="I1226" s="91"/>
      <c r="J1226" s="246"/>
      <c r="K1226" s="7"/>
      <c r="L1226" s="7"/>
      <c r="M1226" s="7"/>
      <c r="N1226" s="104">
        <v>347303</v>
      </c>
      <c r="O1226" s="10"/>
      <c r="P1226" s="251">
        <v>3</v>
      </c>
      <c r="Q1226" s="10"/>
      <c r="R1226" s="10"/>
      <c r="S1226" s="272"/>
      <c r="T1226" s="30"/>
      <c r="U1226" s="10"/>
      <c r="V1226" s="434"/>
      <c r="W1226" s="119"/>
      <c r="X1226" s="325"/>
      <c r="Y1226" s="101">
        <f>SUM(Table3[[#This Row],[cca 
25%]:[cca 100%]])</f>
        <v>0</v>
      </c>
      <c r="Z1226" s="344">
        <f>Table3[[#This Row],[Montažne ure]]*(1-Table3[[#This Row],[faktor %]])</f>
        <v>0</v>
      </c>
      <c r="AA1226" s="102"/>
      <c r="AB1226" s="10"/>
      <c r="AC1226" s="10"/>
      <c r="AD1226" s="10"/>
      <c r="AE1226" s="10"/>
      <c r="AF1226" s="3"/>
      <c r="AG1226" s="296"/>
      <c r="AH1226" s="296"/>
      <c r="AI1226" s="10"/>
      <c r="AJ1226" s="10"/>
      <c r="AK1226" s="296"/>
      <c r="AL1226" s="30"/>
      <c r="AM1226" s="30" t="s">
        <v>357</v>
      </c>
      <c r="AN1226" s="1"/>
    </row>
    <row r="1227" spans="1:40" ht="18" hidden="1" customHeight="1" x14ac:dyDescent="0.35">
      <c r="A1227" s="117" t="s">
        <v>2480</v>
      </c>
      <c r="B1227" s="8" t="s">
        <v>2479</v>
      </c>
      <c r="C1227" s="95" t="s">
        <v>2471</v>
      </c>
      <c r="D1227" s="420" t="s">
        <v>2472</v>
      </c>
      <c r="E1227" s="50">
        <v>1</v>
      </c>
      <c r="F1227" s="606">
        <v>14764.001991200001</v>
      </c>
      <c r="G1227" s="104" t="s">
        <v>1475</v>
      </c>
      <c r="H1227" s="29" t="s">
        <v>390</v>
      </c>
      <c r="I1227" s="200">
        <v>21</v>
      </c>
      <c r="J1227" s="7"/>
      <c r="K1227" s="7"/>
      <c r="L1227" s="19">
        <v>0</v>
      </c>
      <c r="M1227" s="19">
        <v>0</v>
      </c>
      <c r="N1227" s="104">
        <v>481505</v>
      </c>
      <c r="O1227" s="8">
        <v>16527</v>
      </c>
      <c r="P1227" s="10">
        <v>1</v>
      </c>
      <c r="Q1227" s="102"/>
      <c r="R1227" s="10">
        <v>43</v>
      </c>
      <c r="S1227" s="62" t="s">
        <v>19</v>
      </c>
      <c r="T1227" s="30"/>
      <c r="U1227" s="10"/>
      <c r="V1227" s="434"/>
      <c r="W1227" s="10" t="str">
        <f>IFERROR(VLOOKUP(Table3[[#This Row],[Št. projektne naloge]],'[2]list 1'!$A$2:$I$2000,9,FALSE),"")</f>
        <v/>
      </c>
      <c r="X1227" s="296" t="str">
        <f>IFERROR(VLOOKUP(Table3[[#This Row],[Št. projektne naloge]],'[2]list 1'!$A$2:$I$2000,8,FALSE),"")</f>
        <v/>
      </c>
      <c r="Y1227" s="101">
        <f>SUM(Table3[[#This Row],[cca 
25%]:[cca 100%]])</f>
        <v>1</v>
      </c>
      <c r="Z1227" s="344">
        <f>Table3[[#This Row],[Montažne ure]]*(1-Table3[[#This Row],[faktor %]])</f>
        <v>0</v>
      </c>
      <c r="AA1227" s="84">
        <v>0.25</v>
      </c>
      <c r="AB1227" s="84">
        <v>0.25</v>
      </c>
      <c r="AC1227" s="84">
        <v>0.25</v>
      </c>
      <c r="AD1227" s="84">
        <v>0.25</v>
      </c>
      <c r="AE1227" s="10"/>
      <c r="AF1227" s="3"/>
      <c r="AG1227" s="296">
        <f>IFERROR(VLOOKUP(Table3[[#This Row],[Št. projektne naloge]],'[1]PLAN KONTROLE KONČANIH STROJEV'!$C$8:$M$2000,5,FALSE),"")</f>
        <v>0</v>
      </c>
      <c r="AH1227" s="296" t="str">
        <f>IFERROR(VLOOKUP(Table3[[#This Row],[Št. projektne naloge]],'[1]PLAN KONTROLE KONČANIH STROJEV'!$C$8:$M$2000,4,FALSE),"")</f>
        <v>DA</v>
      </c>
      <c r="AI1227" s="10" t="s">
        <v>3325</v>
      </c>
      <c r="AJ1227" s="10"/>
      <c r="AK1227" s="296">
        <f>IFERROR(VLOOKUP(Table3[[#This Row],[Št. projektne naloge]],'[1]PLAN KONTROLE KONČANIH STROJEV'!$C$8:$M$2000,9,FALSE),"")</f>
        <v>45863</v>
      </c>
      <c r="AL122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27" s="30" t="s">
        <v>357</v>
      </c>
      <c r="AN1227" s="1"/>
    </row>
    <row r="1228" spans="1:40" ht="18" hidden="1" customHeight="1" x14ac:dyDescent="0.35">
      <c r="A1228" s="76" t="s">
        <v>2480</v>
      </c>
      <c r="B1228" s="92" t="s">
        <v>2479</v>
      </c>
      <c r="C1228" s="95" t="s">
        <v>2641</v>
      </c>
      <c r="D1228" s="420" t="s">
        <v>2614</v>
      </c>
      <c r="E1228" s="25">
        <v>1</v>
      </c>
      <c r="F1228" s="606">
        <v>9223.5765800000008</v>
      </c>
      <c r="G1228" s="91" t="s">
        <v>2004</v>
      </c>
      <c r="H1228" s="112" t="s">
        <v>558</v>
      </c>
      <c r="I1228" s="200">
        <v>28</v>
      </c>
      <c r="J1228" s="200"/>
      <c r="K1228" s="200"/>
      <c r="L1228" s="19">
        <v>0</v>
      </c>
      <c r="M1228" s="19">
        <v>0</v>
      </c>
      <c r="N1228" s="91">
        <v>483515</v>
      </c>
      <c r="O1228" s="10">
        <v>16611</v>
      </c>
      <c r="P1228" s="10">
        <v>1</v>
      </c>
      <c r="Q1228" s="10"/>
      <c r="R1228" s="10">
        <v>18</v>
      </c>
      <c r="S1228" s="58" t="s">
        <v>1486</v>
      </c>
      <c r="T1228" s="30"/>
      <c r="U1228" s="10"/>
      <c r="V1228" s="434"/>
      <c r="W1228" s="10" t="str">
        <f>IFERROR(VLOOKUP(Table3[[#This Row],[Št. projektne naloge]],'[2]list 1'!$A$2:$I$2000,9,FALSE),"")</f>
        <v/>
      </c>
      <c r="X1228" s="296" t="str">
        <f>IFERROR(VLOOKUP(Table3[[#This Row],[Št. projektne naloge]],'[2]list 1'!$A$2:$I$2000,8,FALSE),"")</f>
        <v/>
      </c>
      <c r="Y1228" s="101">
        <f>SUM(Table3[[#This Row],[cca 
25%]:[cca 100%]])</f>
        <v>1</v>
      </c>
      <c r="Z1228" s="344">
        <f>Table3[[#This Row],[Montažne ure]]*(1-Table3[[#This Row],[faktor %]])</f>
        <v>0</v>
      </c>
      <c r="AA1228" s="84">
        <v>0.25</v>
      </c>
      <c r="AB1228" s="84">
        <v>0.25</v>
      </c>
      <c r="AC1228" s="84">
        <v>0.25</v>
      </c>
      <c r="AD1228" s="84">
        <v>0.25</v>
      </c>
      <c r="AE1228" s="615"/>
      <c r="AF1228" s="3"/>
      <c r="AG1228" s="296">
        <f>IFERROR(VLOOKUP(Table3[[#This Row],[Št. projektne naloge]],'[1]PLAN KONTROLE KONČANIH STROJEV'!$C$8:$M$2000,5,FALSE),"")</f>
        <v>0</v>
      </c>
      <c r="AH1228" s="296" t="str">
        <f>IFERROR(VLOOKUP(Table3[[#This Row],[Št. projektne naloge]],'[1]PLAN KONTROLE KONČANIH STROJEV'!$C$8:$M$2000,4,FALSE),"")</f>
        <v>DA</v>
      </c>
      <c r="AI1228" s="10" t="s">
        <v>3325</v>
      </c>
      <c r="AJ1228" s="10"/>
      <c r="AK1228" s="296">
        <f>IFERROR(VLOOKUP(Table3[[#This Row],[Št. projektne naloge]],'[1]PLAN KONTROLE KONČANIH STROJEV'!$C$8:$M$2000,9,FALSE),"")</f>
        <v>45924</v>
      </c>
      <c r="AL122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228" s="30" t="s">
        <v>357</v>
      </c>
      <c r="AN1228" s="1"/>
    </row>
    <row r="1229" spans="1:40" ht="18" hidden="1" customHeight="1" x14ac:dyDescent="0.35">
      <c r="A1229" s="76" t="s">
        <v>2480</v>
      </c>
      <c r="B1229" s="92" t="s">
        <v>2479</v>
      </c>
      <c r="C1229" s="95" t="s">
        <v>2642</v>
      </c>
      <c r="D1229" s="420" t="s">
        <v>2615</v>
      </c>
      <c r="E1229" s="25">
        <v>1</v>
      </c>
      <c r="F1229" s="606">
        <v>1343.89905</v>
      </c>
      <c r="G1229" s="91" t="s">
        <v>2004</v>
      </c>
      <c r="H1229" s="112" t="s">
        <v>558</v>
      </c>
      <c r="I1229" s="200">
        <v>27</v>
      </c>
      <c r="J1229" s="200"/>
      <c r="K1229" s="200"/>
      <c r="L1229" s="19">
        <v>0</v>
      </c>
      <c r="M1229" s="19">
        <v>0</v>
      </c>
      <c r="N1229" s="91">
        <v>483516</v>
      </c>
      <c r="O1229" s="10">
        <v>16612</v>
      </c>
      <c r="P1229" s="10">
        <v>1</v>
      </c>
      <c r="Q1229" s="10"/>
      <c r="R1229" s="10">
        <v>4</v>
      </c>
      <c r="S1229" s="58" t="s">
        <v>1486</v>
      </c>
      <c r="T1229" s="30"/>
      <c r="U1229" s="10"/>
      <c r="V1229" s="434"/>
      <c r="W1229" s="10" t="str">
        <f>IFERROR(VLOOKUP(Table3[[#This Row],[Št. projektne naloge]],'[2]list 1'!$A$2:$I$2000,9,FALSE),"")</f>
        <v/>
      </c>
      <c r="X1229" s="296" t="str">
        <f>IFERROR(VLOOKUP(Table3[[#This Row],[Št. projektne naloge]],'[2]list 1'!$A$2:$I$2000,8,FALSE),"")</f>
        <v/>
      </c>
      <c r="Y1229" s="101">
        <f>SUM(Table3[[#This Row],[cca 
25%]:[cca 100%]])</f>
        <v>1</v>
      </c>
      <c r="Z1229" s="344">
        <f>Table3[[#This Row],[Montažne ure]]*(1-Table3[[#This Row],[faktor %]])</f>
        <v>0</v>
      </c>
      <c r="AA1229" s="84">
        <v>0.25</v>
      </c>
      <c r="AB1229" s="84">
        <v>0.25</v>
      </c>
      <c r="AC1229" s="84">
        <v>0.25</v>
      </c>
      <c r="AD1229" s="84">
        <v>0.25</v>
      </c>
      <c r="AE1229" s="10"/>
      <c r="AF1229" s="3"/>
      <c r="AG1229" s="296">
        <f>IFERROR(VLOOKUP(Table3[[#This Row],[Št. projektne naloge]],'[1]PLAN KONTROLE KONČANIH STROJEV'!$C$8:$M$2000,5,FALSE),"")</f>
        <v>0</v>
      </c>
      <c r="AH1229" s="296" t="str">
        <f>IFERROR(VLOOKUP(Table3[[#This Row],[Št. projektne naloge]],'[1]PLAN KONTROLE KONČANIH STROJEV'!$C$8:$M$2000,4,FALSE),"")</f>
        <v>DA</v>
      </c>
      <c r="AI1229" s="10" t="s">
        <v>3325</v>
      </c>
      <c r="AJ1229" s="10"/>
      <c r="AK1229" s="296">
        <f>IFERROR(VLOOKUP(Table3[[#This Row],[Št. projektne naloge]],'[1]PLAN KONTROLE KONČANIH STROJEV'!$C$8:$M$2000,9,FALSE),"")</f>
        <v>45853</v>
      </c>
      <c r="AL122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29" s="30" t="s">
        <v>357</v>
      </c>
      <c r="AN1229" s="1"/>
    </row>
    <row r="1230" spans="1:40" ht="18" hidden="1" customHeight="1" x14ac:dyDescent="0.35">
      <c r="A1230" s="76" t="s">
        <v>2480</v>
      </c>
      <c r="B1230" s="92" t="s">
        <v>2479</v>
      </c>
      <c r="C1230" s="95" t="s">
        <v>2817</v>
      </c>
      <c r="D1230" s="420" t="s">
        <v>2814</v>
      </c>
      <c r="E1230" s="25">
        <v>1</v>
      </c>
      <c r="F1230" s="606">
        <v>5161.0038199999999</v>
      </c>
      <c r="G1230" s="104" t="s">
        <v>1711</v>
      </c>
      <c r="H1230" s="558"/>
      <c r="I1230" s="104"/>
      <c r="J1230" s="559" t="s">
        <v>2275</v>
      </c>
      <c r="K1230" s="564"/>
      <c r="L1230" s="562"/>
      <c r="M1230" s="562"/>
      <c r="N1230" s="104">
        <v>483528</v>
      </c>
      <c r="O1230" s="10">
        <v>16637</v>
      </c>
      <c r="P1230" s="10">
        <v>1</v>
      </c>
      <c r="Q1230" s="560">
        <v>15</v>
      </c>
      <c r="R1230" s="560"/>
      <c r="S1230" s="272"/>
      <c r="T1230" s="30"/>
      <c r="U1230" s="10"/>
      <c r="V1230" s="434"/>
      <c r="W1230" s="10" t="str">
        <f>IFERROR(VLOOKUP(Table3[[#This Row],[Št. projektne naloge]],'[2]list 1'!$A$2:$I$2000,9,FALSE),"")</f>
        <v/>
      </c>
      <c r="X1230" s="296" t="str">
        <f>IFERROR(VLOOKUP(Table3[[#This Row],[Št. projektne naloge]],'[2]list 1'!$A$2:$I$2000,8,FALSE),"")</f>
        <v/>
      </c>
      <c r="Y1230" s="101">
        <f>SUM(Table3[[#This Row],[cca 
25%]:[cca 100%]])</f>
        <v>0</v>
      </c>
      <c r="Z1230" s="344">
        <f>Table3[[#This Row],[Montažne ure]]*(1-Table3[[#This Row],[faktor %]])</f>
        <v>0</v>
      </c>
      <c r="AA1230" s="102"/>
      <c r="AB1230" s="10"/>
      <c r="AC1230" s="10"/>
      <c r="AD1230" s="10"/>
      <c r="AE1230" s="10"/>
      <c r="AF1230" s="3"/>
      <c r="AG1230" s="296">
        <f>IFERROR(VLOOKUP(Table3[[#This Row],[Št. projektne naloge]],'[1]PLAN KONTROLE KONČANIH STROJEV'!$C$8:$M$2000,5,FALSE),"")</f>
        <v>0</v>
      </c>
      <c r="AH1230" s="296" t="str">
        <f>IFERROR(VLOOKUP(Table3[[#This Row],[Št. projektne naloge]],'[1]PLAN KONTROLE KONČANIH STROJEV'!$C$8:$M$2000,4,FALSE),"")</f>
        <v>DA</v>
      </c>
      <c r="AI1230" s="10"/>
      <c r="AJ1230" s="10"/>
      <c r="AK1230" s="296">
        <f>IFERROR(VLOOKUP(Table3[[#This Row],[Št. projektne naloge]],'[1]PLAN KONTROLE KONČANIH STROJEV'!$C$8:$M$2000,9,FALSE),"")</f>
        <v>45895</v>
      </c>
      <c r="AL123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30" s="30" t="s">
        <v>357</v>
      </c>
      <c r="AN1230" s="1"/>
    </row>
    <row r="1231" spans="1:40" ht="18" hidden="1" customHeight="1" x14ac:dyDescent="0.35">
      <c r="A1231" s="76" t="s">
        <v>2480</v>
      </c>
      <c r="B1231" s="92" t="s">
        <v>2479</v>
      </c>
      <c r="C1231" s="95" t="s">
        <v>2818</v>
      </c>
      <c r="D1231" s="420" t="s">
        <v>2815</v>
      </c>
      <c r="E1231" s="25">
        <v>1</v>
      </c>
      <c r="F1231" s="606">
        <v>9382.4938399999992</v>
      </c>
      <c r="G1231" s="91" t="s">
        <v>2915</v>
      </c>
      <c r="H1231" s="112"/>
      <c r="I1231" s="91"/>
      <c r="J1231" s="559" t="s">
        <v>2275</v>
      </c>
      <c r="K1231" s="563"/>
      <c r="L1231" s="561"/>
      <c r="M1231" s="561"/>
      <c r="N1231" s="91">
        <v>483529</v>
      </c>
      <c r="O1231" s="10">
        <v>16638</v>
      </c>
      <c r="P1231" s="10">
        <v>1</v>
      </c>
      <c r="Q1231" s="560">
        <v>23</v>
      </c>
      <c r="R1231" s="560"/>
      <c r="S1231" s="272"/>
      <c r="T1231" s="30"/>
      <c r="U1231" s="10"/>
      <c r="V1231" s="434"/>
      <c r="W1231" s="10" t="str">
        <f>IFERROR(VLOOKUP(Table3[[#This Row],[Št. projektne naloge]],'[2]list 1'!$A$2:$I$2000,9,FALSE),"")</f>
        <v/>
      </c>
      <c r="X1231" s="296" t="str">
        <f>IFERROR(VLOOKUP(Table3[[#This Row],[Št. projektne naloge]],'[2]list 1'!$A$2:$I$2000,8,FALSE),"")</f>
        <v/>
      </c>
      <c r="Y1231" s="101">
        <f>SUM(Table3[[#This Row],[cca 
25%]:[cca 100%]])</f>
        <v>0</v>
      </c>
      <c r="Z1231" s="344">
        <f>Table3[[#This Row],[Montažne ure]]*(1-Table3[[#This Row],[faktor %]])</f>
        <v>0</v>
      </c>
      <c r="AA1231" s="102"/>
      <c r="AB1231" s="10"/>
      <c r="AC1231" s="10"/>
      <c r="AD1231" s="10"/>
      <c r="AE1231" s="10"/>
      <c r="AF1231" s="3"/>
      <c r="AG1231" s="296">
        <f>IFERROR(VLOOKUP(Table3[[#This Row],[Št. projektne naloge]],'[1]PLAN KONTROLE KONČANIH STROJEV'!$C$8:$M$2000,5,FALSE),"")</f>
        <v>0</v>
      </c>
      <c r="AH1231" s="296" t="str">
        <f>IFERROR(VLOOKUP(Table3[[#This Row],[Št. projektne naloge]],'[1]PLAN KONTROLE KONČANIH STROJEV'!$C$8:$M$2000,4,FALSE),"")</f>
        <v>DA</v>
      </c>
      <c r="AI1231" s="10"/>
      <c r="AJ1231" s="10"/>
      <c r="AK1231" s="296">
        <f>IFERROR(VLOOKUP(Table3[[#This Row],[Št. projektne naloge]],'[1]PLAN KONTROLE KONČANIH STROJEV'!$C$8:$M$2000,9,FALSE),"")</f>
        <v>45925</v>
      </c>
      <c r="AL123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231" s="30" t="s">
        <v>357</v>
      </c>
      <c r="AN1231" s="1"/>
    </row>
    <row r="1232" spans="1:40" ht="18" hidden="1" customHeight="1" x14ac:dyDescent="0.35">
      <c r="A1232" s="76" t="s">
        <v>2480</v>
      </c>
      <c r="B1232" s="92" t="s">
        <v>2479</v>
      </c>
      <c r="C1232" s="95" t="s">
        <v>2819</v>
      </c>
      <c r="D1232" s="420" t="s">
        <v>2816</v>
      </c>
      <c r="E1232" s="25">
        <v>1</v>
      </c>
      <c r="F1232" s="606">
        <v>4387.46371</v>
      </c>
      <c r="G1232" s="91" t="s">
        <v>1711</v>
      </c>
      <c r="H1232" s="112"/>
      <c r="I1232" s="91"/>
      <c r="J1232" s="559" t="s">
        <v>2275</v>
      </c>
      <c r="K1232" s="563"/>
      <c r="L1232" s="561"/>
      <c r="M1232" s="561"/>
      <c r="N1232" s="91">
        <v>483530</v>
      </c>
      <c r="O1232" s="10">
        <v>16639</v>
      </c>
      <c r="P1232" s="10">
        <v>1</v>
      </c>
      <c r="Q1232" s="560">
        <v>10</v>
      </c>
      <c r="R1232" s="560"/>
      <c r="S1232" s="272"/>
      <c r="T1232" s="30"/>
      <c r="U1232" s="10"/>
      <c r="V1232" s="434"/>
      <c r="W1232" s="10" t="str">
        <f>IFERROR(VLOOKUP(Table3[[#This Row],[Št. projektne naloge]],'[2]list 1'!$A$2:$I$2000,9,FALSE),"")</f>
        <v/>
      </c>
      <c r="X1232" s="296" t="str">
        <f>IFERROR(VLOOKUP(Table3[[#This Row],[Št. projektne naloge]],'[2]list 1'!$A$2:$I$2000,8,FALSE),"")</f>
        <v/>
      </c>
      <c r="Y1232" s="101">
        <f>SUM(Table3[[#This Row],[cca 
25%]:[cca 100%]])</f>
        <v>0</v>
      </c>
      <c r="Z1232" s="344">
        <f>Table3[[#This Row],[Montažne ure]]*(1-Table3[[#This Row],[faktor %]])</f>
        <v>0</v>
      </c>
      <c r="AA1232" s="102"/>
      <c r="AB1232" s="10"/>
      <c r="AC1232" s="10"/>
      <c r="AD1232" s="10"/>
      <c r="AE1232" s="10"/>
      <c r="AF1232" s="3"/>
      <c r="AG1232" s="296">
        <f>IFERROR(VLOOKUP(Table3[[#This Row],[Št. projektne naloge]],'[1]PLAN KONTROLE KONČANIH STROJEV'!$C$8:$M$2000,5,FALSE),"")</f>
        <v>0</v>
      </c>
      <c r="AH1232" s="296" t="str">
        <f>IFERROR(VLOOKUP(Table3[[#This Row],[Št. projektne naloge]],'[1]PLAN KONTROLE KONČANIH STROJEV'!$C$8:$M$2000,4,FALSE),"")</f>
        <v>DA</v>
      </c>
      <c r="AI1232" s="10"/>
      <c r="AJ1232" s="10"/>
      <c r="AK1232" s="296">
        <f>IFERROR(VLOOKUP(Table3[[#This Row],[Št. projektne naloge]],'[1]PLAN KONTROLE KONČANIH STROJEV'!$C$8:$M$2000,9,FALSE),"")</f>
        <v>45882</v>
      </c>
      <c r="AL123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32" s="30" t="s">
        <v>357</v>
      </c>
      <c r="AN1232" s="1"/>
    </row>
    <row r="1233" spans="1:40" ht="18" hidden="1" customHeight="1" x14ac:dyDescent="0.35">
      <c r="A1233" s="76" t="s">
        <v>2480</v>
      </c>
      <c r="B1233" s="92" t="s">
        <v>2479</v>
      </c>
      <c r="C1233" s="95" t="s">
        <v>2820</v>
      </c>
      <c r="D1233" s="420" t="s">
        <v>2823</v>
      </c>
      <c r="E1233" s="25">
        <v>1</v>
      </c>
      <c r="F1233" s="606">
        <v>4045.4418300000002</v>
      </c>
      <c r="G1233" s="91" t="s">
        <v>1718</v>
      </c>
      <c r="H1233" s="112" t="s">
        <v>357</v>
      </c>
      <c r="I1233" s="7">
        <v>24</v>
      </c>
      <c r="J1233" s="559" t="s">
        <v>2275</v>
      </c>
      <c r="K1233" s="563"/>
      <c r="L1233" s="561"/>
      <c r="M1233" s="561"/>
      <c r="N1233" s="91">
        <v>483531</v>
      </c>
      <c r="O1233" s="10">
        <v>16640</v>
      </c>
      <c r="P1233" s="10">
        <v>1</v>
      </c>
      <c r="Q1233" s="560">
        <v>11</v>
      </c>
      <c r="R1233" s="560"/>
      <c r="S1233" s="62" t="s">
        <v>19</v>
      </c>
      <c r="T1233" s="30"/>
      <c r="U1233" s="10"/>
      <c r="V1233" s="434"/>
      <c r="W1233" s="10" t="str">
        <f>IFERROR(VLOOKUP(Table3[[#This Row],[Št. projektne naloge]],'[2]list 1'!$A$2:$I$2000,9,FALSE),"")</f>
        <v/>
      </c>
      <c r="X1233" s="296" t="str">
        <f>IFERROR(VLOOKUP(Table3[[#This Row],[Št. projektne naloge]],'[2]list 1'!$A$2:$I$2000,8,FALSE),"")</f>
        <v/>
      </c>
      <c r="Y1233" s="101">
        <f>SUM(Table3[[#This Row],[cca 
25%]:[cca 100%]])</f>
        <v>0</v>
      </c>
      <c r="Z1233" s="344">
        <f>Table3[[#This Row],[Montažne ure]]*(1-Table3[[#This Row],[faktor %]])</f>
        <v>0</v>
      </c>
      <c r="AA1233" s="102"/>
      <c r="AB1233" s="10"/>
      <c r="AC1233" s="10"/>
      <c r="AD1233" s="10"/>
      <c r="AE1233" s="10"/>
      <c r="AF1233" s="3"/>
      <c r="AG1233" s="296">
        <f>IFERROR(VLOOKUP(Table3[[#This Row],[Št. projektne naloge]],'[1]PLAN KONTROLE KONČANIH STROJEV'!$C$8:$M$2000,5,FALSE),"")</f>
        <v>0</v>
      </c>
      <c r="AH1233" s="296" t="str">
        <f>IFERROR(VLOOKUP(Table3[[#This Row],[Št. projektne naloge]],'[1]PLAN KONTROLE KONČANIH STROJEV'!$C$8:$M$2000,4,FALSE),"")</f>
        <v>DA</v>
      </c>
      <c r="AI1233" s="10" t="s">
        <v>3325</v>
      </c>
      <c r="AJ1233" s="10"/>
      <c r="AK1233" s="296">
        <f>IFERROR(VLOOKUP(Table3[[#This Row],[Št. projektne naloge]],'[1]PLAN KONTROLE KONČANIH STROJEV'!$C$8:$M$2000,9,FALSE),"")</f>
        <v>45882</v>
      </c>
      <c r="AL123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33" s="30" t="s">
        <v>357</v>
      </c>
      <c r="AN1233" s="1"/>
    </row>
    <row r="1234" spans="1:40" ht="18" hidden="1" customHeight="1" x14ac:dyDescent="0.35">
      <c r="A1234" s="76" t="s">
        <v>2480</v>
      </c>
      <c r="B1234" s="92" t="s">
        <v>2479</v>
      </c>
      <c r="C1234" s="95" t="s">
        <v>2821</v>
      </c>
      <c r="D1234" s="420" t="s">
        <v>2824</v>
      </c>
      <c r="E1234" s="25">
        <v>1</v>
      </c>
      <c r="F1234" s="606">
        <v>6921.49251</v>
      </c>
      <c r="G1234" s="91" t="s">
        <v>1718</v>
      </c>
      <c r="H1234" s="112" t="s">
        <v>3053</v>
      </c>
      <c r="I1234" s="7">
        <v>20</v>
      </c>
      <c r="J1234" s="200"/>
      <c r="K1234" s="200"/>
      <c r="L1234" s="19">
        <v>0</v>
      </c>
      <c r="M1234" s="19">
        <v>0</v>
      </c>
      <c r="N1234" s="91">
        <v>483532</v>
      </c>
      <c r="O1234" s="10">
        <v>16641</v>
      </c>
      <c r="P1234" s="10">
        <v>1</v>
      </c>
      <c r="Q1234" s="10"/>
      <c r="R1234" s="10">
        <v>20</v>
      </c>
      <c r="S1234" s="62" t="s">
        <v>19</v>
      </c>
      <c r="T1234" s="30"/>
      <c r="U1234" s="10"/>
      <c r="V1234" s="434"/>
      <c r="W1234" s="10" t="str">
        <f>IFERROR(VLOOKUP(Table3[[#This Row],[Št. projektne naloge]],'[2]list 1'!$A$2:$I$2000,9,FALSE),"")</f>
        <v/>
      </c>
      <c r="X1234" s="296" t="str">
        <f>IFERROR(VLOOKUP(Table3[[#This Row],[Št. projektne naloge]],'[2]list 1'!$A$2:$I$2000,8,FALSE),"")</f>
        <v/>
      </c>
      <c r="Y1234" s="101">
        <f>SUM(Table3[[#This Row],[cca 
25%]:[cca 100%]])</f>
        <v>1</v>
      </c>
      <c r="Z1234" s="344">
        <f>Table3[[#This Row],[Montažne ure]]*(1-Table3[[#This Row],[faktor %]])</f>
        <v>0</v>
      </c>
      <c r="AA1234" s="84">
        <v>0.25</v>
      </c>
      <c r="AB1234" s="84">
        <v>0.25</v>
      </c>
      <c r="AC1234" s="84">
        <v>0.25</v>
      </c>
      <c r="AD1234" s="84">
        <v>0.25</v>
      </c>
      <c r="AE1234" s="585" t="s">
        <v>3189</v>
      </c>
      <c r="AF1234" s="3"/>
      <c r="AG1234" s="296">
        <f>IFERROR(VLOOKUP(Table3[[#This Row],[Št. projektne naloge]],'[1]PLAN KONTROLE KONČANIH STROJEV'!$C$8:$M$2000,5,FALSE),"")</f>
        <v>0</v>
      </c>
      <c r="AH1234" s="296" t="str">
        <f>IFERROR(VLOOKUP(Table3[[#This Row],[Št. projektne naloge]],'[1]PLAN KONTROLE KONČANIH STROJEV'!$C$8:$M$2000,4,FALSE),"")</f>
        <v>DA</v>
      </c>
      <c r="AI1234" s="10"/>
      <c r="AJ1234" s="10"/>
      <c r="AK1234" s="296">
        <f>IFERROR(VLOOKUP(Table3[[#This Row],[Št. projektne naloge]],'[1]PLAN KONTROLE KONČANIH STROJEV'!$C$8:$M$2000,9,FALSE),"")</f>
        <v>45883</v>
      </c>
      <c r="AL123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34" s="30" t="s">
        <v>357</v>
      </c>
      <c r="AN1234" s="1"/>
    </row>
    <row r="1235" spans="1:40" ht="18" hidden="1" customHeight="1" x14ac:dyDescent="0.35">
      <c r="A1235" s="76" t="s">
        <v>2480</v>
      </c>
      <c r="B1235" s="92" t="s">
        <v>2479</v>
      </c>
      <c r="C1235" s="95" t="s">
        <v>2822</v>
      </c>
      <c r="D1235" s="420" t="s">
        <v>2825</v>
      </c>
      <c r="E1235" s="25">
        <v>1</v>
      </c>
      <c r="F1235" s="606">
        <v>29162.404156000001</v>
      </c>
      <c r="G1235" s="91" t="s">
        <v>2000</v>
      </c>
      <c r="H1235" s="112" t="s">
        <v>25</v>
      </c>
      <c r="I1235" s="603">
        <v>21</v>
      </c>
      <c r="J1235" s="200"/>
      <c r="K1235" s="200"/>
      <c r="L1235" s="19">
        <v>0</v>
      </c>
      <c r="M1235" s="19">
        <v>0</v>
      </c>
      <c r="N1235" s="91">
        <v>484102</v>
      </c>
      <c r="O1235" s="10">
        <v>16629</v>
      </c>
      <c r="P1235" s="10">
        <v>1</v>
      </c>
      <c r="Q1235" s="10"/>
      <c r="R1235" s="10">
        <v>70</v>
      </c>
      <c r="S1235" s="62" t="s">
        <v>19</v>
      </c>
      <c r="T1235" s="30"/>
      <c r="U1235" s="10"/>
      <c r="V1235" s="434"/>
      <c r="W1235" s="10" t="str">
        <f>IFERROR(VLOOKUP(Table3[[#This Row],[Št. projektne naloge]],'[2]list 1'!$A$2:$I$2000,9,FALSE),"")</f>
        <v/>
      </c>
      <c r="X1235" s="296" t="str">
        <f>IFERROR(VLOOKUP(Table3[[#This Row],[Št. projektne naloge]],'[2]list 1'!$A$2:$I$2000,8,FALSE),"")</f>
        <v/>
      </c>
      <c r="Y1235" s="101">
        <f>SUM(Table3[[#This Row],[cca 
25%]:[cca 100%]])</f>
        <v>1</v>
      </c>
      <c r="Z1235" s="344">
        <f>Table3[[#This Row],[Montažne ure]]*(1-Table3[[#This Row],[faktor %]])</f>
        <v>0</v>
      </c>
      <c r="AA1235" s="84">
        <v>0.25</v>
      </c>
      <c r="AB1235" s="84">
        <v>0.25</v>
      </c>
      <c r="AC1235" s="84">
        <v>0.25</v>
      </c>
      <c r="AD1235" s="84">
        <v>0.25</v>
      </c>
      <c r="AE1235" s="585"/>
      <c r="AF1235" s="3"/>
      <c r="AG1235" s="296">
        <f>IFERROR(VLOOKUP(Table3[[#This Row],[Št. projektne naloge]],'[1]PLAN KONTROLE KONČANIH STROJEV'!$C$8:$M$2000,5,FALSE),"")</f>
        <v>0</v>
      </c>
      <c r="AH1235" s="296" t="str">
        <f>IFERROR(VLOOKUP(Table3[[#This Row],[Št. projektne naloge]],'[1]PLAN KONTROLE KONČANIH STROJEV'!$C$8:$M$2000,4,FALSE),"")</f>
        <v>DA</v>
      </c>
      <c r="AI1235" s="10" t="s">
        <v>3325</v>
      </c>
      <c r="AJ1235" s="10"/>
      <c r="AK1235" s="296">
        <f>IFERROR(VLOOKUP(Table3[[#This Row],[Št. projektne naloge]],'[1]PLAN KONTROLE KONČANIH STROJEV'!$C$8:$M$2000,9,FALSE),"")</f>
        <v>45888</v>
      </c>
      <c r="AL123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35" s="30" t="s">
        <v>357</v>
      </c>
      <c r="AN1235" s="1"/>
    </row>
    <row r="1236" spans="1:40" ht="18" hidden="1" customHeight="1" x14ac:dyDescent="0.35">
      <c r="A1236" s="76" t="s">
        <v>2480</v>
      </c>
      <c r="B1236" s="92" t="s">
        <v>2479</v>
      </c>
      <c r="C1236" s="95" t="s">
        <v>2643</v>
      </c>
      <c r="D1236" s="420" t="s">
        <v>2826</v>
      </c>
      <c r="E1236" s="25">
        <v>1</v>
      </c>
      <c r="F1236" s="606">
        <v>3671.4606600000002</v>
      </c>
      <c r="G1236" s="91" t="s">
        <v>1728</v>
      </c>
      <c r="H1236" s="112" t="s">
        <v>2139</v>
      </c>
      <c r="I1236" s="603">
        <v>21</v>
      </c>
      <c r="J1236" s="200"/>
      <c r="K1236" s="200"/>
      <c r="L1236" s="19">
        <v>0</v>
      </c>
      <c r="M1236" s="19">
        <v>0</v>
      </c>
      <c r="N1236" s="91">
        <v>483517</v>
      </c>
      <c r="O1236" s="10">
        <v>16614</v>
      </c>
      <c r="P1236" s="10">
        <v>1</v>
      </c>
      <c r="Q1236" s="10"/>
      <c r="R1236" s="10">
        <v>11</v>
      </c>
      <c r="S1236" s="62" t="s">
        <v>19</v>
      </c>
      <c r="T1236" s="30"/>
      <c r="U1236" s="10"/>
      <c r="V1236" s="434"/>
      <c r="W1236" s="10" t="str">
        <f>IFERROR(VLOOKUP(Table3[[#This Row],[Št. projektne naloge]],'[2]list 1'!$A$2:$I$2000,9,FALSE),"")</f>
        <v/>
      </c>
      <c r="X1236" s="296" t="str">
        <f>IFERROR(VLOOKUP(Table3[[#This Row],[Št. projektne naloge]],'[2]list 1'!$A$2:$I$2000,8,FALSE),"")</f>
        <v/>
      </c>
      <c r="Y1236" s="101">
        <f>SUM(Table3[[#This Row],[cca 
25%]:[cca 100%]])</f>
        <v>1</v>
      </c>
      <c r="Z1236" s="344">
        <f>Table3[[#This Row],[Montažne ure]]*(1-Table3[[#This Row],[faktor %]])</f>
        <v>0</v>
      </c>
      <c r="AA1236" s="84">
        <v>0.25</v>
      </c>
      <c r="AB1236" s="84">
        <v>0.25</v>
      </c>
      <c r="AC1236" s="84">
        <v>0.25</v>
      </c>
      <c r="AD1236" s="84">
        <v>0.25</v>
      </c>
      <c r="AE1236" s="585" t="s">
        <v>3191</v>
      </c>
      <c r="AF1236" s="3"/>
      <c r="AG1236" s="296">
        <f>IFERROR(VLOOKUP(Table3[[#This Row],[Št. projektne naloge]],'[1]PLAN KONTROLE KONČANIH STROJEV'!$C$8:$M$2000,5,FALSE),"")</f>
        <v>0</v>
      </c>
      <c r="AH1236" s="296" t="str">
        <f>IFERROR(VLOOKUP(Table3[[#This Row],[Št. projektne naloge]],'[1]PLAN KONTROLE KONČANIH STROJEV'!$C$8:$M$2000,4,FALSE),"")</f>
        <v>DA</v>
      </c>
      <c r="AI1236" s="10"/>
      <c r="AJ1236" s="10"/>
      <c r="AK1236" s="296">
        <f>IFERROR(VLOOKUP(Table3[[#This Row],[Št. projektne naloge]],'[1]PLAN KONTROLE KONČANIH STROJEV'!$C$8:$M$2000,9,FALSE),"")</f>
        <v>45883</v>
      </c>
      <c r="AL123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36" s="30" t="s">
        <v>357</v>
      </c>
      <c r="AN1236" s="1"/>
    </row>
    <row r="1237" spans="1:40" ht="18" hidden="1" customHeight="1" x14ac:dyDescent="0.35">
      <c r="A1237" s="76" t="s">
        <v>2480</v>
      </c>
      <c r="B1237" s="92" t="s">
        <v>2479</v>
      </c>
      <c r="C1237" s="95" t="s">
        <v>2644</v>
      </c>
      <c r="D1237" s="420" t="s">
        <v>2616</v>
      </c>
      <c r="E1237" s="25">
        <v>1</v>
      </c>
      <c r="F1237" s="606">
        <v>14247.73705</v>
      </c>
      <c r="G1237" s="91" t="s">
        <v>2003</v>
      </c>
      <c r="H1237" s="112" t="s">
        <v>558</v>
      </c>
      <c r="I1237" s="200">
        <v>27</v>
      </c>
      <c r="J1237" s="200"/>
      <c r="K1237" s="200"/>
      <c r="L1237" s="19">
        <v>0</v>
      </c>
      <c r="M1237" s="19">
        <v>0</v>
      </c>
      <c r="N1237" s="91">
        <v>483518</v>
      </c>
      <c r="O1237" s="10">
        <v>16615</v>
      </c>
      <c r="P1237" s="10">
        <v>1</v>
      </c>
      <c r="Q1237" s="10"/>
      <c r="R1237" s="10">
        <v>34</v>
      </c>
      <c r="S1237" s="58" t="s">
        <v>1486</v>
      </c>
      <c r="T1237" s="30"/>
      <c r="U1237" s="10"/>
      <c r="V1237" s="434"/>
      <c r="W1237" s="10" t="str">
        <f>IFERROR(VLOOKUP(Table3[[#This Row],[Št. projektne naloge]],'[2]list 1'!$A$2:$I$2000,9,FALSE),"")</f>
        <v/>
      </c>
      <c r="X1237" s="296" t="str">
        <f>IFERROR(VLOOKUP(Table3[[#This Row],[Št. projektne naloge]],'[2]list 1'!$A$2:$I$2000,8,FALSE),"")</f>
        <v/>
      </c>
      <c r="Y1237" s="101">
        <f>SUM(Table3[[#This Row],[cca 
25%]:[cca 100%]])</f>
        <v>1</v>
      </c>
      <c r="Z1237" s="344">
        <f>Table3[[#This Row],[Montažne ure]]*(1-Table3[[#This Row],[faktor %]])</f>
        <v>0</v>
      </c>
      <c r="AA1237" s="84">
        <v>0.25</v>
      </c>
      <c r="AB1237" s="84">
        <v>0.25</v>
      </c>
      <c r="AC1237" s="84">
        <v>0.25</v>
      </c>
      <c r="AD1237" s="84">
        <v>0.25</v>
      </c>
      <c r="AE1237" s="615"/>
      <c r="AF1237" s="3"/>
      <c r="AG1237" s="296">
        <f>IFERROR(VLOOKUP(Table3[[#This Row],[Št. projektne naloge]],'[1]PLAN KONTROLE KONČANIH STROJEV'!$C$8:$M$2000,5,FALSE),"")</f>
        <v>0</v>
      </c>
      <c r="AH1237" s="296" t="str">
        <f>IFERROR(VLOOKUP(Table3[[#This Row],[Št. projektne naloge]],'[1]PLAN KONTROLE KONČANIH STROJEV'!$C$8:$M$2000,4,FALSE),"")</f>
        <v>DA</v>
      </c>
      <c r="AI1237" s="108" t="s">
        <v>3325</v>
      </c>
      <c r="AJ1237" s="10"/>
      <c r="AK1237" s="296">
        <f>IFERROR(VLOOKUP(Table3[[#This Row],[Št. projektne naloge]],'[1]PLAN KONTROLE KONČANIH STROJEV'!$C$8:$M$2000,9,FALSE),"")</f>
        <v>45911</v>
      </c>
      <c r="AL123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37" s="30" t="s">
        <v>357</v>
      </c>
      <c r="AN1237" s="1"/>
    </row>
    <row r="1238" spans="1:40" ht="18" hidden="1" customHeight="1" x14ac:dyDescent="0.35">
      <c r="A1238" s="117" t="s">
        <v>2480</v>
      </c>
      <c r="B1238" s="86" t="s">
        <v>2479</v>
      </c>
      <c r="C1238" s="57" t="s">
        <v>2645</v>
      </c>
      <c r="D1238" s="419" t="s">
        <v>2617</v>
      </c>
      <c r="E1238" s="50">
        <v>1</v>
      </c>
      <c r="F1238" s="606">
        <v>7192.1811699999998</v>
      </c>
      <c r="G1238" s="94" t="s">
        <v>30</v>
      </c>
      <c r="H1238" s="28" t="s">
        <v>787</v>
      </c>
      <c r="I1238" s="200">
        <v>34</v>
      </c>
      <c r="J1238" s="568" t="s">
        <v>2275</v>
      </c>
      <c r="K1238" s="569"/>
      <c r="L1238" s="570"/>
      <c r="M1238" s="570"/>
      <c r="N1238" s="94">
        <v>483519</v>
      </c>
      <c r="O1238" s="10">
        <v>16616</v>
      </c>
      <c r="P1238" s="10">
        <v>1</v>
      </c>
      <c r="Q1238" s="560">
        <v>24</v>
      </c>
      <c r="R1238" s="560"/>
      <c r="S1238" s="58" t="s">
        <v>1486</v>
      </c>
      <c r="T1238" s="30"/>
      <c r="U1238" s="10"/>
      <c r="V1238" s="434"/>
      <c r="W1238" s="10" t="str">
        <f>IFERROR(VLOOKUP(Table3[[#This Row],[Št. projektne naloge]],'[2]list 1'!$A$2:$I$2000,9,FALSE),"")</f>
        <v/>
      </c>
      <c r="X1238" s="296" t="str">
        <f>IFERROR(VLOOKUP(Table3[[#This Row],[Št. projektne naloge]],'[2]list 1'!$A$2:$I$2000,8,FALSE),"")</f>
        <v/>
      </c>
      <c r="Y1238" s="101">
        <f>SUM(Table3[[#This Row],[cca 
25%]:[cca 100%]])</f>
        <v>0</v>
      </c>
      <c r="Z1238" s="344">
        <f>Table3[[#This Row],[Montažne ure]]*(1-Table3[[#This Row],[faktor %]])</f>
        <v>0</v>
      </c>
      <c r="AA1238" s="102"/>
      <c r="AB1238" s="10"/>
      <c r="AC1238" s="10"/>
      <c r="AD1238" s="10"/>
      <c r="AE1238" s="615"/>
      <c r="AF1238" s="3"/>
      <c r="AG1238" s="296">
        <f>IFERROR(VLOOKUP(Table3[[#This Row],[Št. projektne naloge]],'[1]PLAN KONTROLE KONČANIH STROJEV'!$C$8:$M$2000,5,FALSE),"")</f>
        <v>0</v>
      </c>
      <c r="AH1238" s="296" t="str">
        <f>IFERROR(VLOOKUP(Table3[[#This Row],[Št. projektne naloge]],'[1]PLAN KONTROLE KONČANIH STROJEV'!$C$8:$M$2000,4,FALSE),"")</f>
        <v>DA</v>
      </c>
      <c r="AI1238" s="10" t="s">
        <v>3325</v>
      </c>
      <c r="AJ1238" s="10"/>
      <c r="AK1238" s="296">
        <f>IFERROR(VLOOKUP(Table3[[#This Row],[Št. projektne naloge]],'[1]PLAN KONTROLE KONČANIH STROJEV'!$C$8:$M$2000,9,FALSE),"")</f>
        <v>45924</v>
      </c>
      <c r="AL123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238" s="30" t="s">
        <v>357</v>
      </c>
      <c r="AN1238" s="1"/>
    </row>
    <row r="1239" spans="1:40" ht="18" hidden="1" customHeight="1" x14ac:dyDescent="0.35">
      <c r="A1239" s="117" t="s">
        <v>2480</v>
      </c>
      <c r="B1239" s="86" t="s">
        <v>2479</v>
      </c>
      <c r="C1239" s="57" t="s">
        <v>2646</v>
      </c>
      <c r="D1239" s="419" t="s">
        <v>2618</v>
      </c>
      <c r="E1239" s="50">
        <v>1</v>
      </c>
      <c r="F1239" s="606">
        <v>16262.872799999999</v>
      </c>
      <c r="G1239" s="94" t="s">
        <v>2927</v>
      </c>
      <c r="H1239" s="28" t="s">
        <v>787</v>
      </c>
      <c r="I1239" s="200">
        <v>34</v>
      </c>
      <c r="J1239" s="568" t="s">
        <v>2275</v>
      </c>
      <c r="K1239" s="569"/>
      <c r="L1239" s="570"/>
      <c r="M1239" s="570"/>
      <c r="N1239" s="94">
        <v>483520</v>
      </c>
      <c r="O1239" s="10">
        <v>16617</v>
      </c>
      <c r="P1239" s="10">
        <v>1</v>
      </c>
      <c r="Q1239" s="560">
        <v>40</v>
      </c>
      <c r="R1239" s="560"/>
      <c r="S1239" s="58" t="s">
        <v>1486</v>
      </c>
      <c r="T1239" s="30"/>
      <c r="U1239" s="10"/>
      <c r="V1239" s="434"/>
      <c r="W1239" s="10" t="str">
        <f>IFERROR(VLOOKUP(Table3[[#This Row],[Št. projektne naloge]],'[2]list 1'!$A$2:$I$2000,9,FALSE),"")</f>
        <v/>
      </c>
      <c r="X1239" s="296" t="str">
        <f>IFERROR(VLOOKUP(Table3[[#This Row],[Št. projektne naloge]],'[2]list 1'!$A$2:$I$2000,8,FALSE),"")</f>
        <v/>
      </c>
      <c r="Y1239" s="101">
        <f>SUM(Table3[[#This Row],[cca 
25%]:[cca 100%]])</f>
        <v>0</v>
      </c>
      <c r="Z1239" s="344">
        <f>Table3[[#This Row],[Montažne ure]]*(1-Table3[[#This Row],[faktor %]])</f>
        <v>0</v>
      </c>
      <c r="AA1239" s="102"/>
      <c r="AB1239" s="10"/>
      <c r="AC1239" s="10"/>
      <c r="AD1239" s="10"/>
      <c r="AE1239" s="615"/>
      <c r="AF1239" s="3"/>
      <c r="AG1239" s="296">
        <f>IFERROR(VLOOKUP(Table3[[#This Row],[Št. projektne naloge]],'[1]PLAN KONTROLE KONČANIH STROJEV'!$C$8:$M$2000,5,FALSE),"")</f>
        <v>0</v>
      </c>
      <c r="AH1239" s="296" t="str">
        <f>IFERROR(VLOOKUP(Table3[[#This Row],[Št. projektne naloge]],'[1]PLAN KONTROLE KONČANIH STROJEV'!$C$8:$M$2000,4,FALSE),"")</f>
        <v>DA</v>
      </c>
      <c r="AI1239" s="10" t="s">
        <v>3325</v>
      </c>
      <c r="AJ1239" s="10"/>
      <c r="AK1239" s="296">
        <f>IFERROR(VLOOKUP(Table3[[#This Row],[Št. projektne naloge]],'[1]PLAN KONTROLE KONČANIH STROJEV'!$C$8:$M$2000,9,FALSE),"")</f>
        <v>45924</v>
      </c>
      <c r="AL123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39" s="30" t="s">
        <v>357</v>
      </c>
      <c r="AN1239" s="1"/>
    </row>
    <row r="1240" spans="1:40" ht="18" hidden="1" customHeight="1" x14ac:dyDescent="0.35">
      <c r="A1240" s="117" t="s">
        <v>2480</v>
      </c>
      <c r="B1240" s="86" t="s">
        <v>2479</v>
      </c>
      <c r="C1240" s="57" t="s">
        <v>2647</v>
      </c>
      <c r="D1240" s="419" t="s">
        <v>2619</v>
      </c>
      <c r="E1240" s="50">
        <v>1</v>
      </c>
      <c r="F1240" s="606">
        <v>11461.3104</v>
      </c>
      <c r="G1240" s="94" t="s">
        <v>30</v>
      </c>
      <c r="H1240" s="28" t="s">
        <v>787</v>
      </c>
      <c r="I1240" s="200">
        <v>34</v>
      </c>
      <c r="J1240" s="568" t="s">
        <v>2275</v>
      </c>
      <c r="K1240" s="569"/>
      <c r="L1240" s="570"/>
      <c r="M1240" s="570"/>
      <c r="N1240" s="94">
        <v>483521</v>
      </c>
      <c r="O1240" s="10">
        <v>16618</v>
      </c>
      <c r="P1240" s="10">
        <v>1</v>
      </c>
      <c r="Q1240" s="560">
        <v>35</v>
      </c>
      <c r="R1240" s="560"/>
      <c r="S1240" s="58" t="s">
        <v>1486</v>
      </c>
      <c r="T1240" s="30"/>
      <c r="U1240" s="10"/>
      <c r="V1240" s="434"/>
      <c r="W1240" s="10" t="str">
        <f>IFERROR(VLOOKUP(Table3[[#This Row],[Št. projektne naloge]],'[2]list 1'!$A$2:$I$2000,9,FALSE),"")</f>
        <v/>
      </c>
      <c r="X1240" s="296" t="str">
        <f>IFERROR(VLOOKUP(Table3[[#This Row],[Št. projektne naloge]],'[2]list 1'!$A$2:$I$2000,8,FALSE),"")</f>
        <v/>
      </c>
      <c r="Y1240" s="101">
        <f>SUM(Table3[[#This Row],[cca 
25%]:[cca 100%]])</f>
        <v>0</v>
      </c>
      <c r="Z1240" s="344">
        <f>Table3[[#This Row],[Montažne ure]]*(1-Table3[[#This Row],[faktor %]])</f>
        <v>0</v>
      </c>
      <c r="AA1240" s="102"/>
      <c r="AB1240" s="10"/>
      <c r="AC1240" s="10"/>
      <c r="AD1240" s="10"/>
      <c r="AE1240" s="615"/>
      <c r="AF1240" s="3"/>
      <c r="AG1240" s="296">
        <f>IFERROR(VLOOKUP(Table3[[#This Row],[Št. projektne naloge]],'[1]PLAN KONTROLE KONČANIH STROJEV'!$C$8:$M$2000,5,FALSE),"")</f>
        <v>0</v>
      </c>
      <c r="AH1240" s="296" t="str">
        <f>IFERROR(VLOOKUP(Table3[[#This Row],[Št. projektne naloge]],'[1]PLAN KONTROLE KONČANIH STROJEV'!$C$8:$M$2000,4,FALSE),"")</f>
        <v>DA</v>
      </c>
      <c r="AI1240" s="10" t="s">
        <v>3325</v>
      </c>
      <c r="AJ1240" s="10"/>
      <c r="AK1240" s="296">
        <f>IFERROR(VLOOKUP(Table3[[#This Row],[Št. projektne naloge]],'[1]PLAN KONTROLE KONČANIH STROJEV'!$C$8:$M$2000,9,FALSE),"")</f>
        <v>45924</v>
      </c>
      <c r="AL124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40" s="30" t="s">
        <v>357</v>
      </c>
      <c r="AN1240" s="1"/>
    </row>
    <row r="1241" spans="1:40" ht="18" hidden="1" customHeight="1" x14ac:dyDescent="0.35">
      <c r="A1241" s="117" t="s">
        <v>2480</v>
      </c>
      <c r="B1241" s="86" t="s">
        <v>2479</v>
      </c>
      <c r="C1241" s="57" t="s">
        <v>2647</v>
      </c>
      <c r="D1241" s="419" t="s">
        <v>2620</v>
      </c>
      <c r="E1241" s="50">
        <v>1</v>
      </c>
      <c r="F1241" s="606">
        <v>7765.0104499999998</v>
      </c>
      <c r="G1241" s="94" t="s">
        <v>30</v>
      </c>
      <c r="H1241" s="28" t="s">
        <v>787</v>
      </c>
      <c r="I1241" s="200">
        <v>34</v>
      </c>
      <c r="J1241" s="568" t="s">
        <v>2275</v>
      </c>
      <c r="K1241" s="569"/>
      <c r="L1241" s="570"/>
      <c r="M1241" s="570"/>
      <c r="N1241" s="94">
        <v>483522</v>
      </c>
      <c r="O1241" s="10">
        <v>16619</v>
      </c>
      <c r="P1241" s="10">
        <v>1</v>
      </c>
      <c r="Q1241" s="560">
        <v>24</v>
      </c>
      <c r="R1241" s="560"/>
      <c r="S1241" s="58" t="s">
        <v>1486</v>
      </c>
      <c r="T1241" s="30"/>
      <c r="U1241" s="10"/>
      <c r="V1241" s="434"/>
      <c r="W1241" s="10" t="str">
        <f>IFERROR(VLOOKUP(Table3[[#This Row],[Št. projektne naloge]],'[2]list 1'!$A$2:$I$2000,9,FALSE),"")</f>
        <v/>
      </c>
      <c r="X1241" s="296" t="str">
        <f>IFERROR(VLOOKUP(Table3[[#This Row],[Št. projektne naloge]],'[2]list 1'!$A$2:$I$2000,8,FALSE),"")</f>
        <v/>
      </c>
      <c r="Y1241" s="101">
        <f>SUM(Table3[[#This Row],[cca 
25%]:[cca 100%]])</f>
        <v>0</v>
      </c>
      <c r="Z1241" s="344">
        <f>Table3[[#This Row],[Montažne ure]]*(1-Table3[[#This Row],[faktor %]])</f>
        <v>0</v>
      </c>
      <c r="AA1241" s="102"/>
      <c r="AB1241" s="10"/>
      <c r="AC1241" s="10"/>
      <c r="AD1241" s="10"/>
      <c r="AE1241" s="615"/>
      <c r="AF1241" s="3"/>
      <c r="AG1241" s="296">
        <f>IFERROR(VLOOKUP(Table3[[#This Row],[Št. projektne naloge]],'[1]PLAN KONTROLE KONČANIH STROJEV'!$C$8:$M$2000,5,FALSE),"")</f>
        <v>0</v>
      </c>
      <c r="AH1241" s="296" t="str">
        <f>IFERROR(VLOOKUP(Table3[[#This Row],[Št. projektne naloge]],'[1]PLAN KONTROLE KONČANIH STROJEV'!$C$8:$M$2000,4,FALSE),"")</f>
        <v>DA</v>
      </c>
      <c r="AI1241" s="10" t="s">
        <v>3325</v>
      </c>
      <c r="AJ1241" s="10"/>
      <c r="AK1241" s="296">
        <f>IFERROR(VLOOKUP(Table3[[#This Row],[Št. projektne naloge]],'[1]PLAN KONTROLE KONČANIH STROJEV'!$C$8:$M$2000,9,FALSE),"")</f>
        <v>45924</v>
      </c>
      <c r="AL124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241" s="30" t="s">
        <v>357</v>
      </c>
      <c r="AN1241" s="1"/>
    </row>
    <row r="1242" spans="1:40" ht="18" hidden="1" customHeight="1" x14ac:dyDescent="0.35">
      <c r="A1242" s="76" t="s">
        <v>2480</v>
      </c>
      <c r="B1242" s="92" t="s">
        <v>2479</v>
      </c>
      <c r="C1242" s="95" t="s">
        <v>2648</v>
      </c>
      <c r="D1242" s="420" t="s">
        <v>2827</v>
      </c>
      <c r="E1242" s="25">
        <v>1</v>
      </c>
      <c r="F1242" s="606">
        <v>8317.6682000000001</v>
      </c>
      <c r="G1242" s="91" t="s">
        <v>2003</v>
      </c>
      <c r="H1242" s="112" t="s">
        <v>689</v>
      </c>
      <c r="I1242" s="200">
        <v>26</v>
      </c>
      <c r="J1242" s="559" t="s">
        <v>2275</v>
      </c>
      <c r="K1242" s="563"/>
      <c r="L1242" s="561"/>
      <c r="M1242" s="561"/>
      <c r="N1242" s="91">
        <v>483523</v>
      </c>
      <c r="O1242" s="91">
        <v>16620</v>
      </c>
      <c r="P1242" s="91">
        <v>1</v>
      </c>
      <c r="Q1242" s="533">
        <v>22</v>
      </c>
      <c r="R1242" s="533"/>
      <c r="S1242" s="62" t="s">
        <v>19</v>
      </c>
      <c r="T1242" s="30"/>
      <c r="U1242" s="10"/>
      <c r="V1242" s="434"/>
      <c r="W1242" s="10" t="str">
        <f>IFERROR(VLOOKUP(Table3[[#This Row],[Št. projektne naloge]],'[2]list 1'!$A$2:$I$2000,9,FALSE),"")</f>
        <v/>
      </c>
      <c r="X1242" s="296" t="str">
        <f>IFERROR(VLOOKUP(Table3[[#This Row],[Št. projektne naloge]],'[2]list 1'!$A$2:$I$2000,8,FALSE),"")</f>
        <v/>
      </c>
      <c r="Y1242" s="101">
        <f>SUM(Table3[[#This Row],[cca 
25%]:[cca 100%]])</f>
        <v>1</v>
      </c>
      <c r="Z1242" s="344">
        <f>Table3[[#This Row],[Montažne ure]]*(1-Table3[[#This Row],[faktor %]])</f>
        <v>0</v>
      </c>
      <c r="AA1242" s="84">
        <v>0.25</v>
      </c>
      <c r="AB1242" s="84">
        <v>0.25</v>
      </c>
      <c r="AC1242" s="84">
        <v>0.25</v>
      </c>
      <c r="AD1242" s="84">
        <v>0.25</v>
      </c>
      <c r="AE1242" s="10"/>
      <c r="AF1242" s="3"/>
      <c r="AG1242" s="296">
        <f>IFERROR(VLOOKUP(Table3[[#This Row],[Št. projektne naloge]],'[1]PLAN KONTROLE KONČANIH STROJEV'!$C$8:$M$2000,5,FALSE),"")</f>
        <v>0</v>
      </c>
      <c r="AH1242" s="296" t="str">
        <f>IFERROR(VLOOKUP(Table3[[#This Row],[Št. projektne naloge]],'[1]PLAN KONTROLE KONČANIH STROJEV'!$C$8:$M$2000,4,FALSE),"")</f>
        <v>DA</v>
      </c>
      <c r="AI1242" s="10" t="s">
        <v>3325</v>
      </c>
      <c r="AJ1242" s="10"/>
      <c r="AK1242" s="296">
        <f>IFERROR(VLOOKUP(Table3[[#This Row],[Št. projektne naloge]],'[1]PLAN KONTROLE KONČANIH STROJEV'!$C$8:$M$2000,9,FALSE),"")</f>
        <v>45912</v>
      </c>
      <c r="AL124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42" s="30" t="s">
        <v>357</v>
      </c>
      <c r="AN1242" s="1"/>
    </row>
    <row r="1243" spans="1:40" ht="18" hidden="1" customHeight="1" x14ac:dyDescent="0.35">
      <c r="A1243" s="76" t="s">
        <v>2480</v>
      </c>
      <c r="B1243" s="92" t="s">
        <v>2479</v>
      </c>
      <c r="C1243" s="95" t="s">
        <v>2649</v>
      </c>
      <c r="D1243" s="420" t="s">
        <v>2828</v>
      </c>
      <c r="E1243" s="25">
        <v>1</v>
      </c>
      <c r="F1243" s="606">
        <v>4355.4078</v>
      </c>
      <c r="G1243" s="91" t="s">
        <v>2003</v>
      </c>
      <c r="H1243" s="112" t="s">
        <v>561</v>
      </c>
      <c r="I1243" s="200">
        <v>24</v>
      </c>
      <c r="J1243" s="200"/>
      <c r="K1243" s="200"/>
      <c r="L1243" s="19">
        <v>0</v>
      </c>
      <c r="M1243" s="19">
        <v>0</v>
      </c>
      <c r="N1243" s="91">
        <v>483524</v>
      </c>
      <c r="O1243" s="91">
        <v>16621</v>
      </c>
      <c r="P1243" s="91">
        <v>1</v>
      </c>
      <c r="Q1243" s="91"/>
      <c r="R1243" s="91">
        <v>12</v>
      </c>
      <c r="S1243" s="62" t="s">
        <v>19</v>
      </c>
      <c r="T1243" s="30"/>
      <c r="U1243" s="10"/>
      <c r="V1243" s="434"/>
      <c r="W1243" s="10" t="str">
        <f>IFERROR(VLOOKUP(Table3[[#This Row],[Št. projektne naloge]],'[2]list 1'!$A$2:$I$2000,9,FALSE),"")</f>
        <v/>
      </c>
      <c r="X1243" s="296" t="str">
        <f>IFERROR(VLOOKUP(Table3[[#This Row],[Št. projektne naloge]],'[2]list 1'!$A$2:$I$2000,8,FALSE),"")</f>
        <v/>
      </c>
      <c r="Y1243" s="101">
        <f>SUM(Table3[[#This Row],[cca 
25%]:[cca 100%]])</f>
        <v>1</v>
      </c>
      <c r="Z1243" s="344">
        <f>Table3[[#This Row],[Montažne ure]]*(1-Table3[[#This Row],[faktor %]])</f>
        <v>0</v>
      </c>
      <c r="AA1243" s="84">
        <v>0.25</v>
      </c>
      <c r="AB1243" s="84">
        <v>0.25</v>
      </c>
      <c r="AC1243" s="84">
        <v>0.25</v>
      </c>
      <c r="AD1243" s="84">
        <v>0.25</v>
      </c>
      <c r="AE1243" s="157" t="s">
        <v>765</v>
      </c>
      <c r="AF1243" s="3"/>
      <c r="AG1243" s="296">
        <f>IFERROR(VLOOKUP(Table3[[#This Row],[Št. projektne naloge]],'[1]PLAN KONTROLE KONČANIH STROJEV'!$C$8:$M$2000,5,FALSE),"")</f>
        <v>0</v>
      </c>
      <c r="AH1243" s="296" t="str">
        <f>IFERROR(VLOOKUP(Table3[[#This Row],[Št. projektne naloge]],'[1]PLAN KONTROLE KONČANIH STROJEV'!$C$8:$M$2000,4,FALSE),"")</f>
        <v>DA</v>
      </c>
      <c r="AI1243" s="10" t="s">
        <v>3325</v>
      </c>
      <c r="AJ1243" s="10"/>
      <c r="AK1243" s="296">
        <f>IFERROR(VLOOKUP(Table3[[#This Row],[Št. projektne naloge]],'[1]PLAN KONTROLE KONČANIH STROJEV'!$C$8:$M$2000,9,FALSE),"")</f>
        <v>45912</v>
      </c>
      <c r="AL124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43" s="30" t="s">
        <v>357</v>
      </c>
      <c r="AN1243" s="1"/>
    </row>
    <row r="1244" spans="1:40" ht="18" hidden="1" customHeight="1" x14ac:dyDescent="0.35">
      <c r="A1244" s="76" t="s">
        <v>2480</v>
      </c>
      <c r="B1244" s="92" t="s">
        <v>2479</v>
      </c>
      <c r="C1244" s="95" t="s">
        <v>2842</v>
      </c>
      <c r="D1244" s="420" t="s">
        <v>2829</v>
      </c>
      <c r="E1244" s="25">
        <v>1</v>
      </c>
      <c r="F1244" s="606">
        <v>4049.4605000000001</v>
      </c>
      <c r="G1244" s="91" t="s">
        <v>1718</v>
      </c>
      <c r="H1244" s="112" t="s">
        <v>357</v>
      </c>
      <c r="I1244" s="7">
        <v>24</v>
      </c>
      <c r="J1244" s="559" t="s">
        <v>2275</v>
      </c>
      <c r="K1244" s="563"/>
      <c r="L1244" s="561"/>
      <c r="M1244" s="561"/>
      <c r="N1244" s="91">
        <v>483533</v>
      </c>
      <c r="O1244" s="10">
        <v>16642</v>
      </c>
      <c r="P1244" s="10">
        <v>1</v>
      </c>
      <c r="Q1244" s="560">
        <v>10</v>
      </c>
      <c r="R1244" s="560"/>
      <c r="S1244" s="62" t="s">
        <v>19</v>
      </c>
      <c r="T1244" s="30"/>
      <c r="U1244" s="10"/>
      <c r="V1244" s="434"/>
      <c r="W1244" s="10" t="str">
        <f>IFERROR(VLOOKUP(Table3[[#This Row],[Št. projektne naloge]],'[2]list 1'!$A$2:$I$2000,9,FALSE),"")</f>
        <v/>
      </c>
      <c r="X1244" s="296" t="str">
        <f>IFERROR(VLOOKUP(Table3[[#This Row],[Št. projektne naloge]],'[2]list 1'!$A$2:$I$2000,8,FALSE),"")</f>
        <v/>
      </c>
      <c r="Y1244" s="101">
        <f>SUM(Table3[[#This Row],[cca 
25%]:[cca 100%]])</f>
        <v>0</v>
      </c>
      <c r="Z1244" s="344">
        <f>Table3[[#This Row],[Montažne ure]]*(1-Table3[[#This Row],[faktor %]])</f>
        <v>0</v>
      </c>
      <c r="AA1244" s="102"/>
      <c r="AB1244" s="10"/>
      <c r="AC1244" s="10"/>
      <c r="AD1244" s="10"/>
      <c r="AE1244" s="10"/>
      <c r="AF1244" s="3"/>
      <c r="AG1244" s="296">
        <f>IFERROR(VLOOKUP(Table3[[#This Row],[Št. projektne naloge]],'[1]PLAN KONTROLE KONČANIH STROJEV'!$C$8:$M$2000,5,FALSE),"")</f>
        <v>0</v>
      </c>
      <c r="AH1244" s="296" t="str">
        <f>IFERROR(VLOOKUP(Table3[[#This Row],[Št. projektne naloge]],'[1]PLAN KONTROLE KONČANIH STROJEV'!$C$8:$M$2000,4,FALSE),"")</f>
        <v>DA</v>
      </c>
      <c r="AI1244" s="10" t="s">
        <v>3325</v>
      </c>
      <c r="AJ1244" s="10"/>
      <c r="AK1244" s="296">
        <f>IFERROR(VLOOKUP(Table3[[#This Row],[Št. projektne naloge]],'[1]PLAN KONTROLE KONČANIH STROJEV'!$C$8:$M$2000,9,FALSE),"")</f>
        <v>45882</v>
      </c>
      <c r="AL124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44" s="30" t="s">
        <v>357</v>
      </c>
      <c r="AN1244" s="1"/>
    </row>
    <row r="1245" spans="1:40" ht="18" hidden="1" customHeight="1" x14ac:dyDescent="0.35">
      <c r="A1245" s="76" t="s">
        <v>2480</v>
      </c>
      <c r="B1245" s="92" t="s">
        <v>2479</v>
      </c>
      <c r="C1245" s="95" t="s">
        <v>2821</v>
      </c>
      <c r="D1245" s="420" t="s">
        <v>2830</v>
      </c>
      <c r="E1245" s="25">
        <v>1</v>
      </c>
      <c r="F1245" s="606">
        <v>6957.8933699999998</v>
      </c>
      <c r="G1245" s="91" t="s">
        <v>1738</v>
      </c>
      <c r="H1245" s="112" t="s">
        <v>2139</v>
      </c>
      <c r="I1245" s="603">
        <v>21</v>
      </c>
      <c r="J1245" s="200"/>
      <c r="K1245" s="200"/>
      <c r="L1245" s="19">
        <v>0</v>
      </c>
      <c r="M1245" s="19">
        <v>0</v>
      </c>
      <c r="N1245" s="91">
        <v>483534</v>
      </c>
      <c r="O1245" s="10">
        <v>16643</v>
      </c>
      <c r="P1245" s="10">
        <v>1</v>
      </c>
      <c r="Q1245" s="10"/>
      <c r="R1245" s="10">
        <v>21</v>
      </c>
      <c r="S1245" s="62" t="s">
        <v>19</v>
      </c>
      <c r="T1245" s="30"/>
      <c r="U1245" s="10"/>
      <c r="V1245" s="434"/>
      <c r="W1245" s="10" t="str">
        <f>IFERROR(VLOOKUP(Table3[[#This Row],[Št. projektne naloge]],'[2]list 1'!$A$2:$I$2000,9,FALSE),"")</f>
        <v/>
      </c>
      <c r="X1245" s="296" t="str">
        <f>IFERROR(VLOOKUP(Table3[[#This Row],[Št. projektne naloge]],'[2]list 1'!$A$2:$I$2000,8,FALSE),"")</f>
        <v/>
      </c>
      <c r="Y1245" s="101">
        <f>SUM(Table3[[#This Row],[cca 
25%]:[cca 100%]])</f>
        <v>1</v>
      </c>
      <c r="Z1245" s="344">
        <f>Table3[[#This Row],[Montažne ure]]*(1-Table3[[#This Row],[faktor %]])</f>
        <v>0</v>
      </c>
      <c r="AA1245" s="84">
        <v>0.25</v>
      </c>
      <c r="AB1245" s="84">
        <v>0.25</v>
      </c>
      <c r="AC1245" s="84">
        <v>0.25</v>
      </c>
      <c r="AD1245" s="84">
        <v>0.25</v>
      </c>
      <c r="AE1245" s="585" t="s">
        <v>3191</v>
      </c>
      <c r="AF1245" s="3"/>
      <c r="AG1245" s="296">
        <f>IFERROR(VLOOKUP(Table3[[#This Row],[Št. projektne naloge]],'[1]PLAN KONTROLE KONČANIH STROJEV'!$C$8:$M$2000,5,FALSE),"")</f>
        <v>0</v>
      </c>
      <c r="AH1245" s="296" t="str">
        <f>IFERROR(VLOOKUP(Table3[[#This Row],[Št. projektne naloge]],'[1]PLAN KONTROLE KONČANIH STROJEV'!$C$8:$M$2000,4,FALSE),"")</f>
        <v>DA</v>
      </c>
      <c r="AI1245" s="10"/>
      <c r="AJ1245" s="10"/>
      <c r="AK1245" s="296">
        <f>IFERROR(VLOOKUP(Table3[[#This Row],[Št. projektne naloge]],'[1]PLAN KONTROLE KONČANIH STROJEV'!$C$8:$M$2000,9,FALSE),"")</f>
        <v>45882</v>
      </c>
      <c r="AL124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45" s="30" t="s">
        <v>357</v>
      </c>
      <c r="AN1245" s="1"/>
    </row>
    <row r="1246" spans="1:40" ht="18" hidden="1" customHeight="1" x14ac:dyDescent="0.35">
      <c r="A1246" s="76" t="s">
        <v>2480</v>
      </c>
      <c r="B1246" s="92" t="s">
        <v>2479</v>
      </c>
      <c r="C1246" s="95" t="s">
        <v>2843</v>
      </c>
      <c r="D1246" s="420" t="s">
        <v>2831</v>
      </c>
      <c r="E1246" s="25">
        <v>1</v>
      </c>
      <c r="F1246" s="606">
        <v>36840.510110000003</v>
      </c>
      <c r="G1246" s="91" t="s">
        <v>1718</v>
      </c>
      <c r="H1246" s="112" t="s">
        <v>3053</v>
      </c>
      <c r="I1246" s="200">
        <v>20</v>
      </c>
      <c r="J1246" s="200"/>
      <c r="K1246" s="200"/>
      <c r="L1246" s="19">
        <v>0</v>
      </c>
      <c r="M1246" s="19">
        <v>0</v>
      </c>
      <c r="N1246" s="91">
        <v>484101</v>
      </c>
      <c r="O1246" s="10">
        <v>16644</v>
      </c>
      <c r="P1246" s="10">
        <v>1</v>
      </c>
      <c r="Q1246" s="10"/>
      <c r="R1246" s="10">
        <v>52</v>
      </c>
      <c r="S1246" s="62" t="s">
        <v>19</v>
      </c>
      <c r="T1246" s="30"/>
      <c r="U1246" s="10"/>
      <c r="V1246" s="434"/>
      <c r="W1246" s="10" t="str">
        <f>IFERROR(VLOOKUP(Table3[[#This Row],[Št. projektne naloge]],'[2]list 1'!$A$2:$I$2000,9,FALSE),"")</f>
        <v/>
      </c>
      <c r="X1246" s="296" t="str">
        <f>IFERROR(VLOOKUP(Table3[[#This Row],[Št. projektne naloge]],'[2]list 1'!$A$2:$I$2000,8,FALSE),"")</f>
        <v/>
      </c>
      <c r="Y1246" s="101">
        <f>SUM(Table3[[#This Row],[cca 
25%]:[cca 100%]])</f>
        <v>1</v>
      </c>
      <c r="Z1246" s="344">
        <f>Table3[[#This Row],[Montažne ure]]*(1-Table3[[#This Row],[faktor %]])</f>
        <v>0</v>
      </c>
      <c r="AA1246" s="84">
        <v>0.25</v>
      </c>
      <c r="AB1246" s="84">
        <v>0.25</v>
      </c>
      <c r="AC1246" s="84">
        <v>0.25</v>
      </c>
      <c r="AD1246" s="84">
        <v>0.25</v>
      </c>
      <c r="AE1246" s="585" t="s">
        <v>3190</v>
      </c>
      <c r="AF1246" s="3"/>
      <c r="AG1246" s="296">
        <f>IFERROR(VLOOKUP(Table3[[#This Row],[Št. projektne naloge]],'[1]PLAN KONTROLE KONČANIH STROJEV'!$C$8:$M$2000,5,FALSE),"")</f>
        <v>0</v>
      </c>
      <c r="AH1246" s="296" t="str">
        <f>IFERROR(VLOOKUP(Table3[[#This Row],[Št. projektne naloge]],'[1]PLAN KONTROLE KONČANIH STROJEV'!$C$8:$M$2000,4,FALSE),"")</f>
        <v>DA</v>
      </c>
      <c r="AI1246" s="10"/>
      <c r="AJ1246" s="10"/>
      <c r="AK1246" s="296">
        <f>IFERROR(VLOOKUP(Table3[[#This Row],[Št. projektne naloge]],'[1]PLAN KONTROLE KONČANIH STROJEV'!$C$8:$M$2000,9,FALSE),"")</f>
        <v>45889</v>
      </c>
      <c r="AL124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46" s="30" t="s">
        <v>357</v>
      </c>
      <c r="AN1246" s="1"/>
    </row>
    <row r="1247" spans="1:40" ht="18" hidden="1" customHeight="1" x14ac:dyDescent="0.35">
      <c r="A1247" s="76" t="s">
        <v>2480</v>
      </c>
      <c r="B1247" s="92" t="s">
        <v>2479</v>
      </c>
      <c r="C1247" s="95" t="s">
        <v>2844</v>
      </c>
      <c r="D1247" s="420" t="s">
        <v>2832</v>
      </c>
      <c r="E1247" s="25">
        <v>1</v>
      </c>
      <c r="F1247" s="606">
        <v>5715.0545700000002</v>
      </c>
      <c r="G1247" s="91" t="s">
        <v>1711</v>
      </c>
      <c r="H1247" s="112" t="s">
        <v>357</v>
      </c>
      <c r="I1247" s="7">
        <v>24</v>
      </c>
      <c r="J1247" s="559" t="s">
        <v>2275</v>
      </c>
      <c r="K1247" s="563"/>
      <c r="L1247" s="561"/>
      <c r="M1247" s="561"/>
      <c r="N1247" s="91">
        <v>483535</v>
      </c>
      <c r="O1247" s="10">
        <v>16645</v>
      </c>
      <c r="P1247" s="10">
        <v>1</v>
      </c>
      <c r="Q1247" s="560">
        <v>10</v>
      </c>
      <c r="R1247" s="560"/>
      <c r="S1247" s="62" t="s">
        <v>19</v>
      </c>
      <c r="T1247" s="30"/>
      <c r="U1247" s="10"/>
      <c r="V1247" s="434"/>
      <c r="W1247" s="10" t="str">
        <f>IFERROR(VLOOKUP(Table3[[#This Row],[Št. projektne naloge]],'[2]list 1'!$A$2:$I$2000,9,FALSE),"")</f>
        <v/>
      </c>
      <c r="X1247" s="296" t="str">
        <f>IFERROR(VLOOKUP(Table3[[#This Row],[Št. projektne naloge]],'[2]list 1'!$A$2:$I$2000,8,FALSE),"")</f>
        <v/>
      </c>
      <c r="Y1247" s="101">
        <f>SUM(Table3[[#This Row],[cca 
25%]:[cca 100%]])</f>
        <v>1</v>
      </c>
      <c r="Z1247" s="344">
        <f>Table3[[#This Row],[Montažne ure]]*(1-Table3[[#This Row],[faktor %]])</f>
        <v>0</v>
      </c>
      <c r="AA1247" s="84">
        <v>0.25</v>
      </c>
      <c r="AB1247" s="84">
        <v>0.25</v>
      </c>
      <c r="AC1247" s="84">
        <v>0.25</v>
      </c>
      <c r="AD1247" s="84">
        <v>0.25</v>
      </c>
      <c r="AE1247" s="10"/>
      <c r="AF1247" s="3"/>
      <c r="AG1247" s="296">
        <f>IFERROR(VLOOKUP(Table3[[#This Row],[Št. projektne naloge]],'[1]PLAN KONTROLE KONČANIH STROJEV'!$C$8:$M$2000,5,FALSE),"")</f>
        <v>0</v>
      </c>
      <c r="AH1247" s="296" t="str">
        <f>IFERROR(VLOOKUP(Table3[[#This Row],[Št. projektne naloge]],'[1]PLAN KONTROLE KONČANIH STROJEV'!$C$8:$M$2000,4,FALSE),"")</f>
        <v>DA</v>
      </c>
      <c r="AI1247" s="10" t="s">
        <v>3325</v>
      </c>
      <c r="AJ1247" s="10"/>
      <c r="AK1247" s="296">
        <f>IFERROR(VLOOKUP(Table3[[#This Row],[Št. projektne naloge]],'[1]PLAN KONTROLE KONČANIH STROJEV'!$C$8:$M$2000,9,FALSE),"")</f>
        <v>45881</v>
      </c>
      <c r="AL124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47" s="30" t="s">
        <v>357</v>
      </c>
      <c r="AN1247" s="1"/>
    </row>
    <row r="1248" spans="1:40" ht="18" hidden="1" customHeight="1" x14ac:dyDescent="0.35">
      <c r="A1248" s="76" t="s">
        <v>2480</v>
      </c>
      <c r="B1248" s="92" t="s">
        <v>2479</v>
      </c>
      <c r="C1248" s="95" t="s">
        <v>2845</v>
      </c>
      <c r="D1248" s="420" t="s">
        <v>2833</v>
      </c>
      <c r="E1248" s="25">
        <v>1</v>
      </c>
      <c r="F1248" s="606">
        <v>2815.1717899999999</v>
      </c>
      <c r="G1248" s="91" t="s">
        <v>1719</v>
      </c>
      <c r="H1248" s="112" t="s">
        <v>2139</v>
      </c>
      <c r="I1248" s="603">
        <v>21</v>
      </c>
      <c r="J1248" s="200"/>
      <c r="K1248" s="200"/>
      <c r="L1248" s="19">
        <v>0</v>
      </c>
      <c r="M1248" s="19">
        <v>0</v>
      </c>
      <c r="N1248" s="91">
        <v>483536</v>
      </c>
      <c r="O1248" s="10">
        <v>16635</v>
      </c>
      <c r="P1248" s="10">
        <v>1</v>
      </c>
      <c r="Q1248" s="10"/>
      <c r="R1248" s="10">
        <v>5</v>
      </c>
      <c r="S1248" s="62" t="s">
        <v>19</v>
      </c>
      <c r="T1248" s="30"/>
      <c r="U1248" s="10"/>
      <c r="V1248" s="434"/>
      <c r="W1248" s="10" t="str">
        <f>IFERROR(VLOOKUP(Table3[[#This Row],[Št. projektne naloge]],'[2]list 1'!$A$2:$I$2000,9,FALSE),"")</f>
        <v/>
      </c>
      <c r="X1248" s="296" t="str">
        <f>IFERROR(VLOOKUP(Table3[[#This Row],[Št. projektne naloge]],'[2]list 1'!$A$2:$I$2000,8,FALSE),"")</f>
        <v/>
      </c>
      <c r="Y1248" s="101">
        <f>SUM(Table3[[#This Row],[cca 
25%]:[cca 100%]])</f>
        <v>1</v>
      </c>
      <c r="Z1248" s="344">
        <f>Table3[[#This Row],[Montažne ure]]*(1-Table3[[#This Row],[faktor %]])</f>
        <v>0</v>
      </c>
      <c r="AA1248" s="84">
        <v>0.25</v>
      </c>
      <c r="AB1248" s="84">
        <v>0.25</v>
      </c>
      <c r="AC1248" s="84">
        <v>0.25</v>
      </c>
      <c r="AD1248" s="84">
        <v>0.25</v>
      </c>
      <c r="AE1248" s="585" t="s">
        <v>3192</v>
      </c>
      <c r="AF1248" s="3"/>
      <c r="AG1248" s="296">
        <f>IFERROR(VLOOKUP(Table3[[#This Row],[Št. projektne naloge]],'[1]PLAN KONTROLE KONČANIH STROJEV'!$C$8:$M$2000,5,FALSE),"")</f>
        <v>0</v>
      </c>
      <c r="AH1248" s="296" t="str">
        <f>IFERROR(VLOOKUP(Table3[[#This Row],[Št. projektne naloge]],'[1]PLAN KONTROLE KONČANIH STROJEV'!$C$8:$M$2000,4,FALSE),"")</f>
        <v>DA</v>
      </c>
      <c r="AI1248" s="10"/>
      <c r="AJ1248" s="10"/>
      <c r="AK1248" s="296">
        <f>IFERROR(VLOOKUP(Table3[[#This Row],[Št. projektne naloge]],'[1]PLAN KONTROLE KONČANIH STROJEV'!$C$8:$M$2000,9,FALSE),"")</f>
        <v>45882</v>
      </c>
      <c r="AL124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48" s="30" t="s">
        <v>357</v>
      </c>
      <c r="AN1248" s="1"/>
    </row>
    <row r="1249" spans="1:40" ht="18" hidden="1" customHeight="1" x14ac:dyDescent="0.35">
      <c r="A1249" s="76" t="s">
        <v>2480</v>
      </c>
      <c r="B1249" s="92" t="s">
        <v>2479</v>
      </c>
      <c r="C1249" s="95" t="s">
        <v>2845</v>
      </c>
      <c r="D1249" s="420" t="s">
        <v>2834</v>
      </c>
      <c r="E1249" s="25">
        <v>1</v>
      </c>
      <c r="F1249" s="606">
        <v>2815.1717899999999</v>
      </c>
      <c r="G1249" s="91" t="s">
        <v>1719</v>
      </c>
      <c r="H1249" s="112" t="s">
        <v>2139</v>
      </c>
      <c r="I1249" s="603">
        <v>21</v>
      </c>
      <c r="J1249" s="200"/>
      <c r="K1249" s="200"/>
      <c r="L1249" s="19">
        <v>0</v>
      </c>
      <c r="M1249" s="19">
        <v>0</v>
      </c>
      <c r="N1249" s="91">
        <v>483536</v>
      </c>
      <c r="O1249" s="10">
        <v>16646</v>
      </c>
      <c r="P1249" s="10">
        <v>1</v>
      </c>
      <c r="Q1249" s="10"/>
      <c r="R1249" s="10">
        <v>5</v>
      </c>
      <c r="S1249" s="62" t="s">
        <v>19</v>
      </c>
      <c r="T1249" s="30"/>
      <c r="U1249" s="10"/>
      <c r="V1249" s="434"/>
      <c r="W1249" s="10" t="str">
        <f>IFERROR(VLOOKUP(Table3[[#This Row],[Št. projektne naloge]],'[2]list 1'!$A$2:$I$2000,9,FALSE),"")</f>
        <v/>
      </c>
      <c r="X1249" s="296" t="str">
        <f>IFERROR(VLOOKUP(Table3[[#This Row],[Št. projektne naloge]],'[2]list 1'!$A$2:$I$2000,8,FALSE),"")</f>
        <v/>
      </c>
      <c r="Y1249" s="101">
        <f>SUM(Table3[[#This Row],[cca 
25%]:[cca 100%]])</f>
        <v>1</v>
      </c>
      <c r="Z1249" s="344">
        <f>Table3[[#This Row],[Montažne ure]]*(1-Table3[[#This Row],[faktor %]])</f>
        <v>0</v>
      </c>
      <c r="AA1249" s="84">
        <v>0.25</v>
      </c>
      <c r="AB1249" s="84">
        <v>0.25</v>
      </c>
      <c r="AC1249" s="84">
        <v>0.25</v>
      </c>
      <c r="AD1249" s="84">
        <v>0.25</v>
      </c>
      <c r="AE1249" s="585" t="s">
        <v>3192</v>
      </c>
      <c r="AF1249" s="3"/>
      <c r="AG1249" s="296">
        <f>IFERROR(VLOOKUP(Table3[[#This Row],[Št. projektne naloge]],'[1]PLAN KONTROLE KONČANIH STROJEV'!$C$8:$M$2000,5,FALSE),"")</f>
        <v>0</v>
      </c>
      <c r="AH1249" s="296" t="str">
        <f>IFERROR(VLOOKUP(Table3[[#This Row],[Št. projektne naloge]],'[1]PLAN KONTROLE KONČANIH STROJEV'!$C$8:$M$2000,4,FALSE),"")</f>
        <v>DA</v>
      </c>
      <c r="AI1249" s="10"/>
      <c r="AJ1249" s="10"/>
      <c r="AK1249" s="296">
        <f>IFERROR(VLOOKUP(Table3[[#This Row],[Št. projektne naloge]],'[1]PLAN KONTROLE KONČANIH STROJEV'!$C$8:$M$2000,9,FALSE),"")</f>
        <v>45882</v>
      </c>
      <c r="AL124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49" s="30" t="s">
        <v>357</v>
      </c>
      <c r="AN1249" s="1"/>
    </row>
    <row r="1250" spans="1:40" ht="18" hidden="1" customHeight="1" x14ac:dyDescent="0.35">
      <c r="A1250" s="76" t="s">
        <v>2480</v>
      </c>
      <c r="B1250" s="92" t="s">
        <v>2479</v>
      </c>
      <c r="C1250" s="95" t="s">
        <v>2846</v>
      </c>
      <c r="D1250" s="420" t="s">
        <v>2835</v>
      </c>
      <c r="E1250" s="25">
        <v>1</v>
      </c>
      <c r="F1250" s="606">
        <v>4575.7182599999996</v>
      </c>
      <c r="G1250" s="91" t="s">
        <v>1719</v>
      </c>
      <c r="H1250" s="112" t="s">
        <v>2139</v>
      </c>
      <c r="I1250" s="603">
        <v>21</v>
      </c>
      <c r="J1250" s="200"/>
      <c r="K1250" s="200"/>
      <c r="L1250" s="19">
        <v>0</v>
      </c>
      <c r="M1250" s="19">
        <v>0</v>
      </c>
      <c r="N1250" s="91">
        <v>483537</v>
      </c>
      <c r="O1250" s="10">
        <v>16647</v>
      </c>
      <c r="P1250" s="10">
        <v>1</v>
      </c>
      <c r="Q1250" s="10"/>
      <c r="R1250" s="10">
        <v>10</v>
      </c>
      <c r="S1250" s="62" t="s">
        <v>19</v>
      </c>
      <c r="T1250" s="30"/>
      <c r="U1250" s="10"/>
      <c r="V1250" s="434"/>
      <c r="W1250" s="10" t="str">
        <f>IFERROR(VLOOKUP(Table3[[#This Row],[Št. projektne naloge]],'[2]list 1'!$A$2:$I$2000,9,FALSE),"")</f>
        <v/>
      </c>
      <c r="X1250" s="296" t="str">
        <f>IFERROR(VLOOKUP(Table3[[#This Row],[Št. projektne naloge]],'[2]list 1'!$A$2:$I$2000,8,FALSE),"")</f>
        <v/>
      </c>
      <c r="Y1250" s="101">
        <f>SUM(Table3[[#This Row],[cca 
25%]:[cca 100%]])</f>
        <v>1</v>
      </c>
      <c r="Z1250" s="344">
        <f>Table3[[#This Row],[Montažne ure]]*(1-Table3[[#This Row],[faktor %]])</f>
        <v>0</v>
      </c>
      <c r="AA1250" s="84">
        <v>0.25</v>
      </c>
      <c r="AB1250" s="84">
        <v>0.25</v>
      </c>
      <c r="AC1250" s="84">
        <v>0.25</v>
      </c>
      <c r="AD1250" s="84">
        <v>0.25</v>
      </c>
      <c r="AE1250" s="585"/>
      <c r="AF1250" s="3"/>
      <c r="AG1250" s="296">
        <f>IFERROR(VLOOKUP(Table3[[#This Row],[Št. projektne naloge]],'[1]PLAN KONTROLE KONČANIH STROJEV'!$C$8:$M$2000,5,FALSE),"")</f>
        <v>0</v>
      </c>
      <c r="AH1250" s="296" t="str">
        <f>IFERROR(VLOOKUP(Table3[[#This Row],[Št. projektne naloge]],'[1]PLAN KONTROLE KONČANIH STROJEV'!$C$8:$M$2000,4,FALSE),"")</f>
        <v>DA</v>
      </c>
      <c r="AI1250" s="10" t="s">
        <v>3325</v>
      </c>
      <c r="AJ1250" s="10"/>
      <c r="AK1250" s="296">
        <f>IFERROR(VLOOKUP(Table3[[#This Row],[Št. projektne naloge]],'[1]PLAN KONTROLE KONČANIH STROJEV'!$C$8:$M$2000,9,FALSE),"")</f>
        <v>45882</v>
      </c>
      <c r="AL125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50" s="30" t="s">
        <v>357</v>
      </c>
      <c r="AN1250" s="1"/>
    </row>
    <row r="1251" spans="1:40" ht="18" hidden="1" customHeight="1" x14ac:dyDescent="0.35">
      <c r="A1251" s="76" t="s">
        <v>2480</v>
      </c>
      <c r="B1251" s="92" t="s">
        <v>2479</v>
      </c>
      <c r="C1251" s="95" t="s">
        <v>2847</v>
      </c>
      <c r="D1251" s="420" t="s">
        <v>2836</v>
      </c>
      <c r="E1251" s="25">
        <v>1</v>
      </c>
      <c r="F1251" s="606">
        <v>2592.1334566</v>
      </c>
      <c r="G1251" s="91" t="s">
        <v>1719</v>
      </c>
      <c r="H1251" s="112" t="s">
        <v>390</v>
      </c>
      <c r="I1251" s="200">
        <v>21</v>
      </c>
      <c r="J1251" s="200"/>
      <c r="K1251" s="200"/>
      <c r="L1251" s="19">
        <v>0</v>
      </c>
      <c r="M1251" s="19">
        <v>0</v>
      </c>
      <c r="N1251" s="91">
        <v>483538</v>
      </c>
      <c r="O1251" s="10">
        <v>16648</v>
      </c>
      <c r="P1251" s="10">
        <v>1</v>
      </c>
      <c r="Q1251" s="10"/>
      <c r="R1251" s="10">
        <v>11</v>
      </c>
      <c r="S1251" s="62" t="s">
        <v>19</v>
      </c>
      <c r="T1251" s="30"/>
      <c r="U1251" s="10"/>
      <c r="V1251" s="434"/>
      <c r="W1251" s="10" t="str">
        <f>IFERROR(VLOOKUP(Table3[[#This Row],[Št. projektne naloge]],'[2]list 1'!$A$2:$I$2000,9,FALSE),"")</f>
        <v/>
      </c>
      <c r="X1251" s="296" t="str">
        <f>IFERROR(VLOOKUP(Table3[[#This Row],[Št. projektne naloge]],'[2]list 1'!$A$2:$I$2000,8,FALSE),"")</f>
        <v/>
      </c>
      <c r="Y1251" s="101">
        <f>SUM(Table3[[#This Row],[cca 
25%]:[cca 100%]])</f>
        <v>1</v>
      </c>
      <c r="Z1251" s="344">
        <f>Table3[[#This Row],[Montažne ure]]*(1-Table3[[#This Row],[faktor %]])</f>
        <v>0</v>
      </c>
      <c r="AA1251" s="84">
        <v>0.25</v>
      </c>
      <c r="AB1251" s="84">
        <v>0.25</v>
      </c>
      <c r="AC1251" s="84">
        <v>0.25</v>
      </c>
      <c r="AD1251" s="84">
        <v>0.25</v>
      </c>
      <c r="AE1251" s="585" t="s">
        <v>3192</v>
      </c>
      <c r="AF1251" s="3"/>
      <c r="AG1251" s="296">
        <f>IFERROR(VLOOKUP(Table3[[#This Row],[Št. projektne naloge]],'[1]PLAN KONTROLE KONČANIH STROJEV'!$C$8:$M$2000,5,FALSE),"")</f>
        <v>0</v>
      </c>
      <c r="AH1251" s="296" t="str">
        <f>IFERROR(VLOOKUP(Table3[[#This Row],[Št. projektne naloge]],'[1]PLAN KONTROLE KONČANIH STROJEV'!$C$8:$M$2000,4,FALSE),"")</f>
        <v>DA</v>
      </c>
      <c r="AI1251" s="10"/>
      <c r="AJ1251" s="10"/>
      <c r="AK1251" s="296">
        <f>IFERROR(VLOOKUP(Table3[[#This Row],[Št. projektne naloge]],'[1]PLAN KONTROLE KONČANIH STROJEV'!$C$8:$M$2000,9,FALSE),"")</f>
        <v>45881</v>
      </c>
      <c r="AL125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51" s="30" t="s">
        <v>357</v>
      </c>
      <c r="AN1251" s="1"/>
    </row>
    <row r="1252" spans="1:40" ht="18" hidden="1" customHeight="1" x14ac:dyDescent="0.35">
      <c r="A1252" s="76" t="s">
        <v>2480</v>
      </c>
      <c r="B1252" s="92" t="s">
        <v>2479</v>
      </c>
      <c r="C1252" s="95" t="s">
        <v>2848</v>
      </c>
      <c r="D1252" s="420" t="s">
        <v>2837</v>
      </c>
      <c r="E1252" s="25">
        <v>1</v>
      </c>
      <c r="F1252" s="606">
        <v>2900.0096600000002</v>
      </c>
      <c r="G1252" s="91" t="s">
        <v>1690</v>
      </c>
      <c r="H1252" s="112" t="s">
        <v>3053</v>
      </c>
      <c r="I1252" s="200">
        <v>20</v>
      </c>
      <c r="J1252" s="200"/>
      <c r="K1252" s="200"/>
      <c r="L1252" s="19">
        <v>0</v>
      </c>
      <c r="M1252" s="19">
        <v>0</v>
      </c>
      <c r="N1252" s="91">
        <v>483539</v>
      </c>
      <c r="O1252" s="10">
        <v>16649</v>
      </c>
      <c r="P1252" s="10">
        <v>1</v>
      </c>
      <c r="Q1252" s="10"/>
      <c r="R1252" s="10">
        <v>6</v>
      </c>
      <c r="S1252" s="62" t="s">
        <v>19</v>
      </c>
      <c r="T1252" s="30"/>
      <c r="U1252" s="10"/>
      <c r="V1252" s="434"/>
      <c r="W1252" s="10" t="str">
        <f>IFERROR(VLOOKUP(Table3[[#This Row],[Št. projektne naloge]],'[2]list 1'!$A$2:$I$2000,9,FALSE),"")</f>
        <v/>
      </c>
      <c r="X1252" s="296" t="str">
        <f>IFERROR(VLOOKUP(Table3[[#This Row],[Št. projektne naloge]],'[2]list 1'!$A$2:$I$2000,8,FALSE),"")</f>
        <v/>
      </c>
      <c r="Y1252" s="101">
        <f>SUM(Table3[[#This Row],[cca 
25%]:[cca 100%]])</f>
        <v>1</v>
      </c>
      <c r="Z1252" s="344">
        <f>Table3[[#This Row],[Montažne ure]]*(1-Table3[[#This Row],[faktor %]])</f>
        <v>0</v>
      </c>
      <c r="AA1252" s="84">
        <v>0.25</v>
      </c>
      <c r="AB1252" s="84">
        <v>0.25</v>
      </c>
      <c r="AC1252" s="84">
        <v>0.25</v>
      </c>
      <c r="AD1252" s="84">
        <v>0.25</v>
      </c>
      <c r="AE1252" s="585" t="s">
        <v>3191</v>
      </c>
      <c r="AF1252" s="3"/>
      <c r="AG1252" s="296">
        <f>IFERROR(VLOOKUP(Table3[[#This Row],[Št. projektne naloge]],'[1]PLAN KONTROLE KONČANIH STROJEV'!$C$8:$M$2000,5,FALSE),"")</f>
        <v>0</v>
      </c>
      <c r="AH1252" s="296" t="str">
        <f>IFERROR(VLOOKUP(Table3[[#This Row],[Št. projektne naloge]],'[1]PLAN KONTROLE KONČANIH STROJEV'!$C$8:$M$2000,4,FALSE),"")</f>
        <v>DA</v>
      </c>
      <c r="AI1252" s="10"/>
      <c r="AJ1252" s="10"/>
      <c r="AK1252" s="296">
        <f>IFERROR(VLOOKUP(Table3[[#This Row],[Št. projektne naloge]],'[1]PLAN KONTROLE KONČANIH STROJEV'!$C$8:$M$2000,9,FALSE),"")</f>
        <v>45882</v>
      </c>
      <c r="AL125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52" s="30" t="s">
        <v>357</v>
      </c>
      <c r="AN1252" s="1"/>
    </row>
    <row r="1253" spans="1:40" ht="18" hidden="1" customHeight="1" x14ac:dyDescent="0.35">
      <c r="A1253" s="76" t="s">
        <v>2480</v>
      </c>
      <c r="B1253" s="92" t="s">
        <v>2479</v>
      </c>
      <c r="C1253" s="95" t="s">
        <v>2848</v>
      </c>
      <c r="D1253" s="420" t="s">
        <v>2838</v>
      </c>
      <c r="E1253" s="25">
        <v>1</v>
      </c>
      <c r="F1253" s="606">
        <v>2936.7384200000001</v>
      </c>
      <c r="G1253" s="91" t="s">
        <v>1690</v>
      </c>
      <c r="H1253" s="112" t="s">
        <v>3053</v>
      </c>
      <c r="I1253" s="200">
        <v>20</v>
      </c>
      <c r="J1253" s="200"/>
      <c r="K1253" s="200"/>
      <c r="L1253" s="19">
        <v>0</v>
      </c>
      <c r="M1253" s="19">
        <v>0</v>
      </c>
      <c r="N1253" s="91">
        <v>483540</v>
      </c>
      <c r="O1253" s="10">
        <v>16650</v>
      </c>
      <c r="P1253" s="10">
        <v>1</v>
      </c>
      <c r="Q1253" s="10"/>
      <c r="R1253" s="10">
        <v>6</v>
      </c>
      <c r="S1253" s="62" t="s">
        <v>19</v>
      </c>
      <c r="T1253" s="30"/>
      <c r="U1253" s="10"/>
      <c r="V1253" s="434"/>
      <c r="W1253" s="10" t="str">
        <f>IFERROR(VLOOKUP(Table3[[#This Row],[Št. projektne naloge]],'[2]list 1'!$A$2:$I$2000,9,FALSE),"")</f>
        <v/>
      </c>
      <c r="X1253" s="296" t="str">
        <f>IFERROR(VLOOKUP(Table3[[#This Row],[Št. projektne naloge]],'[2]list 1'!$A$2:$I$2000,8,FALSE),"")</f>
        <v/>
      </c>
      <c r="Y1253" s="101">
        <f>SUM(Table3[[#This Row],[cca 
25%]:[cca 100%]])</f>
        <v>1</v>
      </c>
      <c r="Z1253" s="344">
        <f>Table3[[#This Row],[Montažne ure]]*(1-Table3[[#This Row],[faktor %]])</f>
        <v>0</v>
      </c>
      <c r="AA1253" s="84">
        <v>0.25</v>
      </c>
      <c r="AB1253" s="84">
        <v>0.25</v>
      </c>
      <c r="AC1253" s="84">
        <v>0.25</v>
      </c>
      <c r="AD1253" s="84">
        <v>0.25</v>
      </c>
      <c r="AE1253" s="585" t="s">
        <v>3191</v>
      </c>
      <c r="AF1253" s="3"/>
      <c r="AG1253" s="296">
        <f>IFERROR(VLOOKUP(Table3[[#This Row],[Št. projektne naloge]],'[1]PLAN KONTROLE KONČANIH STROJEV'!$C$8:$M$2000,5,FALSE),"")</f>
        <v>0</v>
      </c>
      <c r="AH1253" s="296" t="str">
        <f>IFERROR(VLOOKUP(Table3[[#This Row],[Št. projektne naloge]],'[1]PLAN KONTROLE KONČANIH STROJEV'!$C$8:$M$2000,4,FALSE),"")</f>
        <v>DA</v>
      </c>
      <c r="AI1253" s="10"/>
      <c r="AJ1253" s="10"/>
      <c r="AK1253" s="296">
        <f>IFERROR(VLOOKUP(Table3[[#This Row],[Št. projektne naloge]],'[1]PLAN KONTROLE KONČANIH STROJEV'!$C$8:$M$2000,9,FALSE),"")</f>
        <v>45882</v>
      </c>
      <c r="AL125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53" s="30" t="s">
        <v>357</v>
      </c>
      <c r="AN1253" s="1"/>
    </row>
    <row r="1254" spans="1:40" ht="18" hidden="1" customHeight="1" x14ac:dyDescent="0.35">
      <c r="A1254" s="76" t="s">
        <v>2480</v>
      </c>
      <c r="B1254" s="92" t="s">
        <v>2479</v>
      </c>
      <c r="C1254" s="95" t="s">
        <v>2849</v>
      </c>
      <c r="D1254" s="420" t="s">
        <v>2839</v>
      </c>
      <c r="E1254" s="25">
        <v>1</v>
      </c>
      <c r="F1254" s="606">
        <v>5442.3069100000002</v>
      </c>
      <c r="G1254" s="91" t="s">
        <v>1728</v>
      </c>
      <c r="H1254" s="112" t="s">
        <v>3053</v>
      </c>
      <c r="I1254" s="200">
        <v>21</v>
      </c>
      <c r="J1254" s="200"/>
      <c r="K1254" s="200"/>
      <c r="L1254" s="19">
        <v>0</v>
      </c>
      <c r="M1254" s="19">
        <v>0</v>
      </c>
      <c r="N1254" s="91">
        <v>483541</v>
      </c>
      <c r="O1254" s="10">
        <v>16651</v>
      </c>
      <c r="P1254" s="10">
        <v>1</v>
      </c>
      <c r="Q1254" s="10"/>
      <c r="R1254" s="10">
        <v>13</v>
      </c>
      <c r="S1254" s="62" t="s">
        <v>19</v>
      </c>
      <c r="T1254" s="30"/>
      <c r="U1254" s="10"/>
      <c r="V1254" s="434"/>
      <c r="W1254" s="10" t="str">
        <f>IFERROR(VLOOKUP(Table3[[#This Row],[Št. projektne naloge]],'[2]list 1'!$A$2:$I$2000,9,FALSE),"")</f>
        <v/>
      </c>
      <c r="X1254" s="296" t="str">
        <f>IFERROR(VLOOKUP(Table3[[#This Row],[Št. projektne naloge]],'[2]list 1'!$A$2:$I$2000,8,FALSE),"")</f>
        <v/>
      </c>
      <c r="Y1254" s="101">
        <f>SUM(Table3[[#This Row],[cca 
25%]:[cca 100%]])</f>
        <v>1</v>
      </c>
      <c r="Z1254" s="344">
        <f>Table3[[#This Row],[Montažne ure]]*(1-Table3[[#This Row],[faktor %]])</f>
        <v>0</v>
      </c>
      <c r="AA1254" s="84">
        <v>0.25</v>
      </c>
      <c r="AB1254" s="84">
        <v>0.25</v>
      </c>
      <c r="AC1254" s="84">
        <v>0.25</v>
      </c>
      <c r="AD1254" s="84">
        <v>0.25</v>
      </c>
      <c r="AE1254" s="585" t="s">
        <v>3193</v>
      </c>
      <c r="AF1254" s="3"/>
      <c r="AG1254" s="296">
        <f>IFERROR(VLOOKUP(Table3[[#This Row],[Št. projektne naloge]],'[1]PLAN KONTROLE KONČANIH STROJEV'!$C$8:$M$2000,5,FALSE),"")</f>
        <v>0</v>
      </c>
      <c r="AH1254" s="296" t="str">
        <f>IFERROR(VLOOKUP(Table3[[#This Row],[Št. projektne naloge]],'[1]PLAN KONTROLE KONČANIH STROJEV'!$C$8:$M$2000,4,FALSE),"")</f>
        <v>DA</v>
      </c>
      <c r="AI1254" s="10"/>
      <c r="AJ1254" s="10"/>
      <c r="AK1254" s="296">
        <f>IFERROR(VLOOKUP(Table3[[#This Row],[Št. projektne naloge]],'[1]PLAN KONTROLE KONČANIH STROJEV'!$C$8:$M$2000,9,FALSE),"")</f>
        <v>45882</v>
      </c>
      <c r="AL125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54" s="30" t="s">
        <v>357</v>
      </c>
      <c r="AN1254" s="1"/>
    </row>
    <row r="1255" spans="1:40" ht="18" hidden="1" customHeight="1" x14ac:dyDescent="0.35">
      <c r="A1255" s="76" t="s">
        <v>2480</v>
      </c>
      <c r="B1255" s="92" t="s">
        <v>2479</v>
      </c>
      <c r="C1255" s="95" t="s">
        <v>2930</v>
      </c>
      <c r="D1255" s="420" t="s">
        <v>2840</v>
      </c>
      <c r="E1255" s="25">
        <v>1</v>
      </c>
      <c r="F1255" s="606">
        <v>802.48859000000004</v>
      </c>
      <c r="G1255" s="91" t="s">
        <v>2917</v>
      </c>
      <c r="H1255" s="112" t="s">
        <v>3053</v>
      </c>
      <c r="I1255" s="200">
        <v>21</v>
      </c>
      <c r="J1255" s="200"/>
      <c r="K1255" s="200"/>
      <c r="L1255" s="19">
        <v>0</v>
      </c>
      <c r="M1255" s="19">
        <v>0</v>
      </c>
      <c r="N1255" s="91">
        <v>483542</v>
      </c>
      <c r="O1255" s="10">
        <v>16652</v>
      </c>
      <c r="P1255" s="10">
        <v>1</v>
      </c>
      <c r="Q1255" s="10"/>
      <c r="R1255" s="10">
        <v>3</v>
      </c>
      <c r="S1255" s="62" t="s">
        <v>19</v>
      </c>
      <c r="T1255" s="30"/>
      <c r="U1255" s="10"/>
      <c r="V1255" s="434"/>
      <c r="W1255" s="10" t="str">
        <f>IFERROR(VLOOKUP(Table3[[#This Row],[Št. projektne naloge]],'[2]list 1'!$A$2:$I$2000,9,FALSE),"")</f>
        <v/>
      </c>
      <c r="X1255" s="296" t="str">
        <f>IFERROR(VLOOKUP(Table3[[#This Row],[Št. projektne naloge]],'[2]list 1'!$A$2:$I$2000,8,FALSE),"")</f>
        <v/>
      </c>
      <c r="Y1255" s="101">
        <f>SUM(Table3[[#This Row],[cca 
25%]:[cca 100%]])</f>
        <v>1</v>
      </c>
      <c r="Z1255" s="344">
        <f>Table3[[#This Row],[Montažne ure]]*(1-Table3[[#This Row],[faktor %]])</f>
        <v>0</v>
      </c>
      <c r="AA1255" s="84">
        <v>0.25</v>
      </c>
      <c r="AB1255" s="84">
        <v>0.25</v>
      </c>
      <c r="AC1255" s="84">
        <v>0.25</v>
      </c>
      <c r="AD1255" s="84">
        <v>0.25</v>
      </c>
      <c r="AE1255" s="585" t="s">
        <v>3191</v>
      </c>
      <c r="AF1255" s="3"/>
      <c r="AG1255" s="296">
        <f>IFERROR(VLOOKUP(Table3[[#This Row],[Št. projektne naloge]],'[1]PLAN KONTROLE KONČANIH STROJEV'!$C$8:$M$2000,5,FALSE),"")</f>
        <v>0</v>
      </c>
      <c r="AH1255" s="296" t="str">
        <f>IFERROR(VLOOKUP(Table3[[#This Row],[Št. projektne naloge]],'[1]PLAN KONTROLE KONČANIH STROJEV'!$C$8:$M$2000,4,FALSE),"")</f>
        <v>DA</v>
      </c>
      <c r="AI1255" s="10"/>
      <c r="AJ1255" s="10"/>
      <c r="AK1255" s="296">
        <f>IFERROR(VLOOKUP(Table3[[#This Row],[Št. projektne naloge]],'[1]PLAN KONTROLE KONČANIH STROJEV'!$C$8:$M$2000,9,FALSE),"")</f>
        <v>45882</v>
      </c>
      <c r="AL125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55" s="30" t="s">
        <v>357</v>
      </c>
      <c r="AN1255" s="1"/>
    </row>
    <row r="1256" spans="1:40" ht="18" hidden="1" customHeight="1" x14ac:dyDescent="0.35">
      <c r="A1256" s="76" t="s">
        <v>2480</v>
      </c>
      <c r="B1256" s="92" t="s">
        <v>2479</v>
      </c>
      <c r="C1256" s="95" t="s">
        <v>2850</v>
      </c>
      <c r="D1256" s="420" t="s">
        <v>2841</v>
      </c>
      <c r="E1256" s="25">
        <v>1</v>
      </c>
      <c r="F1256" s="606">
        <v>7131.5975500000004</v>
      </c>
      <c r="G1256" s="91" t="s">
        <v>1711</v>
      </c>
      <c r="H1256" s="112" t="s">
        <v>555</v>
      </c>
      <c r="I1256" s="10">
        <v>24</v>
      </c>
      <c r="J1256" s="559" t="s">
        <v>2275</v>
      </c>
      <c r="K1256" s="563"/>
      <c r="L1256" s="561"/>
      <c r="M1256" s="561"/>
      <c r="N1256" s="91">
        <v>483543</v>
      </c>
      <c r="O1256" s="10">
        <v>16653</v>
      </c>
      <c r="P1256" s="10">
        <v>1</v>
      </c>
      <c r="Q1256" s="560">
        <v>20</v>
      </c>
      <c r="R1256" s="560"/>
      <c r="S1256" s="62" t="s">
        <v>19</v>
      </c>
      <c r="T1256" s="30"/>
      <c r="U1256" s="10"/>
      <c r="V1256" s="434"/>
      <c r="W1256" s="10" t="str">
        <f>IFERROR(VLOOKUP(Table3[[#This Row],[Št. projektne naloge]],'[2]list 1'!$A$2:$I$2000,9,FALSE),"")</f>
        <v/>
      </c>
      <c r="X1256" s="296" t="str">
        <f>IFERROR(VLOOKUP(Table3[[#This Row],[Št. projektne naloge]],'[2]list 1'!$A$2:$I$2000,8,FALSE),"")</f>
        <v/>
      </c>
      <c r="Y1256" s="101">
        <f>SUM(Table3[[#This Row],[cca 
25%]:[cca 100%]])</f>
        <v>1</v>
      </c>
      <c r="Z1256" s="344">
        <f>Table3[[#This Row],[Montažne ure]]*(1-Table3[[#This Row],[faktor %]])</f>
        <v>0</v>
      </c>
      <c r="AA1256" s="84">
        <v>0.25</v>
      </c>
      <c r="AB1256" s="84">
        <v>0.25</v>
      </c>
      <c r="AC1256" s="84">
        <v>0.25</v>
      </c>
      <c r="AD1256" s="84">
        <v>0.25</v>
      </c>
      <c r="AE1256" s="10"/>
      <c r="AF1256" s="3"/>
      <c r="AG1256" s="296">
        <f>IFERROR(VLOOKUP(Table3[[#This Row],[Št. projektne naloge]],'[1]PLAN KONTROLE KONČANIH STROJEV'!$C$8:$M$2000,5,FALSE),"")</f>
        <v>0</v>
      </c>
      <c r="AH1256" s="296" t="str">
        <f>IFERROR(VLOOKUP(Table3[[#This Row],[Št. projektne naloge]],'[1]PLAN KONTROLE KONČANIH STROJEV'!$C$8:$M$2000,4,FALSE),"")</f>
        <v>DA</v>
      </c>
      <c r="AI1256" s="10" t="s">
        <v>3325</v>
      </c>
      <c r="AJ1256" s="10"/>
      <c r="AK1256" s="296">
        <f>IFERROR(VLOOKUP(Table3[[#This Row],[Št. projektne naloge]],'[1]PLAN KONTROLE KONČANIH STROJEV'!$C$8:$M$2000,9,FALSE),"")</f>
        <v>45888</v>
      </c>
      <c r="AL125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56" s="30" t="s">
        <v>357</v>
      </c>
      <c r="AN1256" s="1"/>
    </row>
    <row r="1257" spans="1:40" ht="18" customHeight="1" x14ac:dyDescent="0.3">
      <c r="A1257" s="117" t="s">
        <v>2480</v>
      </c>
      <c r="B1257" s="8" t="s">
        <v>2479</v>
      </c>
      <c r="C1257" s="95" t="s">
        <v>2473</v>
      </c>
      <c r="D1257" s="420" t="s">
        <v>2474</v>
      </c>
      <c r="E1257" s="25">
        <v>1</v>
      </c>
      <c r="F1257" s="606">
        <v>17090.095598</v>
      </c>
      <c r="G1257" s="104" t="s">
        <v>1411</v>
      </c>
      <c r="H1257" s="29" t="s">
        <v>3053</v>
      </c>
      <c r="I1257" s="7">
        <v>21</v>
      </c>
      <c r="J1257" s="4"/>
      <c r="K1257" s="7"/>
      <c r="L1257" s="425">
        <v>0</v>
      </c>
      <c r="M1257" s="425">
        <v>0</v>
      </c>
      <c r="N1257" s="104">
        <v>481504</v>
      </c>
      <c r="O1257" s="8">
        <v>16528</v>
      </c>
      <c r="P1257" s="10">
        <v>1</v>
      </c>
      <c r="Q1257" s="102"/>
      <c r="R1257" s="10">
        <v>70</v>
      </c>
      <c r="S1257" s="58" t="s">
        <v>1486</v>
      </c>
      <c r="T1257" s="30"/>
      <c r="U1257" s="10"/>
      <c r="V1257" s="434"/>
      <c r="W1257" s="10" t="str">
        <f>IFERROR(VLOOKUP(Table3[[#This Row],[Št. projektne naloge]],'[2]list 1'!$A$2:$I$2000,9,FALSE),"")</f>
        <v/>
      </c>
      <c r="X1257" s="296" t="str">
        <f>IFERROR(VLOOKUP(Table3[[#This Row],[Št. projektne naloge]],'[2]list 1'!$A$2:$I$2000,8,FALSE),"")</f>
        <v/>
      </c>
      <c r="Y1257" s="101">
        <f>SUM(Table3[[#This Row],[cca 
25%]:[cca 100%]])</f>
        <v>0.95</v>
      </c>
      <c r="Z1257" s="344">
        <f>Table3[[#This Row],[Montažne ure]]*(1-Table3[[#This Row],[faktor %]])</f>
        <v>3.5000000000000031</v>
      </c>
      <c r="AA1257" s="84">
        <v>0.25</v>
      </c>
      <c r="AB1257" s="84">
        <v>0.25</v>
      </c>
      <c r="AC1257" s="84">
        <v>0.25</v>
      </c>
      <c r="AD1257" s="495">
        <v>0.2</v>
      </c>
      <c r="AE1257" s="10"/>
      <c r="AF1257" s="3"/>
      <c r="AG1257" s="296">
        <f>IFERROR(VLOOKUP(Table3[[#This Row],[Št. projektne naloge]],'[1]PLAN KONTROLE KONČANIH STROJEV'!$C$8:$M$2000,5,FALSE),"")</f>
        <v>0</v>
      </c>
      <c r="AH1257" s="296" t="str">
        <f>IFERROR(VLOOKUP(Table3[[#This Row],[Št. projektne naloge]],'[1]PLAN KONTROLE KONČANIH STROJEV'!$C$8:$M$2000,4,FALSE),"")</f>
        <v>DA</v>
      </c>
      <c r="AI1257" s="10" t="s">
        <v>3325</v>
      </c>
      <c r="AJ1257" s="10"/>
      <c r="AK1257" s="296">
        <f>IFERROR(VLOOKUP(Table3[[#This Row],[Št. projektne naloge]],'[1]PLAN KONTROLE KONČANIH STROJEV'!$C$8:$M$2000,9,FALSE),"")</f>
        <v>45863</v>
      </c>
      <c r="AL125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57" s="30"/>
      <c r="AN1257" s="1"/>
    </row>
    <row r="1258" spans="1:40" ht="18" hidden="1" customHeight="1" x14ac:dyDescent="0.3">
      <c r="A1258" s="76" t="s">
        <v>2480</v>
      </c>
      <c r="B1258" s="92" t="s">
        <v>2479</v>
      </c>
      <c r="C1258" s="95" t="s">
        <v>2882</v>
      </c>
      <c r="D1258" s="420" t="s">
        <v>2881</v>
      </c>
      <c r="E1258" s="25">
        <v>1</v>
      </c>
      <c r="F1258" s="606">
        <v>5071.65164</v>
      </c>
      <c r="G1258" s="91" t="s">
        <v>1711</v>
      </c>
      <c r="H1258" s="112" t="s">
        <v>558</v>
      </c>
      <c r="I1258" s="200">
        <v>28</v>
      </c>
      <c r="J1258" s="200"/>
      <c r="K1258" s="200"/>
      <c r="L1258" s="425">
        <v>0</v>
      </c>
      <c r="M1258" s="425">
        <v>0</v>
      </c>
      <c r="N1258" s="91">
        <v>483544</v>
      </c>
      <c r="O1258" s="10">
        <v>16654</v>
      </c>
      <c r="P1258" s="10">
        <v>1</v>
      </c>
      <c r="Q1258" s="10"/>
      <c r="R1258" s="10">
        <v>13</v>
      </c>
      <c r="S1258" s="58" t="s">
        <v>1486</v>
      </c>
      <c r="T1258" s="30"/>
      <c r="U1258" s="10"/>
      <c r="V1258" s="434"/>
      <c r="W1258" s="10" t="str">
        <f>IFERROR(VLOOKUP(Table3[[#This Row],[Št. projektne naloge]],'[2]list 1'!$A$2:$I$2000,9,FALSE),"")</f>
        <v/>
      </c>
      <c r="X1258" s="296" t="str">
        <f>IFERROR(VLOOKUP(Table3[[#This Row],[Št. projektne naloge]],'[2]list 1'!$A$2:$I$2000,8,FALSE),"")</f>
        <v/>
      </c>
      <c r="Y1258" s="101">
        <f>SUM(Table3[[#This Row],[cca 
25%]:[cca 100%]])</f>
        <v>1</v>
      </c>
      <c r="Z1258" s="344">
        <f>Table3[[#This Row],[Montažne ure]]*(1-Table3[[#This Row],[faktor %]])</f>
        <v>0</v>
      </c>
      <c r="AA1258" s="84">
        <v>0.25</v>
      </c>
      <c r="AB1258" s="84">
        <v>0.25</v>
      </c>
      <c r="AC1258" s="84">
        <v>0.25</v>
      </c>
      <c r="AD1258" s="84">
        <v>0.25</v>
      </c>
      <c r="AE1258" s="155" t="s">
        <v>3313</v>
      </c>
      <c r="AF1258" s="3"/>
      <c r="AG1258" s="296">
        <f>IFERROR(VLOOKUP(Table3[[#This Row],[Št. projektne naloge]],'[1]PLAN KONTROLE KONČANIH STROJEV'!$C$8:$M$2000,5,FALSE),"")</f>
        <v>0</v>
      </c>
      <c r="AH1258" s="296" t="str">
        <f>IFERROR(VLOOKUP(Table3[[#This Row],[Št. projektne naloge]],'[1]PLAN KONTROLE KONČANIH STROJEV'!$C$8:$M$2000,4,FALSE),"")</f>
        <v>DA</v>
      </c>
      <c r="AI1258" s="10" t="s">
        <v>3325</v>
      </c>
      <c r="AJ1258" s="10"/>
      <c r="AK1258" s="296">
        <f>IFERROR(VLOOKUP(Table3[[#This Row],[Št. projektne naloge]],'[1]PLAN KONTROLE KONČANIH STROJEV'!$C$8:$M$2000,9,FALSE),"")</f>
        <v>45895</v>
      </c>
      <c r="AL125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58" s="30" t="s">
        <v>357</v>
      </c>
      <c r="AN1258" s="1"/>
    </row>
    <row r="1259" spans="1:40" ht="18" hidden="1" customHeight="1" x14ac:dyDescent="0.3">
      <c r="A1259" s="76" t="s">
        <v>2480</v>
      </c>
      <c r="B1259" s="92" t="s">
        <v>2479</v>
      </c>
      <c r="C1259" s="95" t="s">
        <v>2475</v>
      </c>
      <c r="D1259" s="420" t="s">
        <v>2476</v>
      </c>
      <c r="E1259" s="25">
        <v>1</v>
      </c>
      <c r="F1259" s="606">
        <v>24307.963756000001</v>
      </c>
      <c r="G1259" s="91" t="s">
        <v>26</v>
      </c>
      <c r="H1259" s="112" t="s">
        <v>2139</v>
      </c>
      <c r="I1259" s="604">
        <v>21</v>
      </c>
      <c r="J1259" s="200"/>
      <c r="K1259" s="200"/>
      <c r="L1259" s="425">
        <v>0</v>
      </c>
      <c r="M1259" s="425">
        <v>0</v>
      </c>
      <c r="N1259" s="91">
        <v>481501</v>
      </c>
      <c r="O1259" s="8">
        <v>16529</v>
      </c>
      <c r="P1259" s="10">
        <v>1</v>
      </c>
      <c r="Q1259" s="102"/>
      <c r="R1259" s="10">
        <v>84</v>
      </c>
      <c r="S1259" s="58" t="s">
        <v>1486</v>
      </c>
      <c r="T1259" s="30"/>
      <c r="U1259" s="10"/>
      <c r="V1259" s="434"/>
      <c r="W1259" s="10" t="str">
        <f>IFERROR(VLOOKUP(Table3[[#This Row],[Št. projektne naloge]],'[2]list 1'!$A$2:$I$2000,9,FALSE),"")</f>
        <v/>
      </c>
      <c r="X1259" s="296" t="str">
        <f>IFERROR(VLOOKUP(Table3[[#This Row],[Št. projektne naloge]],'[2]list 1'!$A$2:$I$2000,8,FALSE),"")</f>
        <v/>
      </c>
      <c r="Y1259" s="101">
        <f>SUM(Table3[[#This Row],[cca 
25%]:[cca 100%]])</f>
        <v>1</v>
      </c>
      <c r="Z1259" s="344">
        <f>Table3[[#This Row],[Montažne ure]]*(1-Table3[[#This Row],[faktor %]])</f>
        <v>0</v>
      </c>
      <c r="AA1259" s="84">
        <v>0.25</v>
      </c>
      <c r="AB1259" s="84">
        <v>0.25</v>
      </c>
      <c r="AC1259" s="84">
        <v>0.25</v>
      </c>
      <c r="AD1259" s="84">
        <v>0.25</v>
      </c>
      <c r="AE1259" s="155" t="s">
        <v>765</v>
      </c>
      <c r="AF1259" s="3"/>
      <c r="AG1259" s="296">
        <f>IFERROR(VLOOKUP(Table3[[#This Row],[Št. projektne naloge]],'[1]PLAN KONTROLE KONČANIH STROJEV'!$C$8:$M$2000,5,FALSE),"")</f>
        <v>0</v>
      </c>
      <c r="AH1259" s="296" t="str">
        <f>IFERROR(VLOOKUP(Table3[[#This Row],[Št. projektne naloge]],'[1]PLAN KONTROLE KONČANIH STROJEV'!$C$8:$M$2000,4,FALSE),"")</f>
        <v>DA</v>
      </c>
      <c r="AI1259" s="10"/>
      <c r="AJ1259" s="10"/>
      <c r="AK1259" s="296">
        <f>IFERROR(VLOOKUP(Table3[[#This Row],[Št. projektne naloge]],'[1]PLAN KONTROLE KONČANIH STROJEV'!$C$8:$M$2000,9,FALSE),"")</f>
        <v>45863</v>
      </c>
      <c r="AL125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59" s="30" t="s">
        <v>357</v>
      </c>
      <c r="AN1259" s="1"/>
    </row>
    <row r="1260" spans="1:40" ht="18" hidden="1" customHeight="1" x14ac:dyDescent="0.3">
      <c r="A1260" s="76" t="s">
        <v>2480</v>
      </c>
      <c r="B1260" s="92" t="s">
        <v>2479</v>
      </c>
      <c r="C1260" s="95" t="s">
        <v>2477</v>
      </c>
      <c r="D1260" s="420" t="s">
        <v>2478</v>
      </c>
      <c r="E1260" s="25">
        <v>1</v>
      </c>
      <c r="F1260" s="606">
        <v>14224.469349999999</v>
      </c>
      <c r="G1260" s="91" t="s">
        <v>2004</v>
      </c>
      <c r="H1260" s="112" t="s">
        <v>558</v>
      </c>
      <c r="I1260" s="200">
        <v>27</v>
      </c>
      <c r="J1260" s="200"/>
      <c r="K1260" s="200"/>
      <c r="L1260" s="425">
        <v>0</v>
      </c>
      <c r="M1260" s="425">
        <v>0</v>
      </c>
      <c r="N1260" s="91">
        <v>481502</v>
      </c>
      <c r="O1260" s="8">
        <v>16530</v>
      </c>
      <c r="P1260" s="10">
        <v>1</v>
      </c>
      <c r="Q1260" s="102"/>
      <c r="R1260" s="10">
        <v>15</v>
      </c>
      <c r="S1260" s="58" t="s">
        <v>1486</v>
      </c>
      <c r="T1260" s="30"/>
      <c r="U1260" s="10"/>
      <c r="V1260" s="434"/>
      <c r="W1260" s="10" t="str">
        <f>IFERROR(VLOOKUP(Table3[[#This Row],[Št. projektne naloge]],'[2]list 1'!$A$2:$I$2000,9,FALSE),"")</f>
        <v/>
      </c>
      <c r="X1260" s="296" t="str">
        <f>IFERROR(VLOOKUP(Table3[[#This Row],[Št. projektne naloge]],'[2]list 1'!$A$2:$I$2000,8,FALSE),"")</f>
        <v/>
      </c>
      <c r="Y1260" s="101">
        <f>SUM(Table3[[#This Row],[cca 
25%]:[cca 100%]])</f>
        <v>1</v>
      </c>
      <c r="Z1260" s="344">
        <f>Table3[[#This Row],[Montažne ure]]*(1-Table3[[#This Row],[faktor %]])</f>
        <v>0</v>
      </c>
      <c r="AA1260" s="84">
        <v>0.25</v>
      </c>
      <c r="AB1260" s="84">
        <v>0.25</v>
      </c>
      <c r="AC1260" s="84">
        <v>0.25</v>
      </c>
      <c r="AD1260" s="84">
        <v>0.25</v>
      </c>
      <c r="AE1260" s="10"/>
      <c r="AF1260" s="3"/>
      <c r="AG1260" s="296">
        <f>IFERROR(VLOOKUP(Table3[[#This Row],[Št. projektne naloge]],'[1]PLAN KONTROLE KONČANIH STROJEV'!$C$8:$M$2000,5,FALSE),"")</f>
        <v>0</v>
      </c>
      <c r="AH1260" s="296" t="str">
        <f>IFERROR(VLOOKUP(Table3[[#This Row],[Št. projektne naloge]],'[1]PLAN KONTROLE KONČANIH STROJEV'!$C$8:$M$2000,4,FALSE),"")</f>
        <v>DA</v>
      </c>
      <c r="AI1260" s="10" t="s">
        <v>3325</v>
      </c>
      <c r="AJ1260" s="10"/>
      <c r="AK1260" s="296">
        <f>IFERROR(VLOOKUP(Table3[[#This Row],[Št. projektne naloge]],'[1]PLAN KONTROLE KONČANIH STROJEV'!$C$8:$M$2000,9,FALSE),"")</f>
        <v>45932</v>
      </c>
      <c r="AL126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60" s="30" t="s">
        <v>357</v>
      </c>
      <c r="AN1260" s="1"/>
    </row>
    <row r="1261" spans="1:40" ht="18" hidden="1" customHeight="1" x14ac:dyDescent="0.3">
      <c r="A1261" s="76" t="s">
        <v>2480</v>
      </c>
      <c r="B1261" s="92" t="s">
        <v>2479</v>
      </c>
      <c r="C1261" s="95" t="s">
        <v>2866</v>
      </c>
      <c r="D1261" s="420" t="s">
        <v>2851</v>
      </c>
      <c r="E1261" s="25">
        <v>1</v>
      </c>
      <c r="F1261" s="606">
        <v>5091.7036900000003</v>
      </c>
      <c r="G1261" s="91" t="s">
        <v>1719</v>
      </c>
      <c r="H1261" s="112" t="s">
        <v>688</v>
      </c>
      <c r="I1261" s="604">
        <v>22</v>
      </c>
      <c r="J1261" s="200"/>
      <c r="K1261" s="200"/>
      <c r="L1261" s="425">
        <v>0</v>
      </c>
      <c r="M1261" s="425">
        <v>0</v>
      </c>
      <c r="N1261" s="91">
        <v>483545</v>
      </c>
      <c r="O1261" s="10">
        <v>16655</v>
      </c>
      <c r="P1261" s="10">
        <v>1</v>
      </c>
      <c r="Q1261" s="10"/>
      <c r="R1261" s="10">
        <v>14</v>
      </c>
      <c r="S1261" s="62" t="s">
        <v>19</v>
      </c>
      <c r="T1261" s="30"/>
      <c r="U1261" s="10"/>
      <c r="V1261" s="434"/>
      <c r="W1261" s="10" t="str">
        <f>IFERROR(VLOOKUP(Table3[[#This Row],[Št. projektne naloge]],'[2]list 1'!$A$2:$I$2000,9,FALSE),"")</f>
        <v/>
      </c>
      <c r="X1261" s="296" t="str">
        <f>IFERROR(VLOOKUP(Table3[[#This Row],[Št. projektne naloge]],'[2]list 1'!$A$2:$I$2000,8,FALSE),"")</f>
        <v/>
      </c>
      <c r="Y1261" s="101">
        <f>SUM(Table3[[#This Row],[cca 
25%]:[cca 100%]])</f>
        <v>1</v>
      </c>
      <c r="Z1261" s="344">
        <f>Table3[[#This Row],[Montažne ure]]*(1-Table3[[#This Row],[faktor %]])</f>
        <v>0</v>
      </c>
      <c r="AA1261" s="84">
        <v>0.25</v>
      </c>
      <c r="AB1261" s="84">
        <v>0.25</v>
      </c>
      <c r="AC1261" s="84">
        <v>0.25</v>
      </c>
      <c r="AD1261" s="84">
        <v>0.25</v>
      </c>
      <c r="AE1261" s="10"/>
      <c r="AF1261" s="3"/>
      <c r="AG1261" s="296">
        <f>IFERROR(VLOOKUP(Table3[[#This Row],[Št. projektne naloge]],'[1]PLAN KONTROLE KONČANIH STROJEV'!$C$8:$M$2000,5,FALSE),"")</f>
        <v>0</v>
      </c>
      <c r="AH1261" s="296" t="str">
        <f>IFERROR(VLOOKUP(Table3[[#This Row],[Št. projektne naloge]],'[1]PLAN KONTROLE KONČANIH STROJEV'!$C$8:$M$2000,4,FALSE),"")</f>
        <v>DA</v>
      </c>
      <c r="AI1261" s="10" t="s">
        <v>3325</v>
      </c>
      <c r="AJ1261" s="10"/>
      <c r="AK1261" s="296">
        <f>IFERROR(VLOOKUP(Table3[[#This Row],[Št. projektne naloge]],'[1]PLAN KONTROLE KONČANIH STROJEV'!$C$8:$M$2000,9,FALSE),"")</f>
        <v>45901</v>
      </c>
      <c r="AL126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61" s="30" t="s">
        <v>357</v>
      </c>
      <c r="AN1261" s="1"/>
    </row>
    <row r="1262" spans="1:40" ht="18" hidden="1" customHeight="1" x14ac:dyDescent="0.3">
      <c r="A1262" s="76" t="s">
        <v>2480</v>
      </c>
      <c r="B1262" s="92" t="s">
        <v>2479</v>
      </c>
      <c r="C1262" s="95" t="s">
        <v>2867</v>
      </c>
      <c r="D1262" s="420" t="s">
        <v>2852</v>
      </c>
      <c r="E1262" s="25">
        <v>1</v>
      </c>
      <c r="F1262" s="606">
        <v>4555.6804499999998</v>
      </c>
      <c r="G1262" s="91" t="s">
        <v>1719</v>
      </c>
      <c r="H1262" s="112" t="s">
        <v>688</v>
      </c>
      <c r="I1262" s="604">
        <v>22</v>
      </c>
      <c r="J1262" s="200"/>
      <c r="K1262" s="200"/>
      <c r="L1262" s="425">
        <v>0</v>
      </c>
      <c r="M1262" s="425">
        <v>0</v>
      </c>
      <c r="N1262" s="91">
        <v>483546</v>
      </c>
      <c r="O1262" s="10">
        <v>16656</v>
      </c>
      <c r="P1262" s="10">
        <v>1</v>
      </c>
      <c r="Q1262" s="10"/>
      <c r="R1262" s="10">
        <v>13</v>
      </c>
      <c r="S1262" s="62" t="s">
        <v>19</v>
      </c>
      <c r="T1262" s="30"/>
      <c r="U1262" s="10"/>
      <c r="V1262" s="434"/>
      <c r="W1262" s="10" t="str">
        <f>IFERROR(VLOOKUP(Table3[[#This Row],[Št. projektne naloge]],'[2]list 1'!$A$2:$I$2000,9,FALSE),"")</f>
        <v/>
      </c>
      <c r="X1262" s="296" t="str">
        <f>IFERROR(VLOOKUP(Table3[[#This Row],[Št. projektne naloge]],'[2]list 1'!$A$2:$I$2000,8,FALSE),"")</f>
        <v/>
      </c>
      <c r="Y1262" s="101">
        <f>SUM(Table3[[#This Row],[cca 
25%]:[cca 100%]])</f>
        <v>1</v>
      </c>
      <c r="Z1262" s="344">
        <f>Table3[[#This Row],[Montažne ure]]*(1-Table3[[#This Row],[faktor %]])</f>
        <v>0</v>
      </c>
      <c r="AA1262" s="84">
        <v>0.25</v>
      </c>
      <c r="AB1262" s="84">
        <v>0.25</v>
      </c>
      <c r="AC1262" s="84">
        <v>0.25</v>
      </c>
      <c r="AD1262" s="84">
        <v>0.25</v>
      </c>
      <c r="AE1262" s="10"/>
      <c r="AF1262" s="3"/>
      <c r="AG1262" s="296">
        <f>IFERROR(VLOOKUP(Table3[[#This Row],[Št. projektne naloge]],'[1]PLAN KONTROLE KONČANIH STROJEV'!$C$8:$M$2000,5,FALSE),"")</f>
        <v>0</v>
      </c>
      <c r="AH1262" s="296" t="str">
        <f>IFERROR(VLOOKUP(Table3[[#This Row],[Št. projektne naloge]],'[1]PLAN KONTROLE KONČANIH STROJEV'!$C$8:$M$2000,4,FALSE),"")</f>
        <v>DA</v>
      </c>
      <c r="AI1262" s="10" t="s">
        <v>3325</v>
      </c>
      <c r="AJ1262" s="10"/>
      <c r="AK1262" s="296">
        <f>IFERROR(VLOOKUP(Table3[[#This Row],[Št. projektne naloge]],'[1]PLAN KONTROLE KONČANIH STROJEV'!$C$8:$M$2000,9,FALSE),"")</f>
        <v>45899</v>
      </c>
      <c r="AL126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62" s="30" t="s">
        <v>357</v>
      </c>
      <c r="AN1262" s="1"/>
    </row>
    <row r="1263" spans="1:40" ht="18" hidden="1" customHeight="1" x14ac:dyDescent="0.3">
      <c r="A1263" s="76" t="s">
        <v>2480</v>
      </c>
      <c r="B1263" s="92" t="s">
        <v>2479</v>
      </c>
      <c r="C1263" s="95" t="s">
        <v>2868</v>
      </c>
      <c r="D1263" s="420" t="s">
        <v>2853</v>
      </c>
      <c r="E1263" s="25">
        <v>1</v>
      </c>
      <c r="F1263" s="606">
        <v>7447.3347000000003</v>
      </c>
      <c r="G1263" s="91" t="s">
        <v>1719</v>
      </c>
      <c r="H1263" s="112" t="s">
        <v>2149</v>
      </c>
      <c r="I1263" s="604">
        <v>22</v>
      </c>
      <c r="J1263" s="200"/>
      <c r="K1263" s="200"/>
      <c r="L1263" s="425">
        <v>0</v>
      </c>
      <c r="M1263" s="425">
        <v>0</v>
      </c>
      <c r="N1263" s="91">
        <v>483547</v>
      </c>
      <c r="O1263" s="10">
        <v>16657</v>
      </c>
      <c r="P1263" s="10">
        <v>1</v>
      </c>
      <c r="Q1263" s="10"/>
      <c r="R1263" s="10">
        <v>24</v>
      </c>
      <c r="S1263" s="62" t="s">
        <v>19</v>
      </c>
      <c r="T1263" s="30"/>
      <c r="U1263" s="10"/>
      <c r="V1263" s="434"/>
      <c r="W1263" s="10" t="str">
        <f>IFERROR(VLOOKUP(Table3[[#This Row],[Št. projektne naloge]],'[2]list 1'!$A$2:$I$2000,9,FALSE),"")</f>
        <v/>
      </c>
      <c r="X1263" s="296" t="str">
        <f>IFERROR(VLOOKUP(Table3[[#This Row],[Št. projektne naloge]],'[2]list 1'!$A$2:$I$2000,8,FALSE),"")</f>
        <v/>
      </c>
      <c r="Y1263" s="101">
        <f>SUM(Table3[[#This Row],[cca 
25%]:[cca 100%]])</f>
        <v>1</v>
      </c>
      <c r="Z1263" s="344">
        <f>Table3[[#This Row],[Montažne ure]]*(1-Table3[[#This Row],[faktor %]])</f>
        <v>0</v>
      </c>
      <c r="AA1263" s="84">
        <v>0.25</v>
      </c>
      <c r="AB1263" s="84">
        <v>0.25</v>
      </c>
      <c r="AC1263" s="84">
        <v>0.25</v>
      </c>
      <c r="AD1263" s="84">
        <v>0.25</v>
      </c>
      <c r="AE1263" s="10"/>
      <c r="AF1263" s="3"/>
      <c r="AG1263" s="296">
        <f>IFERROR(VLOOKUP(Table3[[#This Row],[Št. projektne naloge]],'[1]PLAN KONTROLE KONČANIH STROJEV'!$C$8:$M$2000,5,FALSE),"")</f>
        <v>0</v>
      </c>
      <c r="AH1263" s="296" t="str">
        <f>IFERROR(VLOOKUP(Table3[[#This Row],[Št. projektne naloge]],'[1]PLAN KONTROLE KONČANIH STROJEV'!$C$8:$M$2000,4,FALSE),"")</f>
        <v>DA</v>
      </c>
      <c r="AI1263" s="10" t="s">
        <v>3325</v>
      </c>
      <c r="AJ1263" s="10"/>
      <c r="AK1263" s="296">
        <f>IFERROR(VLOOKUP(Table3[[#This Row],[Št. projektne naloge]],'[1]PLAN KONTROLE KONČANIH STROJEV'!$C$8:$M$2000,9,FALSE),"")</f>
        <v>45899</v>
      </c>
      <c r="AL126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63" s="30" t="s">
        <v>357</v>
      </c>
      <c r="AN1263" s="1"/>
    </row>
    <row r="1264" spans="1:40" ht="18" hidden="1" customHeight="1" x14ac:dyDescent="0.3">
      <c r="A1264" s="117" t="s">
        <v>2480</v>
      </c>
      <c r="B1264" s="86" t="s">
        <v>2479</v>
      </c>
      <c r="C1264" s="57" t="s">
        <v>2869</v>
      </c>
      <c r="D1264" s="419" t="s">
        <v>2854</v>
      </c>
      <c r="E1264" s="50">
        <v>1</v>
      </c>
      <c r="F1264" s="606">
        <v>7742.5699599999998</v>
      </c>
      <c r="G1264" s="94" t="s">
        <v>2031</v>
      </c>
      <c r="H1264" s="112" t="s">
        <v>558</v>
      </c>
      <c r="I1264" s="200">
        <v>28</v>
      </c>
      <c r="J1264" s="199"/>
      <c r="K1264" s="200"/>
      <c r="L1264" s="425">
        <v>0</v>
      </c>
      <c r="M1264" s="425">
        <v>0</v>
      </c>
      <c r="N1264" s="94">
        <v>483548</v>
      </c>
      <c r="O1264" s="10">
        <v>16658</v>
      </c>
      <c r="P1264" s="10">
        <v>1</v>
      </c>
      <c r="Q1264" s="10"/>
      <c r="R1264" s="10">
        <v>15</v>
      </c>
      <c r="S1264" s="58" t="s">
        <v>1486</v>
      </c>
      <c r="T1264" s="30"/>
      <c r="U1264" s="10"/>
      <c r="V1264" s="434"/>
      <c r="W1264" s="10" t="str">
        <f>IFERROR(VLOOKUP(Table3[[#This Row],[Št. projektne naloge]],'[2]list 1'!$A$2:$I$2000,9,FALSE),"")</f>
        <v/>
      </c>
      <c r="X1264" s="296" t="str">
        <f>IFERROR(VLOOKUP(Table3[[#This Row],[Št. projektne naloge]],'[2]list 1'!$A$2:$I$2000,8,FALSE),"")</f>
        <v/>
      </c>
      <c r="Y1264" s="101">
        <f>SUM(Table3[[#This Row],[cca 
25%]:[cca 100%]])</f>
        <v>1</v>
      </c>
      <c r="Z1264" s="344">
        <f>Table3[[#This Row],[Montažne ure]]*(1-Table3[[#This Row],[faktor %]])</f>
        <v>0</v>
      </c>
      <c r="AA1264" s="84">
        <v>0.25</v>
      </c>
      <c r="AB1264" s="84">
        <v>0.25</v>
      </c>
      <c r="AC1264" s="84">
        <v>0.25</v>
      </c>
      <c r="AD1264" s="84">
        <v>0.25</v>
      </c>
      <c r="AE1264" s="157" t="s">
        <v>689</v>
      </c>
      <c r="AF1264" s="3"/>
      <c r="AG1264" s="296">
        <f>IFERROR(VLOOKUP(Table3[[#This Row],[Št. projektne naloge]],'[1]PLAN KONTROLE KONČANIH STROJEV'!$C$8:$M$2000,5,FALSE),"")</f>
        <v>0</v>
      </c>
      <c r="AH1264" s="296" t="str">
        <f>IFERROR(VLOOKUP(Table3[[#This Row],[Št. projektne naloge]],'[1]PLAN KONTROLE KONČANIH STROJEV'!$C$8:$M$2000,4,FALSE),"")</f>
        <v>DA</v>
      </c>
      <c r="AI1264" s="10" t="s">
        <v>3325</v>
      </c>
      <c r="AJ1264" s="10"/>
      <c r="AK1264" s="296">
        <f>IFERROR(VLOOKUP(Table3[[#This Row],[Št. projektne naloge]],'[1]PLAN KONTROLE KONČANIH STROJEV'!$C$8:$M$2000,9,FALSE),"")</f>
        <v>45915</v>
      </c>
      <c r="AL126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64" s="30" t="s">
        <v>357</v>
      </c>
      <c r="AN1264" s="1"/>
    </row>
    <row r="1265" spans="1:40" ht="18" hidden="1" customHeight="1" x14ac:dyDescent="0.3">
      <c r="A1265" s="117" t="s">
        <v>2480</v>
      </c>
      <c r="B1265" s="86" t="s">
        <v>2479</v>
      </c>
      <c r="C1265" s="57" t="s">
        <v>2870</v>
      </c>
      <c r="D1265" s="419" t="s">
        <v>2857</v>
      </c>
      <c r="E1265" s="50">
        <v>1</v>
      </c>
      <c r="F1265" s="606">
        <v>2790.46324</v>
      </c>
      <c r="G1265" s="94" t="s">
        <v>2031</v>
      </c>
      <c r="H1265" s="112" t="s">
        <v>558</v>
      </c>
      <c r="I1265" s="200">
        <v>28</v>
      </c>
      <c r="J1265" s="199"/>
      <c r="K1265" s="200"/>
      <c r="L1265" s="425">
        <v>0</v>
      </c>
      <c r="M1265" s="425">
        <v>0</v>
      </c>
      <c r="N1265" s="94">
        <v>483549</v>
      </c>
      <c r="O1265" s="10">
        <v>16659</v>
      </c>
      <c r="P1265" s="10">
        <v>1</v>
      </c>
      <c r="Q1265" s="10"/>
      <c r="R1265" s="10">
        <v>7</v>
      </c>
      <c r="S1265" s="58" t="s">
        <v>1486</v>
      </c>
      <c r="T1265" s="30"/>
      <c r="U1265" s="10"/>
      <c r="V1265" s="434"/>
      <c r="W1265" s="10" t="str">
        <f>IFERROR(VLOOKUP(Table3[[#This Row],[Št. projektne naloge]],'[2]list 1'!$A$2:$I$2000,9,FALSE),"")</f>
        <v/>
      </c>
      <c r="X1265" s="296" t="str">
        <f>IFERROR(VLOOKUP(Table3[[#This Row],[Št. projektne naloge]],'[2]list 1'!$A$2:$I$2000,8,FALSE),"")</f>
        <v/>
      </c>
      <c r="Y1265" s="101">
        <f>SUM(Table3[[#This Row],[cca 
25%]:[cca 100%]])</f>
        <v>1</v>
      </c>
      <c r="Z1265" s="344">
        <f>Table3[[#This Row],[Montažne ure]]*(1-Table3[[#This Row],[faktor %]])</f>
        <v>0</v>
      </c>
      <c r="AA1265" s="84">
        <v>0.25</v>
      </c>
      <c r="AB1265" s="84">
        <v>0.25</v>
      </c>
      <c r="AC1265" s="84">
        <v>0.25</v>
      </c>
      <c r="AD1265" s="84">
        <v>0.25</v>
      </c>
      <c r="AE1265" s="157" t="s">
        <v>689</v>
      </c>
      <c r="AF1265" s="3"/>
      <c r="AG1265" s="296">
        <f>IFERROR(VLOOKUP(Table3[[#This Row],[Št. projektne naloge]],'[1]PLAN KONTROLE KONČANIH STROJEV'!$C$8:$M$2000,5,FALSE),"")</f>
        <v>0</v>
      </c>
      <c r="AH1265" s="296" t="str">
        <f>IFERROR(VLOOKUP(Table3[[#This Row],[Št. projektne naloge]],'[1]PLAN KONTROLE KONČANIH STROJEV'!$C$8:$M$2000,4,FALSE),"")</f>
        <v>DA</v>
      </c>
      <c r="AI1265" s="10" t="s">
        <v>3325</v>
      </c>
      <c r="AJ1265" s="10"/>
      <c r="AK1265" s="296">
        <f>IFERROR(VLOOKUP(Table3[[#This Row],[Št. projektne naloge]],'[1]PLAN KONTROLE KONČANIH STROJEV'!$C$8:$M$2000,9,FALSE),"")</f>
        <v>45895</v>
      </c>
      <c r="AL126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65" s="30" t="s">
        <v>357</v>
      </c>
      <c r="AN1265" s="1"/>
    </row>
    <row r="1266" spans="1:40" ht="18" hidden="1" customHeight="1" x14ac:dyDescent="0.3">
      <c r="A1266" s="117" t="s">
        <v>2480</v>
      </c>
      <c r="B1266" s="86" t="s">
        <v>2479</v>
      </c>
      <c r="C1266" s="57" t="s">
        <v>2871</v>
      </c>
      <c r="D1266" s="419" t="s">
        <v>2855</v>
      </c>
      <c r="E1266" s="50">
        <v>1</v>
      </c>
      <c r="F1266" s="606">
        <v>12056.62464</v>
      </c>
      <c r="G1266" s="94" t="s">
        <v>2000</v>
      </c>
      <c r="H1266" s="112" t="s">
        <v>558</v>
      </c>
      <c r="I1266" s="200">
        <v>28</v>
      </c>
      <c r="J1266" s="199"/>
      <c r="K1266" s="200"/>
      <c r="L1266" s="425">
        <v>0</v>
      </c>
      <c r="M1266" s="425">
        <v>0</v>
      </c>
      <c r="N1266" s="94">
        <v>483550</v>
      </c>
      <c r="O1266" s="10">
        <v>16660</v>
      </c>
      <c r="P1266" s="10">
        <v>1</v>
      </c>
      <c r="Q1266" s="10"/>
      <c r="R1266" s="10">
        <v>16</v>
      </c>
      <c r="S1266" s="58" t="s">
        <v>1486</v>
      </c>
      <c r="T1266" s="30"/>
      <c r="U1266" s="10"/>
      <c r="V1266" s="434"/>
      <c r="W1266" s="10" t="str">
        <f>IFERROR(VLOOKUP(Table3[[#This Row],[Št. projektne naloge]],'[2]list 1'!$A$2:$I$2000,9,FALSE),"")</f>
        <v/>
      </c>
      <c r="X1266" s="296" t="str">
        <f>IFERROR(VLOOKUP(Table3[[#This Row],[Št. projektne naloge]],'[2]list 1'!$A$2:$I$2000,8,FALSE),"")</f>
        <v/>
      </c>
      <c r="Y1266" s="101">
        <f>SUM(Table3[[#This Row],[cca 
25%]:[cca 100%]])</f>
        <v>1</v>
      </c>
      <c r="Z1266" s="344">
        <f>Table3[[#This Row],[Montažne ure]]*(1-Table3[[#This Row],[faktor %]])</f>
        <v>0</v>
      </c>
      <c r="AA1266" s="84">
        <v>0.25</v>
      </c>
      <c r="AB1266" s="84">
        <v>0.25</v>
      </c>
      <c r="AC1266" s="84">
        <v>0.25</v>
      </c>
      <c r="AD1266" s="84">
        <v>0.25</v>
      </c>
      <c r="AE1266" s="157" t="s">
        <v>846</v>
      </c>
      <c r="AF1266" s="3"/>
      <c r="AG1266" s="296">
        <f>IFERROR(VLOOKUP(Table3[[#This Row],[Št. projektne naloge]],'[1]PLAN KONTROLE KONČANIH STROJEV'!$C$8:$M$2000,5,FALSE),"")</f>
        <v>0</v>
      </c>
      <c r="AH1266" s="296" t="str">
        <f>IFERROR(VLOOKUP(Table3[[#This Row],[Št. projektne naloge]],'[1]PLAN KONTROLE KONČANIH STROJEV'!$C$8:$M$2000,4,FALSE),"")</f>
        <v>DA</v>
      </c>
      <c r="AI1266" s="10" t="s">
        <v>3325</v>
      </c>
      <c r="AJ1266" s="10"/>
      <c r="AK1266" s="296">
        <f>IFERROR(VLOOKUP(Table3[[#This Row],[Št. projektne naloge]],'[1]PLAN KONTROLE KONČANIH STROJEV'!$C$8:$M$2000,9,FALSE),"")</f>
        <v>45915</v>
      </c>
      <c r="AL126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66" s="30" t="s">
        <v>357</v>
      </c>
      <c r="AN1266" s="1"/>
    </row>
    <row r="1267" spans="1:40" ht="18" hidden="1" customHeight="1" x14ac:dyDescent="0.3">
      <c r="A1267" s="76" t="s">
        <v>2480</v>
      </c>
      <c r="B1267" s="92" t="s">
        <v>2479</v>
      </c>
      <c r="C1267" s="95" t="s">
        <v>2872</v>
      </c>
      <c r="D1267" s="420" t="s">
        <v>2856</v>
      </c>
      <c r="E1267" s="25">
        <v>1</v>
      </c>
      <c r="F1267" s="606">
        <v>2834.3096700000001</v>
      </c>
      <c r="G1267" s="91" t="s">
        <v>1690</v>
      </c>
      <c r="H1267" s="112" t="s">
        <v>558</v>
      </c>
      <c r="I1267" s="200">
        <v>27</v>
      </c>
      <c r="J1267" s="200"/>
      <c r="K1267" s="200"/>
      <c r="L1267" s="425">
        <v>0</v>
      </c>
      <c r="M1267" s="425">
        <v>0</v>
      </c>
      <c r="N1267" s="91">
        <v>483551</v>
      </c>
      <c r="O1267" s="10">
        <v>16661</v>
      </c>
      <c r="P1267" s="10">
        <v>1</v>
      </c>
      <c r="Q1267" s="10"/>
      <c r="R1267" s="10">
        <v>6</v>
      </c>
      <c r="S1267" s="58" t="s">
        <v>1486</v>
      </c>
      <c r="T1267" s="30"/>
      <c r="U1267" s="10"/>
      <c r="V1267" s="434"/>
      <c r="W1267" s="10" t="str">
        <f>IFERROR(VLOOKUP(Table3[[#This Row],[Št. projektne naloge]],'[2]list 1'!$A$2:$I$2000,9,FALSE),"")</f>
        <v/>
      </c>
      <c r="X1267" s="296" t="str">
        <f>IFERROR(VLOOKUP(Table3[[#This Row],[Št. projektne naloge]],'[2]list 1'!$A$2:$I$2000,8,FALSE),"")</f>
        <v/>
      </c>
      <c r="Y1267" s="101">
        <f>SUM(Table3[[#This Row],[cca 
25%]:[cca 100%]])</f>
        <v>1</v>
      </c>
      <c r="Z1267" s="344">
        <f>Table3[[#This Row],[Montažne ure]]*(1-Table3[[#This Row],[faktor %]])</f>
        <v>0</v>
      </c>
      <c r="AA1267" s="84">
        <v>0.25</v>
      </c>
      <c r="AB1267" s="84">
        <v>0.25</v>
      </c>
      <c r="AC1267" s="84">
        <v>0.25</v>
      </c>
      <c r="AD1267" s="84">
        <v>0.25</v>
      </c>
      <c r="AE1267" s="157" t="s">
        <v>689</v>
      </c>
      <c r="AF1267" s="3"/>
      <c r="AG1267" s="296">
        <f>IFERROR(VLOOKUP(Table3[[#This Row],[Št. projektne naloge]],'[1]PLAN KONTROLE KONČANIH STROJEV'!$C$8:$M$2000,5,FALSE),"")</f>
        <v>0</v>
      </c>
      <c r="AH1267" s="296" t="str">
        <f>IFERROR(VLOOKUP(Table3[[#This Row],[Št. projektne naloge]],'[1]PLAN KONTROLE KONČANIH STROJEV'!$C$8:$M$2000,4,FALSE),"")</f>
        <v>DA</v>
      </c>
      <c r="AI1267" s="10" t="s">
        <v>3325</v>
      </c>
      <c r="AJ1267" s="10"/>
      <c r="AK1267" s="296">
        <f>IFERROR(VLOOKUP(Table3[[#This Row],[Št. projektne naloge]],'[1]PLAN KONTROLE KONČANIH STROJEV'!$C$8:$M$2000,9,FALSE),"")</f>
        <v>45895</v>
      </c>
      <c r="AL126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67" s="30" t="s">
        <v>357</v>
      </c>
      <c r="AN1267" s="1"/>
    </row>
    <row r="1268" spans="1:40" ht="18" hidden="1" customHeight="1" x14ac:dyDescent="0.3">
      <c r="A1268" s="76" t="s">
        <v>2480</v>
      </c>
      <c r="B1268" s="92" t="s">
        <v>2479</v>
      </c>
      <c r="C1268" s="95" t="s">
        <v>2872</v>
      </c>
      <c r="D1268" s="420" t="s">
        <v>2858</v>
      </c>
      <c r="E1268" s="25">
        <v>1</v>
      </c>
      <c r="F1268" s="606">
        <v>2834.3096700000001</v>
      </c>
      <c r="G1268" s="91" t="s">
        <v>1690</v>
      </c>
      <c r="H1268" s="112" t="s">
        <v>558</v>
      </c>
      <c r="I1268" s="200">
        <v>27</v>
      </c>
      <c r="J1268" s="7"/>
      <c r="K1268" s="200"/>
      <c r="L1268" s="425">
        <v>0</v>
      </c>
      <c r="M1268" s="425">
        <v>0</v>
      </c>
      <c r="N1268" s="91">
        <v>483551</v>
      </c>
      <c r="O1268" s="10">
        <v>16662</v>
      </c>
      <c r="P1268" s="10">
        <v>1</v>
      </c>
      <c r="Q1268" s="10"/>
      <c r="R1268" s="10">
        <v>6</v>
      </c>
      <c r="S1268" s="58" t="s">
        <v>1486</v>
      </c>
      <c r="T1268" s="30"/>
      <c r="U1268" s="10"/>
      <c r="V1268" s="434"/>
      <c r="W1268" s="10" t="str">
        <f>IFERROR(VLOOKUP(Table3[[#This Row],[Št. projektne naloge]],'[2]list 1'!$A$2:$I$2000,9,FALSE),"")</f>
        <v/>
      </c>
      <c r="X1268" s="296" t="str">
        <f>IFERROR(VLOOKUP(Table3[[#This Row],[Št. projektne naloge]],'[2]list 1'!$A$2:$I$2000,8,FALSE),"")</f>
        <v/>
      </c>
      <c r="Y1268" s="101">
        <f>SUM(Table3[[#This Row],[cca 
25%]:[cca 100%]])</f>
        <v>1</v>
      </c>
      <c r="Z1268" s="344">
        <f>Table3[[#This Row],[Montažne ure]]*(1-Table3[[#This Row],[faktor %]])</f>
        <v>0</v>
      </c>
      <c r="AA1268" s="84">
        <v>0.25</v>
      </c>
      <c r="AB1268" s="84">
        <v>0.25</v>
      </c>
      <c r="AC1268" s="84">
        <v>0.25</v>
      </c>
      <c r="AD1268" s="84">
        <v>0.25</v>
      </c>
      <c r="AE1268" s="157" t="s">
        <v>689</v>
      </c>
      <c r="AF1268" s="3"/>
      <c r="AG1268" s="296">
        <f>IFERROR(VLOOKUP(Table3[[#This Row],[Št. projektne naloge]],'[1]PLAN KONTROLE KONČANIH STROJEV'!$C$8:$M$2000,5,FALSE),"")</f>
        <v>0</v>
      </c>
      <c r="AH1268" s="296" t="str">
        <f>IFERROR(VLOOKUP(Table3[[#This Row],[Št. projektne naloge]],'[1]PLAN KONTROLE KONČANIH STROJEV'!$C$8:$M$2000,4,FALSE),"")</f>
        <v>DA</v>
      </c>
      <c r="AI1268" s="10" t="s">
        <v>3325</v>
      </c>
      <c r="AJ1268" s="10"/>
      <c r="AK1268" s="296">
        <f>IFERROR(VLOOKUP(Table3[[#This Row],[Št. projektne naloge]],'[1]PLAN KONTROLE KONČANIH STROJEV'!$C$8:$M$2000,9,FALSE),"")</f>
        <v>45895</v>
      </c>
      <c r="AL126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68" s="30" t="s">
        <v>357</v>
      </c>
      <c r="AN1268" s="1"/>
    </row>
    <row r="1269" spans="1:40" ht="18" hidden="1" customHeight="1" x14ac:dyDescent="0.3">
      <c r="A1269" s="117" t="s">
        <v>2480</v>
      </c>
      <c r="B1269" s="86" t="s">
        <v>2479</v>
      </c>
      <c r="C1269" s="57" t="s">
        <v>2873</v>
      </c>
      <c r="D1269" s="419" t="s">
        <v>2859</v>
      </c>
      <c r="E1269" s="50">
        <v>1</v>
      </c>
      <c r="F1269" s="606">
        <v>8034.92209</v>
      </c>
      <c r="G1269" s="94" t="s">
        <v>2927</v>
      </c>
      <c r="H1269" s="112" t="s">
        <v>558</v>
      </c>
      <c r="I1269" s="200">
        <v>28</v>
      </c>
      <c r="J1269" s="199"/>
      <c r="K1269" s="200"/>
      <c r="L1269" s="425">
        <v>0</v>
      </c>
      <c r="M1269" s="425">
        <v>0</v>
      </c>
      <c r="N1269" s="94">
        <v>483552</v>
      </c>
      <c r="O1269" s="10">
        <v>16663</v>
      </c>
      <c r="P1269" s="10">
        <v>1</v>
      </c>
      <c r="Q1269" s="10"/>
      <c r="R1269" s="10">
        <v>20</v>
      </c>
      <c r="S1269" s="58" t="s">
        <v>1486</v>
      </c>
      <c r="T1269" s="30"/>
      <c r="U1269" s="10"/>
      <c r="V1269" s="434"/>
      <c r="W1269" s="10" t="str">
        <f>IFERROR(VLOOKUP(Table3[[#This Row],[Št. projektne naloge]],'[2]list 1'!$A$2:$I$2000,9,FALSE),"")</f>
        <v/>
      </c>
      <c r="X1269" s="296" t="str">
        <f>IFERROR(VLOOKUP(Table3[[#This Row],[Št. projektne naloge]],'[2]list 1'!$A$2:$I$2000,8,FALSE),"")</f>
        <v/>
      </c>
      <c r="Y1269" s="101">
        <f>SUM(Table3[[#This Row],[cca 
25%]:[cca 100%]])</f>
        <v>1</v>
      </c>
      <c r="Z1269" s="344">
        <f>Table3[[#This Row],[Montažne ure]]*(1-Table3[[#This Row],[faktor %]])</f>
        <v>0</v>
      </c>
      <c r="AA1269" s="84">
        <v>0.25</v>
      </c>
      <c r="AB1269" s="84">
        <v>0.25</v>
      </c>
      <c r="AC1269" s="84">
        <v>0.25</v>
      </c>
      <c r="AD1269" s="84">
        <v>0.25</v>
      </c>
      <c r="AE1269" s="551"/>
      <c r="AF1269" s="3"/>
      <c r="AG1269" s="296">
        <f>IFERROR(VLOOKUP(Table3[[#This Row],[Št. projektne naloge]],'[1]PLAN KONTROLE KONČANIH STROJEV'!$C$8:$M$2000,5,FALSE),"")</f>
        <v>0</v>
      </c>
      <c r="AH1269" s="296" t="str">
        <f>IFERROR(VLOOKUP(Table3[[#This Row],[Št. projektne naloge]],'[1]PLAN KONTROLE KONČANIH STROJEV'!$C$8:$M$2000,4,FALSE),"")</f>
        <v>DA</v>
      </c>
      <c r="AI1269" s="10" t="s">
        <v>3325</v>
      </c>
      <c r="AJ1269" s="10"/>
      <c r="AK1269" s="296">
        <f>IFERROR(VLOOKUP(Table3[[#This Row],[Št. projektne naloge]],'[1]PLAN KONTROLE KONČANIH STROJEV'!$C$8:$M$2000,9,FALSE),"")</f>
        <v>45910</v>
      </c>
      <c r="AL126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69" s="30" t="s">
        <v>357</v>
      </c>
      <c r="AN1269" s="1"/>
    </row>
    <row r="1270" spans="1:40" ht="18" hidden="1" customHeight="1" x14ac:dyDescent="0.3">
      <c r="A1270" s="76" t="s">
        <v>2480</v>
      </c>
      <c r="B1270" s="92" t="s">
        <v>2479</v>
      </c>
      <c r="C1270" s="95" t="s">
        <v>2874</v>
      </c>
      <c r="D1270" s="420" t="s">
        <v>2860</v>
      </c>
      <c r="E1270" s="25">
        <v>1</v>
      </c>
      <c r="F1270" s="606">
        <v>5319.3425200000001</v>
      </c>
      <c r="G1270" s="91" t="s">
        <v>1711</v>
      </c>
      <c r="H1270" s="112" t="s">
        <v>558</v>
      </c>
      <c r="I1270" s="200">
        <v>27</v>
      </c>
      <c r="J1270" s="200"/>
      <c r="K1270" s="200"/>
      <c r="L1270" s="425">
        <v>0</v>
      </c>
      <c r="M1270" s="425">
        <v>0</v>
      </c>
      <c r="N1270" s="91">
        <v>483553</v>
      </c>
      <c r="O1270" s="10">
        <v>16664</v>
      </c>
      <c r="P1270" s="10">
        <v>1</v>
      </c>
      <c r="Q1270" s="10"/>
      <c r="R1270" s="10">
        <v>13</v>
      </c>
      <c r="S1270" s="58" t="s">
        <v>1486</v>
      </c>
      <c r="T1270" s="30"/>
      <c r="U1270" s="10"/>
      <c r="V1270" s="434"/>
      <c r="W1270" s="10" t="str">
        <f>IFERROR(VLOOKUP(Table3[[#This Row],[Št. projektne naloge]],'[2]list 1'!$A$2:$I$2000,9,FALSE),"")</f>
        <v/>
      </c>
      <c r="X1270" s="296" t="str">
        <f>IFERROR(VLOOKUP(Table3[[#This Row],[Št. projektne naloge]],'[2]list 1'!$A$2:$I$2000,8,FALSE),"")</f>
        <v/>
      </c>
      <c r="Y1270" s="101">
        <f>SUM(Table3[[#This Row],[cca 
25%]:[cca 100%]])</f>
        <v>1</v>
      </c>
      <c r="Z1270" s="344">
        <f>Table3[[#This Row],[Montažne ure]]*(1-Table3[[#This Row],[faktor %]])</f>
        <v>0</v>
      </c>
      <c r="AA1270" s="84">
        <v>0.25</v>
      </c>
      <c r="AB1270" s="84">
        <v>0.25</v>
      </c>
      <c r="AC1270" s="84">
        <v>0.25</v>
      </c>
      <c r="AD1270" s="84">
        <v>0.25</v>
      </c>
      <c r="AE1270" s="157" t="s">
        <v>689</v>
      </c>
      <c r="AF1270" s="3"/>
      <c r="AG1270" s="296">
        <f>IFERROR(VLOOKUP(Table3[[#This Row],[Št. projektne naloge]],'[1]PLAN KONTROLE KONČANIH STROJEV'!$C$8:$M$2000,5,FALSE),"")</f>
        <v>0</v>
      </c>
      <c r="AH1270" s="296" t="str">
        <f>IFERROR(VLOOKUP(Table3[[#This Row],[Št. projektne naloge]],'[1]PLAN KONTROLE KONČANIH STROJEV'!$C$8:$M$2000,4,FALSE),"")</f>
        <v>DA</v>
      </c>
      <c r="AI1270" s="10" t="s">
        <v>3325</v>
      </c>
      <c r="AJ1270" s="10"/>
      <c r="AK1270" s="296">
        <f>IFERROR(VLOOKUP(Table3[[#This Row],[Št. projektne naloge]],'[1]PLAN KONTROLE KONČANIH STROJEV'!$C$8:$M$2000,9,FALSE),"")</f>
        <v>45895</v>
      </c>
      <c r="AL127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70" s="30" t="s">
        <v>357</v>
      </c>
      <c r="AN1270" s="1"/>
    </row>
    <row r="1271" spans="1:40" ht="18" hidden="1" customHeight="1" x14ac:dyDescent="0.3">
      <c r="A1271" s="76" t="s">
        <v>2480</v>
      </c>
      <c r="B1271" s="92" t="s">
        <v>2479</v>
      </c>
      <c r="C1271" s="95" t="s">
        <v>2875</v>
      </c>
      <c r="D1271" s="420" t="s">
        <v>2861</v>
      </c>
      <c r="E1271" s="25">
        <v>1</v>
      </c>
      <c r="F1271" s="606">
        <v>3113.91831</v>
      </c>
      <c r="G1271" s="91" t="s">
        <v>1728</v>
      </c>
      <c r="H1271" s="112" t="s">
        <v>558</v>
      </c>
      <c r="I1271" s="200">
        <v>27</v>
      </c>
      <c r="J1271" s="7"/>
      <c r="K1271" s="200"/>
      <c r="L1271" s="425">
        <v>0</v>
      </c>
      <c r="M1271" s="425">
        <v>0</v>
      </c>
      <c r="N1271" s="91">
        <v>483554</v>
      </c>
      <c r="O1271" s="10">
        <v>16665</v>
      </c>
      <c r="P1271" s="10">
        <v>1</v>
      </c>
      <c r="Q1271" s="10"/>
      <c r="R1271" s="10">
        <v>6</v>
      </c>
      <c r="S1271" s="58" t="s">
        <v>1486</v>
      </c>
      <c r="T1271" s="30"/>
      <c r="U1271" s="10"/>
      <c r="V1271" s="434"/>
      <c r="W1271" s="10" t="str">
        <f>IFERROR(VLOOKUP(Table3[[#This Row],[Št. projektne naloge]],'[2]list 1'!$A$2:$I$2000,9,FALSE),"")</f>
        <v/>
      </c>
      <c r="X1271" s="296" t="str">
        <f>IFERROR(VLOOKUP(Table3[[#This Row],[Št. projektne naloge]],'[2]list 1'!$A$2:$I$2000,8,FALSE),"")</f>
        <v/>
      </c>
      <c r="Y1271" s="101">
        <f>SUM(Table3[[#This Row],[cca 
25%]:[cca 100%]])</f>
        <v>1</v>
      </c>
      <c r="Z1271" s="344">
        <f>Table3[[#This Row],[Montažne ure]]*(1-Table3[[#This Row],[faktor %]])</f>
        <v>0</v>
      </c>
      <c r="AA1271" s="84">
        <v>0.25</v>
      </c>
      <c r="AB1271" s="84">
        <v>0.25</v>
      </c>
      <c r="AC1271" s="84">
        <v>0.25</v>
      </c>
      <c r="AD1271" s="84">
        <v>0.25</v>
      </c>
      <c r="AE1271" s="157" t="s">
        <v>689</v>
      </c>
      <c r="AF1271" s="3"/>
      <c r="AG1271" s="296">
        <f>IFERROR(VLOOKUP(Table3[[#This Row],[Št. projektne naloge]],'[1]PLAN KONTROLE KONČANIH STROJEV'!$C$8:$M$2000,5,FALSE),"")</f>
        <v>0</v>
      </c>
      <c r="AH1271" s="296" t="str">
        <f>IFERROR(VLOOKUP(Table3[[#This Row],[Št. projektne naloge]],'[1]PLAN KONTROLE KONČANIH STROJEV'!$C$8:$M$2000,4,FALSE),"")</f>
        <v>DA</v>
      </c>
      <c r="AI1271" s="10"/>
      <c r="AJ1271" s="10"/>
      <c r="AK1271" s="296">
        <f>IFERROR(VLOOKUP(Table3[[#This Row],[Št. projektne naloge]],'[1]PLAN KONTROLE KONČANIH STROJEV'!$C$8:$M$2000,9,FALSE),"")</f>
        <v>45856</v>
      </c>
      <c r="AL127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71" s="30" t="s">
        <v>357</v>
      </c>
      <c r="AN1271" s="1"/>
    </row>
    <row r="1272" spans="1:40" ht="18" hidden="1" customHeight="1" x14ac:dyDescent="0.35">
      <c r="A1272" s="76" t="s">
        <v>2480</v>
      </c>
      <c r="B1272" s="92" t="s">
        <v>2479</v>
      </c>
      <c r="C1272" s="95" t="s">
        <v>2876</v>
      </c>
      <c r="D1272" s="420" t="s">
        <v>2862</v>
      </c>
      <c r="E1272" s="25">
        <v>1</v>
      </c>
      <c r="F1272" s="606">
        <v>7018.8213999999998</v>
      </c>
      <c r="G1272" s="91" t="s">
        <v>1712</v>
      </c>
      <c r="H1272" s="112" t="s">
        <v>2006</v>
      </c>
      <c r="I1272" s="200">
        <v>17</v>
      </c>
      <c r="J1272" s="7"/>
      <c r="K1272" s="200"/>
      <c r="L1272" s="425">
        <v>0</v>
      </c>
      <c r="M1272" s="425">
        <v>0</v>
      </c>
      <c r="N1272" s="91">
        <v>483555</v>
      </c>
      <c r="O1272" s="10">
        <v>16666</v>
      </c>
      <c r="P1272" s="10">
        <v>1</v>
      </c>
      <c r="Q1272" s="10"/>
      <c r="R1272" s="10">
        <v>17</v>
      </c>
      <c r="S1272" s="61" t="s">
        <v>29</v>
      </c>
      <c r="T1272" s="30"/>
      <c r="U1272" s="10"/>
      <c r="V1272" s="434"/>
      <c r="W1272" s="10" t="str">
        <f>IFERROR(VLOOKUP(Table3[[#This Row],[Št. projektne naloge]],'[2]list 1'!$A$2:$I$2000,9,FALSE),"")</f>
        <v/>
      </c>
      <c r="X1272" s="296" t="str">
        <f>IFERROR(VLOOKUP(Table3[[#This Row],[Št. projektne naloge]],'[2]list 1'!$A$2:$I$2000,8,FALSE),"")</f>
        <v/>
      </c>
      <c r="Y1272" s="101">
        <f>SUM(Table3[[#This Row],[cca 
25%]:[cca 100%]])</f>
        <v>1</v>
      </c>
      <c r="Z1272" s="344">
        <f>Table3[[#This Row],[Montažne ure]]*(1-Table3[[#This Row],[faktor %]])</f>
        <v>0</v>
      </c>
      <c r="AA1272" s="84">
        <v>0.25</v>
      </c>
      <c r="AB1272" s="84">
        <v>0.25</v>
      </c>
      <c r="AC1272" s="84">
        <v>0.25</v>
      </c>
      <c r="AD1272" s="84">
        <v>0.25</v>
      </c>
      <c r="AE1272" s="148" t="s">
        <v>545</v>
      </c>
      <c r="AF1272" s="3"/>
      <c r="AG1272" s="296">
        <f>IFERROR(VLOOKUP(Table3[[#This Row],[Št. projektne naloge]],'[1]PLAN KONTROLE KONČANIH STROJEV'!$C$8:$M$2000,5,FALSE),"")</f>
        <v>0</v>
      </c>
      <c r="AH1272" s="296" t="str">
        <f>IFERROR(VLOOKUP(Table3[[#This Row],[Št. projektne naloge]],'[1]PLAN KONTROLE KONČANIH STROJEV'!$C$8:$M$2000,4,FALSE),"")</f>
        <v>DA</v>
      </c>
      <c r="AI1272" s="10"/>
      <c r="AJ1272" s="10"/>
      <c r="AK1272" s="296">
        <f>IFERROR(VLOOKUP(Table3[[#This Row],[Št. projektne naloge]],'[1]PLAN KONTROLE KONČANIH STROJEV'!$C$8:$M$2000,9,FALSE),"")</f>
        <v>45838</v>
      </c>
      <c r="AL127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72" s="30" t="s">
        <v>357</v>
      </c>
      <c r="AN1272" s="1"/>
    </row>
    <row r="1273" spans="1:40" ht="18" hidden="1" customHeight="1" x14ac:dyDescent="0.35">
      <c r="A1273" s="76" t="s">
        <v>2480</v>
      </c>
      <c r="B1273" s="92" t="s">
        <v>2479</v>
      </c>
      <c r="C1273" s="95" t="s">
        <v>2877</v>
      </c>
      <c r="D1273" s="420" t="s">
        <v>2863</v>
      </c>
      <c r="E1273" s="25">
        <v>1</v>
      </c>
      <c r="F1273" s="606">
        <v>4092.09512</v>
      </c>
      <c r="G1273" s="91" t="s">
        <v>1690</v>
      </c>
      <c r="H1273" s="112" t="s">
        <v>2006</v>
      </c>
      <c r="I1273" s="200">
        <v>17</v>
      </c>
      <c r="J1273" s="7"/>
      <c r="K1273" s="200"/>
      <c r="L1273" s="425">
        <v>0</v>
      </c>
      <c r="M1273" s="425">
        <v>0</v>
      </c>
      <c r="N1273" s="91">
        <v>483556</v>
      </c>
      <c r="O1273" s="10">
        <v>16667</v>
      </c>
      <c r="P1273" s="10">
        <v>1</v>
      </c>
      <c r="Q1273" s="10"/>
      <c r="R1273" s="10">
        <v>10</v>
      </c>
      <c r="S1273" s="61" t="s">
        <v>29</v>
      </c>
      <c r="T1273" s="30"/>
      <c r="U1273" s="10"/>
      <c r="V1273" s="434"/>
      <c r="W1273" s="10" t="str">
        <f>IFERROR(VLOOKUP(Table3[[#This Row],[Št. projektne naloge]],'[2]list 1'!$A$2:$I$2000,9,FALSE),"")</f>
        <v/>
      </c>
      <c r="X1273" s="296" t="str">
        <f>IFERROR(VLOOKUP(Table3[[#This Row],[Št. projektne naloge]],'[2]list 1'!$A$2:$I$2000,8,FALSE),"")</f>
        <v/>
      </c>
      <c r="Y1273" s="101">
        <f>SUM(Table3[[#This Row],[cca 
25%]:[cca 100%]])</f>
        <v>1</v>
      </c>
      <c r="Z1273" s="344">
        <f>Table3[[#This Row],[Montažne ure]]*(1-Table3[[#This Row],[faktor %]])</f>
        <v>0</v>
      </c>
      <c r="AA1273" s="84">
        <v>0.25</v>
      </c>
      <c r="AB1273" s="84">
        <v>0.25</v>
      </c>
      <c r="AC1273" s="84">
        <v>0.25</v>
      </c>
      <c r="AD1273" s="84">
        <v>0.25</v>
      </c>
      <c r="AE1273" s="573" t="s">
        <v>2138</v>
      </c>
      <c r="AF1273" s="3"/>
      <c r="AG1273" s="296">
        <f>IFERROR(VLOOKUP(Table3[[#This Row],[Št. projektne naloge]],'[1]PLAN KONTROLE KONČANIH STROJEV'!$C$8:$M$2000,5,FALSE),"")</f>
        <v>0</v>
      </c>
      <c r="AH1273" s="296" t="str">
        <f>IFERROR(VLOOKUP(Table3[[#This Row],[Št. projektne naloge]],'[1]PLAN KONTROLE KONČANIH STROJEV'!$C$8:$M$2000,4,FALSE),"")</f>
        <v>DA</v>
      </c>
      <c r="AI1273" s="10"/>
      <c r="AJ1273" s="10"/>
      <c r="AK1273" s="296">
        <f>IFERROR(VLOOKUP(Table3[[#This Row],[Št. projektne naloge]],'[1]PLAN KONTROLE KONČANIH STROJEV'!$C$8:$M$2000,9,FALSE),"")</f>
        <v>45835</v>
      </c>
      <c r="AL127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73" s="30" t="s">
        <v>357</v>
      </c>
      <c r="AN1273" s="1"/>
    </row>
    <row r="1274" spans="1:40" ht="18" hidden="1" customHeight="1" x14ac:dyDescent="0.35">
      <c r="A1274" s="76" t="s">
        <v>2480</v>
      </c>
      <c r="B1274" s="92" t="s">
        <v>2479</v>
      </c>
      <c r="C1274" s="95" t="s">
        <v>2878</v>
      </c>
      <c r="D1274" s="420" t="s">
        <v>2864</v>
      </c>
      <c r="E1274" s="25">
        <v>1</v>
      </c>
      <c r="F1274" s="606">
        <v>6437.5858699999999</v>
      </c>
      <c r="G1274" s="91" t="s">
        <v>1712</v>
      </c>
      <c r="H1274" s="112" t="s">
        <v>2006</v>
      </c>
      <c r="I1274" s="200">
        <v>17</v>
      </c>
      <c r="J1274" s="7"/>
      <c r="K1274" s="200"/>
      <c r="L1274" s="425">
        <v>0</v>
      </c>
      <c r="M1274" s="425">
        <v>0</v>
      </c>
      <c r="N1274" s="91">
        <v>483557</v>
      </c>
      <c r="O1274" s="10">
        <v>16668</v>
      </c>
      <c r="P1274" s="10">
        <v>1</v>
      </c>
      <c r="Q1274" s="10"/>
      <c r="R1274" s="10">
        <v>15</v>
      </c>
      <c r="S1274" s="61" t="s">
        <v>29</v>
      </c>
      <c r="T1274" s="30"/>
      <c r="U1274" s="10"/>
      <c r="V1274" s="434"/>
      <c r="W1274" s="10" t="str">
        <f>IFERROR(VLOOKUP(Table3[[#This Row],[Št. projektne naloge]],'[2]list 1'!$A$2:$I$2000,9,FALSE),"")</f>
        <v/>
      </c>
      <c r="X1274" s="296" t="str">
        <f>IFERROR(VLOOKUP(Table3[[#This Row],[Št. projektne naloge]],'[2]list 1'!$A$2:$I$2000,8,FALSE),"")</f>
        <v/>
      </c>
      <c r="Y1274" s="101">
        <f>SUM(Table3[[#This Row],[cca 
25%]:[cca 100%]])</f>
        <v>1</v>
      </c>
      <c r="Z1274" s="344">
        <f>Table3[[#This Row],[Montažne ure]]*(1-Table3[[#This Row],[faktor %]])</f>
        <v>0</v>
      </c>
      <c r="AA1274" s="84">
        <v>0.25</v>
      </c>
      <c r="AB1274" s="84">
        <v>0.25</v>
      </c>
      <c r="AC1274" s="84">
        <v>0.25</v>
      </c>
      <c r="AD1274" s="84">
        <v>0.25</v>
      </c>
      <c r="AE1274" s="148" t="s">
        <v>545</v>
      </c>
      <c r="AF1274" s="3"/>
      <c r="AG1274" s="296">
        <f>IFERROR(VLOOKUP(Table3[[#This Row],[Št. projektne naloge]],'[1]PLAN KONTROLE KONČANIH STROJEV'!$C$8:$M$2000,5,FALSE),"")</f>
        <v>0</v>
      </c>
      <c r="AH1274" s="296" t="str">
        <f>IFERROR(VLOOKUP(Table3[[#This Row],[Št. projektne naloge]],'[1]PLAN KONTROLE KONČANIH STROJEV'!$C$8:$M$2000,4,FALSE),"")</f>
        <v>DA</v>
      </c>
      <c r="AI1274" s="10"/>
      <c r="AJ1274" s="10"/>
      <c r="AK1274" s="296">
        <f>IFERROR(VLOOKUP(Table3[[#This Row],[Št. projektne naloge]],'[1]PLAN KONTROLE KONČANIH STROJEV'!$C$8:$M$2000,9,FALSE),"")</f>
        <v>0</v>
      </c>
      <c r="AL127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74" s="30" t="s">
        <v>357</v>
      </c>
      <c r="AN1274" s="1"/>
    </row>
    <row r="1275" spans="1:40" ht="18" hidden="1" customHeight="1" x14ac:dyDescent="0.35">
      <c r="A1275" s="76" t="s">
        <v>2480</v>
      </c>
      <c r="B1275" s="92" t="s">
        <v>2479</v>
      </c>
      <c r="C1275" s="95" t="s">
        <v>2877</v>
      </c>
      <c r="D1275" s="420" t="s">
        <v>2865</v>
      </c>
      <c r="E1275" s="25">
        <v>1</v>
      </c>
      <c r="F1275" s="606">
        <v>4092.09512</v>
      </c>
      <c r="G1275" s="91" t="s">
        <v>1690</v>
      </c>
      <c r="H1275" s="112" t="s">
        <v>2006</v>
      </c>
      <c r="I1275" s="200">
        <v>17</v>
      </c>
      <c r="J1275" s="7"/>
      <c r="K1275" s="200"/>
      <c r="L1275" s="425">
        <v>0</v>
      </c>
      <c r="M1275" s="425">
        <v>0</v>
      </c>
      <c r="N1275" s="91">
        <v>483558</v>
      </c>
      <c r="O1275" s="10">
        <v>16669</v>
      </c>
      <c r="P1275" s="10">
        <v>1</v>
      </c>
      <c r="Q1275" s="10"/>
      <c r="R1275" s="10">
        <v>15</v>
      </c>
      <c r="S1275" s="61" t="s">
        <v>29</v>
      </c>
      <c r="T1275" s="30"/>
      <c r="U1275" s="10"/>
      <c r="V1275" s="434"/>
      <c r="W1275" s="10" t="str">
        <f>IFERROR(VLOOKUP(Table3[[#This Row],[Št. projektne naloge]],'[2]list 1'!$A$2:$I$2000,9,FALSE),"")</f>
        <v/>
      </c>
      <c r="X1275" s="296" t="str">
        <f>IFERROR(VLOOKUP(Table3[[#This Row],[Št. projektne naloge]],'[2]list 1'!$A$2:$I$2000,8,FALSE),"")</f>
        <v/>
      </c>
      <c r="Y1275" s="101">
        <f>SUM(Table3[[#This Row],[cca 
25%]:[cca 100%]])</f>
        <v>1</v>
      </c>
      <c r="Z1275" s="344">
        <f>Table3[[#This Row],[Montažne ure]]*(1-Table3[[#This Row],[faktor %]])</f>
        <v>0</v>
      </c>
      <c r="AA1275" s="84">
        <v>0.25</v>
      </c>
      <c r="AB1275" s="84">
        <v>0.25</v>
      </c>
      <c r="AC1275" s="84">
        <v>0.25</v>
      </c>
      <c r="AD1275" s="84">
        <v>0.25</v>
      </c>
      <c r="AE1275" s="573" t="s">
        <v>2138</v>
      </c>
      <c r="AF1275" s="3"/>
      <c r="AG1275" s="296">
        <f>IFERROR(VLOOKUP(Table3[[#This Row],[Št. projektne naloge]],'[1]PLAN KONTROLE KONČANIH STROJEV'!$C$8:$M$2000,5,FALSE),"")</f>
        <v>0</v>
      </c>
      <c r="AH1275" s="296" t="str">
        <f>IFERROR(VLOOKUP(Table3[[#This Row],[Št. projektne naloge]],'[1]PLAN KONTROLE KONČANIH STROJEV'!$C$8:$M$2000,4,FALSE),"")</f>
        <v>DA</v>
      </c>
      <c r="AI1275" s="10"/>
      <c r="AJ1275" s="10"/>
      <c r="AK1275" s="296">
        <f>IFERROR(VLOOKUP(Table3[[#This Row],[Št. projektne naloge]],'[1]PLAN KONTROLE KONČANIH STROJEV'!$C$8:$M$2000,9,FALSE),"")</f>
        <v>45835</v>
      </c>
      <c r="AL127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75" s="30" t="s">
        <v>357</v>
      </c>
      <c r="AN1275" s="1"/>
    </row>
    <row r="1276" spans="1:40" ht="18" hidden="1" customHeight="1" x14ac:dyDescent="0.3">
      <c r="A1276" s="76" t="s">
        <v>2480</v>
      </c>
      <c r="B1276" s="92" t="s">
        <v>2479</v>
      </c>
      <c r="C1276" s="95" t="s">
        <v>2879</v>
      </c>
      <c r="D1276" s="420" t="s">
        <v>2900</v>
      </c>
      <c r="E1276" s="25">
        <v>1</v>
      </c>
      <c r="F1276" s="606">
        <v>7292.4529700000003</v>
      </c>
      <c r="G1276" s="91" t="s">
        <v>1719</v>
      </c>
      <c r="H1276" s="112" t="s">
        <v>25</v>
      </c>
      <c r="I1276" s="604">
        <v>21</v>
      </c>
      <c r="J1276" s="200"/>
      <c r="K1276" s="200"/>
      <c r="L1276" s="425">
        <v>0</v>
      </c>
      <c r="M1276" s="425">
        <v>0</v>
      </c>
      <c r="N1276" s="91">
        <v>483559</v>
      </c>
      <c r="O1276" s="10">
        <v>16670</v>
      </c>
      <c r="P1276" s="10">
        <v>1</v>
      </c>
      <c r="Q1276" s="10"/>
      <c r="R1276" s="10">
        <v>10</v>
      </c>
      <c r="S1276" s="62" t="s">
        <v>19</v>
      </c>
      <c r="T1276" s="30"/>
      <c r="U1276" s="10"/>
      <c r="V1276" s="434"/>
      <c r="W1276" s="10" t="str">
        <f>IFERROR(VLOOKUP(Table3[[#This Row],[Št. projektne naloge]],'[2]list 1'!$A$2:$I$2000,9,FALSE),"")</f>
        <v/>
      </c>
      <c r="X1276" s="296" t="str">
        <f>IFERROR(VLOOKUP(Table3[[#This Row],[Št. projektne naloge]],'[2]list 1'!$A$2:$I$2000,8,FALSE),"")</f>
        <v/>
      </c>
      <c r="Y1276" s="101">
        <f>SUM(Table3[[#This Row],[cca 
25%]:[cca 100%]])</f>
        <v>1</v>
      </c>
      <c r="Z1276" s="344">
        <f>Table3[[#This Row],[Montažne ure]]*(1-Table3[[#This Row],[faktor %]])</f>
        <v>0</v>
      </c>
      <c r="AA1276" s="84">
        <v>0.25</v>
      </c>
      <c r="AB1276" s="84">
        <v>0.25</v>
      </c>
      <c r="AC1276" s="84">
        <v>0.25</v>
      </c>
      <c r="AD1276" s="84">
        <v>0.25</v>
      </c>
      <c r="AE1276" s="585" t="s">
        <v>3191</v>
      </c>
      <c r="AF1276" s="3"/>
      <c r="AG1276" s="296">
        <f>IFERROR(VLOOKUP(Table3[[#This Row],[Št. projektne naloge]],'[1]PLAN KONTROLE KONČANIH STROJEV'!$C$8:$M$2000,5,FALSE),"")</f>
        <v>0</v>
      </c>
      <c r="AH1276" s="296" t="str">
        <f>IFERROR(VLOOKUP(Table3[[#This Row],[Št. projektne naloge]],'[1]PLAN KONTROLE KONČANIH STROJEV'!$C$8:$M$2000,4,FALSE),"")</f>
        <v>DA</v>
      </c>
      <c r="AI1276" s="10"/>
      <c r="AJ1276" s="10"/>
      <c r="AK1276" s="296">
        <f>IFERROR(VLOOKUP(Table3[[#This Row],[Št. projektne naloge]],'[1]PLAN KONTROLE KONČANIH STROJEV'!$C$8:$M$2000,9,FALSE),"")</f>
        <v>45882</v>
      </c>
      <c r="AL127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76" s="30" t="s">
        <v>357</v>
      </c>
      <c r="AN1276" s="1"/>
    </row>
    <row r="1277" spans="1:40" ht="18" hidden="1" customHeight="1" x14ac:dyDescent="0.35">
      <c r="A1277" s="76" t="s">
        <v>2480</v>
      </c>
      <c r="B1277" s="92" t="s">
        <v>2479</v>
      </c>
      <c r="C1277" s="95" t="s">
        <v>2626</v>
      </c>
      <c r="D1277" s="25" t="s">
        <v>2623</v>
      </c>
      <c r="E1277" s="25">
        <v>1</v>
      </c>
      <c r="F1277" s="606">
        <v>529884.74</v>
      </c>
      <c r="G1277" s="91" t="s">
        <v>2658</v>
      </c>
      <c r="H1277" s="112"/>
      <c r="I1277" s="91"/>
      <c r="J1277" s="91"/>
      <c r="K1277" s="91"/>
      <c r="L1277" s="91"/>
      <c r="M1277" s="91"/>
      <c r="N1277" s="91">
        <v>438443</v>
      </c>
      <c r="O1277" s="10"/>
      <c r="P1277" s="10">
        <v>1</v>
      </c>
      <c r="Q1277" s="10"/>
      <c r="R1277" s="10"/>
      <c r="S1277" s="272"/>
      <c r="T1277" s="30"/>
      <c r="U1277" s="10"/>
      <c r="V1277" s="434"/>
      <c r="W1277" s="10" t="str">
        <f>IFERROR(VLOOKUP(Table3[[#This Row],[Št. projektne naloge]],'[2]list 1'!$A$2:$I$2000,9,FALSE),"")</f>
        <v/>
      </c>
      <c r="X1277" s="296" t="str">
        <f>IFERROR(VLOOKUP(Table3[[#This Row],[Št. projektne naloge]],'[2]list 1'!$A$2:$I$2000,8,FALSE),"")</f>
        <v/>
      </c>
      <c r="Y1277" s="101">
        <f>SUM(Table3[[#This Row],[cca 
25%]:[cca 100%]])</f>
        <v>0</v>
      </c>
      <c r="Z1277" s="344">
        <f>Table3[[#This Row],[Montažne ure]]*(1-Table3[[#This Row],[faktor %]])</f>
        <v>0</v>
      </c>
      <c r="AA1277" s="102"/>
      <c r="AB1277" s="10"/>
      <c r="AC1277" s="10"/>
      <c r="AD1277" s="10"/>
      <c r="AE1277" s="10"/>
      <c r="AF1277" s="3"/>
      <c r="AG1277" s="296">
        <f>IFERROR(VLOOKUP(Table3[[#This Row],[Št. projektne naloge]],'[1]PLAN KONTROLE KONČANIH STROJEV'!$C$8:$M$2000,5,FALSE),"")</f>
        <v>0</v>
      </c>
      <c r="AH1277" s="296">
        <f>IFERROR(VLOOKUP(Table3[[#This Row],[Št. projektne naloge]],'[1]PLAN KONTROLE KONČANIH STROJEV'!$C$8:$M$2000,4,FALSE),"")</f>
        <v>0</v>
      </c>
      <c r="AI1277" s="10"/>
      <c r="AJ1277" s="10"/>
      <c r="AK1277" s="296">
        <f>IFERROR(VLOOKUP(Table3[[#This Row],[Št. projektne naloge]],'[1]PLAN KONTROLE KONČANIH STROJEV'!$C$8:$M$2000,9,FALSE),"")</f>
        <v>0</v>
      </c>
      <c r="AL127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277" s="30" t="s">
        <v>357</v>
      </c>
      <c r="AN1277" s="1"/>
    </row>
    <row r="1278" spans="1:40" ht="18" hidden="1" customHeight="1" x14ac:dyDescent="0.35">
      <c r="A1278" s="76" t="s">
        <v>2480</v>
      </c>
      <c r="B1278" s="92" t="s">
        <v>2479</v>
      </c>
      <c r="C1278" s="95" t="s">
        <v>2786</v>
      </c>
      <c r="D1278" s="25" t="s">
        <v>2787</v>
      </c>
      <c r="E1278" s="25">
        <v>1</v>
      </c>
      <c r="F1278" s="606">
        <v>418812.52700200002</v>
      </c>
      <c r="G1278" s="91" t="s">
        <v>3055</v>
      </c>
      <c r="H1278" s="112" t="s">
        <v>786</v>
      </c>
      <c r="I1278" s="91">
        <v>34</v>
      </c>
      <c r="J1278" s="555"/>
      <c r="K1278" s="200"/>
      <c r="L1278" s="200"/>
      <c r="M1278" s="200"/>
      <c r="N1278" s="91">
        <v>483562</v>
      </c>
      <c r="O1278" s="10"/>
      <c r="P1278" s="10">
        <v>1</v>
      </c>
      <c r="Q1278" s="10"/>
      <c r="R1278" s="10"/>
      <c r="S1278" s="272"/>
      <c r="T1278" s="30"/>
      <c r="U1278" s="10"/>
      <c r="V1278" s="434"/>
      <c r="W1278" s="10" t="str">
        <f>IFERROR(VLOOKUP(Table3[[#This Row],[Št. projektne naloge]],'[2]list 1'!$A$2:$I$2000,9,FALSE),"")</f>
        <v/>
      </c>
      <c r="X1278" s="296" t="str">
        <f>IFERROR(VLOOKUP(Table3[[#This Row],[Št. projektne naloge]],'[2]list 1'!$A$2:$I$2000,8,FALSE),"")</f>
        <v/>
      </c>
      <c r="Y1278" s="101">
        <f>SUM(Table3[[#This Row],[cca 
25%]:[cca 100%]])</f>
        <v>0</v>
      </c>
      <c r="Z1278" s="344">
        <f>Table3[[#This Row],[Montažne ure]]*(1-Table3[[#This Row],[faktor %]])</f>
        <v>0</v>
      </c>
      <c r="AA1278" s="102"/>
      <c r="AB1278" s="10"/>
      <c r="AC1278" s="10"/>
      <c r="AD1278" s="10"/>
      <c r="AE1278" s="10"/>
      <c r="AF1278" s="3"/>
      <c r="AG1278" s="296" t="str">
        <f>IFERROR(VLOOKUP(Table3[[#This Row],[Št. projektne naloge]],'[1]PLAN KONTROLE KONČANIH STROJEV'!$C$8:$M$2000,5,FALSE),"")</f>
        <v/>
      </c>
      <c r="AH1278" s="296" t="str">
        <f>IFERROR(VLOOKUP(Table3[[#This Row],[Št. projektne naloge]],'[1]PLAN KONTROLE KONČANIH STROJEV'!$C$8:$M$2000,4,FALSE),"")</f>
        <v/>
      </c>
      <c r="AI1278" s="10" t="s">
        <v>3325</v>
      </c>
      <c r="AJ1278" s="10"/>
      <c r="AK1278" s="296" t="str">
        <f>IFERROR(VLOOKUP(Table3[[#This Row],[Št. projektne naloge]],'[1]PLAN KONTROLE KONČANIH STROJEV'!$C$8:$M$2000,9,FALSE),"")</f>
        <v/>
      </c>
      <c r="AL127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278" s="30" t="s">
        <v>357</v>
      </c>
      <c r="AN1278" s="1"/>
    </row>
    <row r="1279" spans="1:40" ht="18" hidden="1" customHeight="1" x14ac:dyDescent="0.35">
      <c r="A1279" s="76" t="s">
        <v>2480</v>
      </c>
      <c r="B1279" s="92" t="s">
        <v>2479</v>
      </c>
      <c r="C1279" s="533" t="s">
        <v>2956</v>
      </c>
      <c r="D1279" s="25" t="s">
        <v>2787</v>
      </c>
      <c r="E1279" s="25">
        <v>1</v>
      </c>
      <c r="F1279" s="24"/>
      <c r="G1279" s="91" t="s">
        <v>1720</v>
      </c>
      <c r="H1279" s="112"/>
      <c r="I1279" s="91"/>
      <c r="J1279" s="91"/>
      <c r="K1279" s="200"/>
      <c r="L1279" s="425">
        <v>0</v>
      </c>
      <c r="M1279" s="425">
        <v>0</v>
      </c>
      <c r="N1279" s="91">
        <v>481796</v>
      </c>
      <c r="O1279" s="10"/>
      <c r="P1279" s="251">
        <v>1</v>
      </c>
      <c r="Q1279" s="10"/>
      <c r="R1279" s="10"/>
      <c r="S1279" s="272"/>
      <c r="T1279" s="30"/>
      <c r="U1279" s="10"/>
      <c r="V1279" s="434"/>
      <c r="W1279" s="10" t="str">
        <f>IFERROR(VLOOKUP(Table3[[#This Row],[Št. projektne naloge]],'[2]list 1'!$A$2:$I$2000,9,FALSE),"")</f>
        <v/>
      </c>
      <c r="X1279" s="296" t="str">
        <f>IFERROR(VLOOKUP(Table3[[#This Row],[Št. projektne naloge]],'[2]list 1'!$A$2:$I$2000,8,FALSE),"")</f>
        <v/>
      </c>
      <c r="Y1279" s="101">
        <f>SUM(Table3[[#This Row],[cca 
25%]:[cca 100%]])</f>
        <v>0</v>
      </c>
      <c r="Z1279" s="344">
        <f>Table3[[#This Row],[Montažne ure]]*(1-Table3[[#This Row],[faktor %]])</f>
        <v>0</v>
      </c>
      <c r="AA1279" s="102"/>
      <c r="AB1279" s="10"/>
      <c r="AC1279" s="10"/>
      <c r="AD1279" s="10"/>
      <c r="AE1279" s="10"/>
      <c r="AF1279" s="3"/>
      <c r="AG1279" s="296" t="str">
        <f>IFERROR(VLOOKUP(Table3[[#This Row],[Št. projektne naloge]],'[1]PLAN KONTROLE KONČANIH STROJEV'!$C$8:$M$2000,5,FALSE),"")</f>
        <v/>
      </c>
      <c r="AH1279" s="296" t="str">
        <f>IFERROR(VLOOKUP(Table3[[#This Row],[Št. projektne naloge]],'[1]PLAN KONTROLE KONČANIH STROJEV'!$C$8:$M$2000,4,FALSE),"")</f>
        <v/>
      </c>
      <c r="AI1279" s="10"/>
      <c r="AJ1279" s="10"/>
      <c r="AK1279" s="296" t="str">
        <f>IFERROR(VLOOKUP(Table3[[#This Row],[Št. projektne naloge]],'[1]PLAN KONTROLE KONČANIH STROJEV'!$C$8:$M$2000,9,FALSE),"")</f>
        <v/>
      </c>
      <c r="AL127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279" s="30" t="s">
        <v>357</v>
      </c>
      <c r="AN1279" s="1"/>
    </row>
    <row r="1280" spans="1:40" ht="18" hidden="1" customHeight="1" x14ac:dyDescent="0.35">
      <c r="A1280" s="76" t="s">
        <v>2480</v>
      </c>
      <c r="B1280" s="92" t="s">
        <v>2479</v>
      </c>
      <c r="C1280" s="533" t="s">
        <v>2788</v>
      </c>
      <c r="D1280" s="25" t="s">
        <v>2955</v>
      </c>
      <c r="E1280" s="25">
        <v>1</v>
      </c>
      <c r="F1280" s="24"/>
      <c r="G1280" s="91" t="s">
        <v>1706</v>
      </c>
      <c r="H1280" s="112" t="s">
        <v>357</v>
      </c>
      <c r="I1280" s="200">
        <v>19</v>
      </c>
      <c r="J1280" s="200"/>
      <c r="K1280" s="200"/>
      <c r="L1280" s="425">
        <v>0</v>
      </c>
      <c r="M1280" s="425">
        <v>0</v>
      </c>
      <c r="N1280" s="91">
        <v>481761</v>
      </c>
      <c r="O1280" s="10"/>
      <c r="P1280" s="10">
        <v>1</v>
      </c>
      <c r="Q1280" s="10"/>
      <c r="R1280" s="10"/>
      <c r="S1280" s="272"/>
      <c r="T1280" s="30"/>
      <c r="U1280" s="10"/>
      <c r="V1280" s="434"/>
      <c r="W1280" s="10" t="str">
        <f>IFERROR(VLOOKUP(Table3[[#This Row],[Št. projektne naloge]],'[2]list 1'!$A$2:$I$2000,9,FALSE),"")</f>
        <v/>
      </c>
      <c r="X1280" s="296" t="str">
        <f>IFERROR(VLOOKUP(Table3[[#This Row],[Št. projektne naloge]],'[2]list 1'!$A$2:$I$2000,8,FALSE),"")</f>
        <v/>
      </c>
      <c r="Y1280" s="101">
        <f>SUM(Table3[[#This Row],[cca 
25%]:[cca 100%]])</f>
        <v>0</v>
      </c>
      <c r="Z1280" s="344">
        <f>Table3[[#This Row],[Montažne ure]]*(1-Table3[[#This Row],[faktor %]])</f>
        <v>0</v>
      </c>
      <c r="AA1280" s="102"/>
      <c r="AB1280" s="10"/>
      <c r="AC1280" s="10"/>
      <c r="AD1280" s="10"/>
      <c r="AE1280" s="7"/>
      <c r="AF1280" s="3"/>
      <c r="AG1280" s="296" t="str">
        <f>IFERROR(VLOOKUP(Table3[[#This Row],[Št. projektne naloge]],'[1]PLAN KONTROLE KONČANIH STROJEV'!$C$8:$M$2000,5,FALSE),"")</f>
        <v/>
      </c>
      <c r="AH1280" s="296" t="str">
        <f>IFERROR(VLOOKUP(Table3[[#This Row],[Št. projektne naloge]],'[1]PLAN KONTROLE KONČANIH STROJEV'!$C$8:$M$2000,4,FALSE),"")</f>
        <v/>
      </c>
      <c r="AI1280" s="10" t="s">
        <v>3325</v>
      </c>
      <c r="AJ1280" s="10"/>
      <c r="AK1280" s="296" t="str">
        <f>IFERROR(VLOOKUP(Table3[[#This Row],[Št. projektne naloge]],'[1]PLAN KONTROLE KONČANIH STROJEV'!$C$8:$M$2000,9,FALSE),"")</f>
        <v/>
      </c>
      <c r="AL128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280" s="30" t="s">
        <v>357</v>
      </c>
      <c r="AN1280" s="1"/>
    </row>
    <row r="1281" spans="1:40" ht="18" hidden="1" customHeight="1" x14ac:dyDescent="0.35">
      <c r="A1281" s="76" t="s">
        <v>2480</v>
      </c>
      <c r="B1281" s="92" t="s">
        <v>2479</v>
      </c>
      <c r="C1281" s="533" t="s">
        <v>2789</v>
      </c>
      <c r="D1281" s="25" t="s">
        <v>2967</v>
      </c>
      <c r="E1281" s="25">
        <v>1</v>
      </c>
      <c r="F1281" s="24"/>
      <c r="G1281" s="91" t="s">
        <v>2002</v>
      </c>
      <c r="H1281" s="112"/>
      <c r="I1281" s="321">
        <v>22</v>
      </c>
      <c r="J1281" s="200"/>
      <c r="K1281" s="200"/>
      <c r="L1281" s="425">
        <v>0</v>
      </c>
      <c r="M1281" s="425">
        <v>0</v>
      </c>
      <c r="N1281" s="91">
        <v>487221</v>
      </c>
      <c r="O1281" s="10"/>
      <c r="P1281" s="10">
        <v>1</v>
      </c>
      <c r="Q1281" s="10"/>
      <c r="R1281" s="10"/>
      <c r="S1281" s="62" t="s">
        <v>19</v>
      </c>
      <c r="T1281" s="30"/>
      <c r="U1281" s="10"/>
      <c r="V1281" s="434"/>
      <c r="W1281" s="10" t="str">
        <f>IFERROR(VLOOKUP(Table3[[#This Row],[Št. projektne naloge]],'[2]list 1'!$A$2:$I$2000,9,FALSE),"")</f>
        <v/>
      </c>
      <c r="X1281" s="296" t="str">
        <f>IFERROR(VLOOKUP(Table3[[#This Row],[Št. projektne naloge]],'[2]list 1'!$A$2:$I$2000,8,FALSE),"")</f>
        <v/>
      </c>
      <c r="Y1281" s="101">
        <f>SUM(Table3[[#This Row],[cca 
25%]:[cca 100%]])</f>
        <v>0</v>
      </c>
      <c r="Z1281" s="344">
        <f>Table3[[#This Row],[Montažne ure]]*(1-Table3[[#This Row],[faktor %]])</f>
        <v>0</v>
      </c>
      <c r="AA1281" s="102"/>
      <c r="AB1281" s="10"/>
      <c r="AC1281" s="10"/>
      <c r="AD1281" s="10"/>
      <c r="AE1281" s="10"/>
      <c r="AF1281" s="3"/>
      <c r="AG1281" s="296" t="str">
        <f>IFERROR(VLOOKUP(Table3[[#This Row],[Št. projektne naloge]],'[1]PLAN KONTROLE KONČANIH STROJEV'!$C$8:$M$2000,5,FALSE),"")</f>
        <v/>
      </c>
      <c r="AH1281" s="296" t="str">
        <f>IFERROR(VLOOKUP(Table3[[#This Row],[Št. projektne naloge]],'[1]PLAN KONTROLE KONČANIH STROJEV'!$C$8:$M$2000,4,FALSE),"")</f>
        <v/>
      </c>
      <c r="AI1281" s="10" t="s">
        <v>3325</v>
      </c>
      <c r="AJ1281" s="10"/>
      <c r="AK1281" s="296" t="str">
        <f>IFERROR(VLOOKUP(Table3[[#This Row],[Št. projektne naloge]],'[1]PLAN KONTROLE KONČANIH STROJEV'!$C$8:$M$2000,9,FALSE),"")</f>
        <v/>
      </c>
      <c r="AL128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281" s="30" t="s">
        <v>357</v>
      </c>
      <c r="AN1281" s="1"/>
    </row>
    <row r="1282" spans="1:40" ht="18" hidden="1" customHeight="1" x14ac:dyDescent="0.35">
      <c r="A1282" s="76" t="s">
        <v>2480</v>
      </c>
      <c r="B1282" s="92" t="s">
        <v>2479</v>
      </c>
      <c r="C1282" s="533" t="s">
        <v>2790</v>
      </c>
      <c r="D1282" s="25" t="s">
        <v>2968</v>
      </c>
      <c r="E1282" s="25">
        <v>1</v>
      </c>
      <c r="F1282" s="24"/>
      <c r="G1282" s="91" t="s">
        <v>395</v>
      </c>
      <c r="H1282" s="112"/>
      <c r="I1282" s="321">
        <v>22</v>
      </c>
      <c r="J1282" s="200"/>
      <c r="K1282" s="200"/>
      <c r="L1282" s="425">
        <v>0</v>
      </c>
      <c r="M1282" s="425">
        <v>0</v>
      </c>
      <c r="N1282" s="91" t="s">
        <v>3223</v>
      </c>
      <c r="O1282" s="10"/>
      <c r="P1282" s="10">
        <v>1</v>
      </c>
      <c r="Q1282" s="10"/>
      <c r="R1282" s="10"/>
      <c r="S1282" s="62" t="s">
        <v>19</v>
      </c>
      <c r="T1282" s="30"/>
      <c r="U1282" s="10"/>
      <c r="V1282" s="434"/>
      <c r="W1282" s="10" t="str">
        <f>IFERROR(VLOOKUP(Table3[[#This Row],[Št. projektne naloge]],'[2]list 1'!$A$2:$I$2000,9,FALSE),"")</f>
        <v/>
      </c>
      <c r="X1282" s="296" t="str">
        <f>IFERROR(VLOOKUP(Table3[[#This Row],[Št. projektne naloge]],'[2]list 1'!$A$2:$I$2000,8,FALSE),"")</f>
        <v/>
      </c>
      <c r="Y1282" s="101">
        <f>SUM(Table3[[#This Row],[cca 
25%]:[cca 100%]])</f>
        <v>0</v>
      </c>
      <c r="Z1282" s="344">
        <f>Table3[[#This Row],[Montažne ure]]*(1-Table3[[#This Row],[faktor %]])</f>
        <v>0</v>
      </c>
      <c r="AA1282" s="102"/>
      <c r="AB1282" s="10"/>
      <c r="AC1282" s="10"/>
      <c r="AD1282" s="10"/>
      <c r="AE1282" s="10"/>
      <c r="AF1282" s="3"/>
      <c r="AG1282" s="296" t="str">
        <f>IFERROR(VLOOKUP(Table3[[#This Row],[Št. projektne naloge]],'[1]PLAN KONTROLE KONČANIH STROJEV'!$C$8:$M$2000,5,FALSE),"")</f>
        <v/>
      </c>
      <c r="AH1282" s="296" t="str">
        <f>IFERROR(VLOOKUP(Table3[[#This Row],[Št. projektne naloge]],'[1]PLAN KONTROLE KONČANIH STROJEV'!$C$8:$M$2000,4,FALSE),"")</f>
        <v/>
      </c>
      <c r="AI1282" s="10" t="s">
        <v>3325</v>
      </c>
      <c r="AJ1282" s="10"/>
      <c r="AK1282" s="296" t="str">
        <f>IFERROR(VLOOKUP(Table3[[#This Row],[Št. projektne naloge]],'[1]PLAN KONTROLE KONČANIH STROJEV'!$C$8:$M$2000,9,FALSE),"")</f>
        <v/>
      </c>
      <c r="AL128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282" s="30" t="s">
        <v>357</v>
      </c>
      <c r="AN1282" s="1"/>
    </row>
    <row r="1283" spans="1:40" ht="18" hidden="1" customHeight="1" x14ac:dyDescent="0.35">
      <c r="A1283" s="76" t="s">
        <v>2480</v>
      </c>
      <c r="B1283" s="92" t="s">
        <v>2479</v>
      </c>
      <c r="C1283" s="533" t="s">
        <v>2791</v>
      </c>
      <c r="D1283" s="25" t="s">
        <v>2787</v>
      </c>
      <c r="E1283" s="25">
        <v>1</v>
      </c>
      <c r="F1283" s="24"/>
      <c r="G1283" s="91" t="s">
        <v>3055</v>
      </c>
      <c r="H1283" s="112"/>
      <c r="I1283" s="91"/>
      <c r="J1283" s="91"/>
      <c r="K1283" s="200"/>
      <c r="L1283" s="425">
        <v>0</v>
      </c>
      <c r="M1283" s="425">
        <v>0</v>
      </c>
      <c r="N1283" s="91">
        <v>487221</v>
      </c>
      <c r="O1283" s="10"/>
      <c r="P1283" s="10">
        <v>1</v>
      </c>
      <c r="Q1283" s="10"/>
      <c r="R1283" s="10"/>
      <c r="S1283" s="272"/>
      <c r="T1283" s="30"/>
      <c r="U1283" s="10"/>
      <c r="V1283" s="434"/>
      <c r="W1283" s="10" t="str">
        <f>IFERROR(VLOOKUP(Table3[[#This Row],[Št. projektne naloge]],'[2]list 1'!$A$2:$I$2000,9,FALSE),"")</f>
        <v/>
      </c>
      <c r="X1283" s="296" t="str">
        <f>IFERROR(VLOOKUP(Table3[[#This Row],[Št. projektne naloge]],'[2]list 1'!$A$2:$I$2000,8,FALSE),"")</f>
        <v/>
      </c>
      <c r="Y1283" s="101">
        <f>SUM(Table3[[#This Row],[cca 
25%]:[cca 100%]])</f>
        <v>0</v>
      </c>
      <c r="Z1283" s="344">
        <f>Table3[[#This Row],[Montažne ure]]*(1-Table3[[#This Row],[faktor %]])</f>
        <v>0</v>
      </c>
      <c r="AA1283" s="102"/>
      <c r="AB1283" s="10"/>
      <c r="AC1283" s="10"/>
      <c r="AD1283" s="10"/>
      <c r="AE1283" s="10"/>
      <c r="AF1283" s="3"/>
      <c r="AG1283" s="296" t="str">
        <f>IFERROR(VLOOKUP(Table3[[#This Row],[Št. projektne naloge]],'[1]PLAN KONTROLE KONČANIH STROJEV'!$C$8:$M$2000,5,FALSE),"")</f>
        <v/>
      </c>
      <c r="AH1283" s="296" t="str">
        <f>IFERROR(VLOOKUP(Table3[[#This Row],[Št. projektne naloge]],'[1]PLAN KONTROLE KONČANIH STROJEV'!$C$8:$M$2000,4,FALSE),"")</f>
        <v/>
      </c>
      <c r="AI1283" s="10"/>
      <c r="AJ1283" s="10"/>
      <c r="AK1283" s="296" t="str">
        <f>IFERROR(VLOOKUP(Table3[[#This Row],[Št. projektne naloge]],'[1]PLAN KONTROLE KONČANIH STROJEV'!$C$8:$M$2000,9,FALSE),"")</f>
        <v/>
      </c>
      <c r="AL128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283" s="30" t="s">
        <v>357</v>
      </c>
      <c r="AN1283" s="1"/>
    </row>
    <row r="1284" spans="1:40" ht="18" hidden="1" customHeight="1" x14ac:dyDescent="0.35">
      <c r="A1284" s="106" t="s">
        <v>2480</v>
      </c>
      <c r="B1284" s="520" t="s">
        <v>2479</v>
      </c>
      <c r="C1284" s="96" t="s">
        <v>2624</v>
      </c>
      <c r="D1284" s="97" t="s">
        <v>2621</v>
      </c>
      <c r="E1284" s="97" t="s">
        <v>2659</v>
      </c>
      <c r="F1284" s="24"/>
      <c r="G1284" s="10"/>
      <c r="H1284" s="29"/>
      <c r="I1284" s="10"/>
      <c r="J1284" s="10"/>
      <c r="K1284" s="10"/>
      <c r="L1284" s="10"/>
      <c r="M1284" s="10"/>
      <c r="N1284" s="108">
        <v>438162</v>
      </c>
      <c r="O1284" s="10"/>
      <c r="P1284" s="10">
        <v>2200</v>
      </c>
      <c r="Q1284" s="10"/>
      <c r="R1284" s="10"/>
      <c r="S1284" s="272"/>
      <c r="T1284" s="30"/>
      <c r="U1284" s="10"/>
      <c r="V1284" s="434"/>
      <c r="W1284" s="10" t="str">
        <f>IFERROR(VLOOKUP(Table3[[#This Row],[Št. projektne naloge]],'[2]list 1'!$A$2:$I$2000,9,FALSE),"")</f>
        <v/>
      </c>
      <c r="X1284" s="296" t="str">
        <f>IFERROR(VLOOKUP(Table3[[#This Row],[Št. projektne naloge]],'[2]list 1'!$A$2:$I$2000,8,FALSE),"")</f>
        <v/>
      </c>
      <c r="Y1284" s="101">
        <f>SUM(Table3[[#This Row],[cca 
25%]:[cca 100%]])</f>
        <v>0</v>
      </c>
      <c r="Z1284" s="344">
        <f>Table3[[#This Row],[Montažne ure]]*(1-Table3[[#This Row],[faktor %]])</f>
        <v>0</v>
      </c>
      <c r="AA1284" s="102"/>
      <c r="AB1284" s="10"/>
      <c r="AC1284" s="10"/>
      <c r="AD1284" s="10"/>
      <c r="AE1284" s="10"/>
      <c r="AF1284" s="3"/>
      <c r="AG1284" s="296" t="str">
        <f>IFERROR(VLOOKUP(Table3[[#This Row],[Št. projektne naloge]],'[1]PLAN KONTROLE KONČANIH STROJEV'!$C$8:$M$2000,5,FALSE),"")</f>
        <v/>
      </c>
      <c r="AH1284" s="296" t="str">
        <f>IFERROR(VLOOKUP(Table3[[#This Row],[Št. projektne naloge]],'[1]PLAN KONTROLE KONČANIH STROJEV'!$C$8:$M$2000,4,FALSE),"")</f>
        <v/>
      </c>
      <c r="AI1284" s="10"/>
      <c r="AJ1284" s="10"/>
      <c r="AK1284" s="296" t="str">
        <f>IFERROR(VLOOKUP(Table3[[#This Row],[Št. projektne naloge]],'[1]PLAN KONTROLE KONČANIH STROJEV'!$C$8:$M$2000,9,FALSE),"")</f>
        <v/>
      </c>
      <c r="AL128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284" s="30" t="s">
        <v>357</v>
      </c>
      <c r="AN1284" s="1"/>
    </row>
    <row r="1285" spans="1:40" ht="18" hidden="1" customHeight="1" x14ac:dyDescent="0.35">
      <c r="A1285" s="106" t="s">
        <v>2480</v>
      </c>
      <c r="B1285" s="520" t="s">
        <v>2479</v>
      </c>
      <c r="C1285" s="96" t="s">
        <v>2625</v>
      </c>
      <c r="D1285" s="97" t="s">
        <v>2622</v>
      </c>
      <c r="E1285" s="97" t="s">
        <v>2659</v>
      </c>
      <c r="F1285" s="24"/>
      <c r="G1285" s="10"/>
      <c r="H1285" s="29"/>
      <c r="I1285" s="10"/>
      <c r="J1285" s="10"/>
      <c r="K1285" s="10"/>
      <c r="L1285" s="10"/>
      <c r="M1285" s="10"/>
      <c r="N1285" s="108">
        <v>438163</v>
      </c>
      <c r="O1285" s="10"/>
      <c r="P1285" s="10">
        <v>2200</v>
      </c>
      <c r="Q1285" s="10"/>
      <c r="R1285" s="10"/>
      <c r="S1285" s="272"/>
      <c r="T1285" s="30"/>
      <c r="U1285" s="10"/>
      <c r="V1285" s="434"/>
      <c r="W1285" s="10" t="str">
        <f>IFERROR(VLOOKUP(Table3[[#This Row],[Št. projektne naloge]],'[2]list 1'!$A$2:$I$2000,9,FALSE),"")</f>
        <v/>
      </c>
      <c r="X1285" s="296" t="str">
        <f>IFERROR(VLOOKUP(Table3[[#This Row],[Št. projektne naloge]],'[2]list 1'!$A$2:$I$2000,8,FALSE),"")</f>
        <v/>
      </c>
      <c r="Y1285" s="101">
        <f>SUM(Table3[[#This Row],[cca 
25%]:[cca 100%]])</f>
        <v>0</v>
      </c>
      <c r="Z1285" s="344">
        <f>Table3[[#This Row],[Montažne ure]]*(1-Table3[[#This Row],[faktor %]])</f>
        <v>0</v>
      </c>
      <c r="AA1285" s="102"/>
      <c r="AB1285" s="10"/>
      <c r="AC1285" s="10"/>
      <c r="AD1285" s="10"/>
      <c r="AE1285" s="10"/>
      <c r="AF1285" s="3"/>
      <c r="AG1285" s="296" t="str">
        <f>IFERROR(VLOOKUP(Table3[[#This Row],[Št. projektne naloge]],'[1]PLAN KONTROLE KONČANIH STROJEV'!$C$8:$M$2000,5,FALSE),"")</f>
        <v/>
      </c>
      <c r="AH1285" s="296" t="str">
        <f>IFERROR(VLOOKUP(Table3[[#This Row],[Št. projektne naloge]],'[1]PLAN KONTROLE KONČANIH STROJEV'!$C$8:$M$2000,4,FALSE),"")</f>
        <v/>
      </c>
      <c r="AI1285" s="10"/>
      <c r="AJ1285" s="10"/>
      <c r="AK1285" s="296" t="str">
        <f>IFERROR(VLOOKUP(Table3[[#This Row],[Št. projektne naloge]],'[1]PLAN KONTROLE KONČANIH STROJEV'!$C$8:$M$2000,9,FALSE),"")</f>
        <v/>
      </c>
      <c r="AL128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285" s="30" t="s">
        <v>357</v>
      </c>
      <c r="AN1285" s="1"/>
    </row>
    <row r="1286" spans="1:40" ht="18" hidden="1" customHeight="1" x14ac:dyDescent="0.35">
      <c r="A1286" s="117"/>
      <c r="B1286" s="8"/>
      <c r="C1286" s="57"/>
      <c r="D1286" s="50"/>
      <c r="E1286" s="50" t="str">
        <f>RIGHT(D1286,5)</f>
        <v/>
      </c>
      <c r="F1286" s="10"/>
      <c r="G1286" s="10"/>
      <c r="H1286" s="29"/>
      <c r="I1286" s="10"/>
      <c r="J1286" s="10"/>
      <c r="K1286" s="10"/>
      <c r="L1286" s="279"/>
      <c r="M1286" s="279"/>
      <c r="N1286" s="500"/>
      <c r="O1286" s="30"/>
      <c r="P1286" s="10"/>
      <c r="Q1286" s="102"/>
      <c r="R1286" s="10"/>
      <c r="S1286" s="272"/>
      <c r="T1286" s="30"/>
      <c r="U1286" s="10"/>
      <c r="V1286" s="434"/>
      <c r="W1286" s="10" t="str">
        <f>IFERROR(VLOOKUP(Table3[[#This Row],[Št. projektne naloge]],'[2]list 1'!$A$2:$I$2000,9,FALSE),"")</f>
        <v/>
      </c>
      <c r="X1286" s="296" t="str">
        <f>IFERROR(VLOOKUP(Table3[[#This Row],[Št. projektne naloge]],'[2]list 1'!$A$2:$I$2000,8,FALSE),"")</f>
        <v/>
      </c>
      <c r="Y1286" s="101">
        <f>SUM(Table3[[#This Row],[cca 
25%]:[cca 100%]])</f>
        <v>0</v>
      </c>
      <c r="Z1286" s="344">
        <f>Table3[[#This Row],[Montažne ure]]*(1-Table3[[#This Row],[faktor %]])</f>
        <v>0</v>
      </c>
      <c r="AA1286" s="102"/>
      <c r="AB1286" s="10"/>
      <c r="AC1286" s="10"/>
      <c r="AD1286" s="10"/>
      <c r="AE1286" s="10"/>
      <c r="AF1286" s="3"/>
      <c r="AG1286" s="296" t="str">
        <f>IFERROR(VLOOKUP(Table3[[#This Row],[Št. projektne naloge]],'[1]PLAN KONTROLE KONČANIH STROJEV'!$C$8:$M$2000,5,FALSE),"")</f>
        <v/>
      </c>
      <c r="AH1286" s="296" t="str">
        <f>IFERROR(VLOOKUP(Table3[[#This Row],[Št. projektne naloge]],'[1]PLAN KONTROLE KONČANIH STROJEV'!$C$8:$M$2000,4,FALSE),"")</f>
        <v/>
      </c>
      <c r="AI1286" s="10"/>
      <c r="AJ1286" s="10"/>
      <c r="AK1286" s="296" t="str">
        <f>IFERROR(VLOOKUP(Table3[[#This Row],[Št. projektne naloge]],'[1]PLAN KONTROLE KONČANIH STROJEV'!$C$8:$M$2000,9,FALSE),"")</f>
        <v/>
      </c>
      <c r="AL128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286" s="30" t="s">
        <v>357</v>
      </c>
      <c r="AN1286" s="1"/>
    </row>
    <row r="1287" spans="1:40" ht="18" hidden="1" customHeight="1" x14ac:dyDescent="0.3">
      <c r="A1287" s="76" t="s">
        <v>2485</v>
      </c>
      <c r="B1287" s="92" t="s">
        <v>2484</v>
      </c>
      <c r="C1287" s="57" t="s">
        <v>3228</v>
      </c>
      <c r="D1287" s="612" t="s">
        <v>3229</v>
      </c>
      <c r="E1287" s="25">
        <v>1</v>
      </c>
      <c r="F1287" s="606">
        <v>1523.9677979999999</v>
      </c>
      <c r="G1287" s="10" t="s">
        <v>2219</v>
      </c>
      <c r="H1287" s="29" t="s">
        <v>846</v>
      </c>
      <c r="I1287" s="7">
        <v>36</v>
      </c>
      <c r="J1287" s="7"/>
      <c r="K1287" s="7"/>
      <c r="L1287" s="7">
        <v>0</v>
      </c>
      <c r="M1287" s="7">
        <v>0</v>
      </c>
      <c r="N1287" s="10">
        <v>483010</v>
      </c>
      <c r="O1287" s="8">
        <v>16881</v>
      </c>
      <c r="P1287" s="10">
        <v>1</v>
      </c>
      <c r="Q1287" s="10" t="s">
        <v>3230</v>
      </c>
      <c r="R1287" s="10">
        <v>5</v>
      </c>
      <c r="S1287" s="58" t="s">
        <v>1486</v>
      </c>
      <c r="T1287" s="30"/>
      <c r="U1287" s="10"/>
      <c r="V1287" s="434"/>
      <c r="W1287" s="10" t="str">
        <f>IFERROR(VLOOKUP(Table3[[#This Row],[Št. projektne naloge]],'[2]list 1'!$A$2:$I$2000,9,FALSE),"")</f>
        <v/>
      </c>
      <c r="X1287" s="296" t="str">
        <f>IFERROR(VLOOKUP(Table3[[#This Row],[Št. projektne naloge]],'[2]list 1'!$A$2:$I$2000,8,FALSE),"")</f>
        <v/>
      </c>
      <c r="Y1287" s="101">
        <f>SUM(Table3[[#This Row],[cca 
25%]:[cca 100%]])</f>
        <v>1</v>
      </c>
      <c r="Z1287" s="344">
        <f>Table3[[#This Row],[Montažne ure]]*(1-Table3[[#This Row],[faktor %]])</f>
        <v>0</v>
      </c>
      <c r="AA1287" s="84">
        <v>0.25</v>
      </c>
      <c r="AB1287" s="84">
        <v>0.25</v>
      </c>
      <c r="AC1287" s="84">
        <v>0.25</v>
      </c>
      <c r="AD1287" s="84">
        <v>0.25</v>
      </c>
      <c r="AE1287" s="157" t="s">
        <v>2228</v>
      </c>
      <c r="AF1287" s="3"/>
      <c r="AG1287" s="296">
        <f>IFERROR(VLOOKUP(Table3[[#This Row],[Št. projektne naloge]],'[1]PLAN KONTROLE KONČANIH STROJEV'!$C$8:$M$2000,5,FALSE),"")</f>
        <v>0</v>
      </c>
      <c r="AH1287" s="296" t="str">
        <f>IFERROR(VLOOKUP(Table3[[#This Row],[Št. projektne naloge]],'[1]PLAN KONTROLE KONČANIH STROJEV'!$C$8:$M$2000,4,FALSE),"")</f>
        <v>DA</v>
      </c>
      <c r="AI1287" s="10" t="s">
        <v>3332</v>
      </c>
      <c r="AJ1287" s="551"/>
      <c r="AK1287" s="296">
        <f>IFERROR(VLOOKUP(Table3[[#This Row],[Št. projektne naloge]],'[1]PLAN KONTROLE KONČANIH STROJEV'!$C$8:$M$2000,9,FALSE),"")</f>
        <v>45924</v>
      </c>
      <c r="AL128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87" s="30" t="s">
        <v>357</v>
      </c>
      <c r="AN1287" s="1"/>
    </row>
    <row r="1288" spans="1:40" ht="18" hidden="1" customHeight="1" x14ac:dyDescent="0.3">
      <c r="A1288" s="76" t="s">
        <v>2485</v>
      </c>
      <c r="B1288" s="92" t="s">
        <v>2484</v>
      </c>
      <c r="C1288" s="57" t="s">
        <v>3231</v>
      </c>
      <c r="D1288" s="612" t="s">
        <v>3232</v>
      </c>
      <c r="E1288" s="25">
        <v>1</v>
      </c>
      <c r="F1288" s="606">
        <v>3772.7906379999999</v>
      </c>
      <c r="G1288" s="10" t="s">
        <v>711</v>
      </c>
      <c r="H1288" s="29" t="s">
        <v>2226</v>
      </c>
      <c r="I1288" s="7">
        <v>36</v>
      </c>
      <c r="J1288" s="7"/>
      <c r="K1288" s="7"/>
      <c r="L1288" s="7">
        <v>0</v>
      </c>
      <c r="M1288" s="425">
        <v>0</v>
      </c>
      <c r="N1288" s="10">
        <v>483011</v>
      </c>
      <c r="O1288" s="8">
        <v>16840</v>
      </c>
      <c r="P1288" s="10">
        <v>1</v>
      </c>
      <c r="Q1288" s="10" t="s">
        <v>3230</v>
      </c>
      <c r="R1288" s="10">
        <v>9</v>
      </c>
      <c r="S1288" s="58" t="s">
        <v>1486</v>
      </c>
      <c r="T1288" s="30"/>
      <c r="U1288" s="10"/>
      <c r="V1288" s="434"/>
      <c r="W1288" s="10" t="str">
        <f>IFERROR(VLOOKUP(Table3[[#This Row],[Št. projektne naloge]],'[2]list 1'!$A$2:$I$2000,9,FALSE),"")</f>
        <v/>
      </c>
      <c r="X1288" s="296" t="str">
        <f>IFERROR(VLOOKUP(Table3[[#This Row],[Št. projektne naloge]],'[2]list 1'!$A$2:$I$2000,8,FALSE),"")</f>
        <v/>
      </c>
      <c r="Y1288" s="101">
        <f>SUM(Table3[[#This Row],[cca 
25%]:[cca 100%]])</f>
        <v>1</v>
      </c>
      <c r="Z1288" s="344">
        <f>Table3[[#This Row],[Montažne ure]]*(1-Table3[[#This Row],[faktor %]])</f>
        <v>0</v>
      </c>
      <c r="AA1288" s="84">
        <v>0.25</v>
      </c>
      <c r="AB1288" s="84">
        <v>0.25</v>
      </c>
      <c r="AC1288" s="84">
        <v>0.25</v>
      </c>
      <c r="AD1288" s="84">
        <v>0.25</v>
      </c>
      <c r="AE1288" s="157" t="s">
        <v>871</v>
      </c>
      <c r="AF1288" s="3"/>
      <c r="AG1288" s="296">
        <f>IFERROR(VLOOKUP(Table3[[#This Row],[Št. projektne naloge]],'[1]PLAN KONTROLE KONČANIH STROJEV'!$C$8:$M$2000,5,FALSE),"")</f>
        <v>45920</v>
      </c>
      <c r="AH1288" s="296" t="str">
        <f>IFERROR(VLOOKUP(Table3[[#This Row],[Št. projektne naloge]],'[1]PLAN KONTROLE KONČANIH STROJEV'!$C$8:$M$2000,4,FALSE),"")</f>
        <v>DA</v>
      </c>
      <c r="AI1288" s="10" t="s">
        <v>3332</v>
      </c>
      <c r="AJ1288" s="10"/>
      <c r="AK1288" s="296">
        <f>IFERROR(VLOOKUP(Table3[[#This Row],[Št. projektne naloge]],'[1]PLAN KONTROLE KONČANIH STROJEV'!$C$8:$M$2000,9,FALSE),"")</f>
        <v>45920</v>
      </c>
      <c r="AL128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88" s="30" t="s">
        <v>357</v>
      </c>
      <c r="AN1288" s="1"/>
    </row>
    <row r="1289" spans="1:40" ht="18" hidden="1" customHeight="1" x14ac:dyDescent="0.35">
      <c r="A1289" s="589" t="s">
        <v>2485</v>
      </c>
      <c r="B1289" s="92" t="s">
        <v>2484</v>
      </c>
      <c r="C1289" s="57" t="s">
        <v>3233</v>
      </c>
      <c r="D1289" s="601" t="s">
        <v>3234</v>
      </c>
      <c r="E1289" s="25">
        <v>1</v>
      </c>
      <c r="F1289" s="606">
        <v>4348.785742</v>
      </c>
      <c r="G1289" s="10" t="s">
        <v>711</v>
      </c>
      <c r="H1289" s="29"/>
      <c r="I1289" s="10"/>
      <c r="J1289" s="551" t="s">
        <v>2275</v>
      </c>
      <c r="K1289" s="200"/>
      <c r="L1289" s="19">
        <v>0</v>
      </c>
      <c r="M1289" s="19">
        <v>0</v>
      </c>
      <c r="N1289" s="10">
        <v>483012</v>
      </c>
      <c r="O1289" s="8">
        <v>16841</v>
      </c>
      <c r="P1289" s="10">
        <v>1</v>
      </c>
      <c r="Q1289" s="10" t="s">
        <v>3230</v>
      </c>
      <c r="R1289" s="10"/>
      <c r="S1289" s="272"/>
      <c r="T1289" s="30"/>
      <c r="U1289" s="10"/>
      <c r="V1289" s="434"/>
      <c r="W1289" s="10" t="str">
        <f>IFERROR(VLOOKUP(Table3[[#This Row],[Št. projektne naloge]],'[2]list 1'!$A$2:$I$2000,9,FALSE),"")</f>
        <v/>
      </c>
      <c r="X1289" s="296" t="str">
        <f>IFERROR(VLOOKUP(Table3[[#This Row],[Št. projektne naloge]],'[2]list 1'!$A$2:$I$2000,8,FALSE),"")</f>
        <v/>
      </c>
      <c r="Y1289" s="101">
        <f>SUM(Table3[[#This Row],[cca 
25%]:[cca 100%]])</f>
        <v>0</v>
      </c>
      <c r="Z1289" s="344">
        <f>Table3[[#This Row],[Montažne ure]]*(1-Table3[[#This Row],[faktor %]])</f>
        <v>0</v>
      </c>
      <c r="AA1289" s="102"/>
      <c r="AB1289" s="10"/>
      <c r="AC1289" s="10"/>
      <c r="AD1289" s="10"/>
      <c r="AE1289" s="10"/>
      <c r="AF1289" s="3"/>
      <c r="AG1289" s="296">
        <f>IFERROR(VLOOKUP(Table3[[#This Row],[Št. projektne naloge]],'[1]PLAN KONTROLE KONČANIH STROJEV'!$C$8:$M$2000,5,FALSE),"")</f>
        <v>0</v>
      </c>
      <c r="AH1289" s="296" t="str">
        <f>IFERROR(VLOOKUP(Table3[[#This Row],[Št. projektne naloge]],'[1]PLAN KONTROLE KONČANIH STROJEV'!$C$8:$M$2000,4,FALSE),"")</f>
        <v>DA</v>
      </c>
      <c r="AI1289" s="10"/>
      <c r="AJ1289" s="10"/>
      <c r="AK1289" s="296">
        <f>IFERROR(VLOOKUP(Table3[[#This Row],[Št. projektne naloge]],'[1]PLAN KONTROLE KONČANIH STROJEV'!$C$8:$M$2000,9,FALSE),"")</f>
        <v>45915</v>
      </c>
      <c r="AL128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89" s="30" t="s">
        <v>357</v>
      </c>
      <c r="AN1289" s="1"/>
    </row>
    <row r="1290" spans="1:40" ht="18" hidden="1" customHeight="1" x14ac:dyDescent="0.35">
      <c r="A1290" s="589" t="s">
        <v>2485</v>
      </c>
      <c r="B1290" s="92" t="s">
        <v>2484</v>
      </c>
      <c r="C1290" s="57" t="s">
        <v>3233</v>
      </c>
      <c r="D1290" s="601" t="s">
        <v>3235</v>
      </c>
      <c r="E1290" s="25">
        <v>1</v>
      </c>
      <c r="F1290" s="606">
        <v>4348.785742</v>
      </c>
      <c r="G1290" s="10" t="s">
        <v>711</v>
      </c>
      <c r="H1290" s="29"/>
      <c r="I1290" s="10"/>
      <c r="J1290" s="551" t="s">
        <v>2275</v>
      </c>
      <c r="K1290" s="200"/>
      <c r="L1290" s="19">
        <v>0</v>
      </c>
      <c r="M1290" s="19">
        <v>0</v>
      </c>
      <c r="N1290" s="10">
        <v>483013</v>
      </c>
      <c r="O1290" s="8">
        <v>16842</v>
      </c>
      <c r="P1290" s="10">
        <v>1</v>
      </c>
      <c r="Q1290" s="10" t="s">
        <v>3230</v>
      </c>
      <c r="R1290" s="10"/>
      <c r="S1290" s="272"/>
      <c r="T1290" s="30"/>
      <c r="U1290" s="10"/>
      <c r="V1290" s="434"/>
      <c r="W1290" s="10" t="str">
        <f>IFERROR(VLOOKUP(Table3[[#This Row],[Št. projektne naloge]],'[2]list 1'!$A$2:$I$2000,9,FALSE),"")</f>
        <v/>
      </c>
      <c r="X1290" s="296" t="str">
        <f>IFERROR(VLOOKUP(Table3[[#This Row],[Št. projektne naloge]],'[2]list 1'!$A$2:$I$2000,8,FALSE),"")</f>
        <v/>
      </c>
      <c r="Y1290" s="101">
        <f>SUM(Table3[[#This Row],[cca 
25%]:[cca 100%]])</f>
        <v>0</v>
      </c>
      <c r="Z1290" s="344">
        <f>Table3[[#This Row],[Montažne ure]]*(1-Table3[[#This Row],[faktor %]])</f>
        <v>0</v>
      </c>
      <c r="AA1290" s="102"/>
      <c r="AB1290" s="10"/>
      <c r="AC1290" s="10"/>
      <c r="AD1290" s="10"/>
      <c r="AE1290" s="10"/>
      <c r="AF1290" s="3"/>
      <c r="AG1290" s="296">
        <f>IFERROR(VLOOKUP(Table3[[#This Row],[Št. projektne naloge]],'[1]PLAN KONTROLE KONČANIH STROJEV'!$C$8:$M$2000,5,FALSE),"")</f>
        <v>0</v>
      </c>
      <c r="AH1290" s="296" t="str">
        <f>IFERROR(VLOOKUP(Table3[[#This Row],[Št. projektne naloge]],'[1]PLAN KONTROLE KONČANIH STROJEV'!$C$8:$M$2000,4,FALSE),"")</f>
        <v>DA</v>
      </c>
      <c r="AI1290" s="10"/>
      <c r="AJ1290" s="10"/>
      <c r="AK1290" s="296">
        <f>IFERROR(VLOOKUP(Table3[[#This Row],[Št. projektne naloge]],'[1]PLAN KONTROLE KONČANIH STROJEV'!$C$8:$M$2000,9,FALSE),"")</f>
        <v>45915</v>
      </c>
      <c r="AL129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90" s="30" t="s">
        <v>357</v>
      </c>
      <c r="AN1290" s="1"/>
    </row>
    <row r="1291" spans="1:40" ht="18" hidden="1" customHeight="1" x14ac:dyDescent="0.3">
      <c r="A1291" s="589" t="s">
        <v>2485</v>
      </c>
      <c r="B1291" s="92" t="s">
        <v>2484</v>
      </c>
      <c r="C1291" s="491" t="s">
        <v>2059</v>
      </c>
      <c r="D1291" s="492" t="s">
        <v>2497</v>
      </c>
      <c r="E1291" s="25">
        <v>1</v>
      </c>
      <c r="F1291" s="606">
        <v>380251.42643406667</v>
      </c>
      <c r="G1291" s="91" t="s">
        <v>1683</v>
      </c>
      <c r="H1291" s="29" t="s">
        <v>558</v>
      </c>
      <c r="I1291" s="7">
        <v>27</v>
      </c>
      <c r="J1291" s="4" t="s">
        <v>894</v>
      </c>
      <c r="K1291" s="7"/>
      <c r="L1291" s="425">
        <v>0</v>
      </c>
      <c r="M1291" s="425">
        <v>0</v>
      </c>
      <c r="N1291" s="10">
        <v>480131</v>
      </c>
      <c r="O1291" s="8">
        <v>16556</v>
      </c>
      <c r="P1291" s="10">
        <v>1</v>
      </c>
      <c r="Q1291" s="102"/>
      <c r="R1291" s="10">
        <v>210</v>
      </c>
      <c r="S1291" s="58" t="s">
        <v>1486</v>
      </c>
      <c r="T1291" s="591" t="s">
        <v>2233</v>
      </c>
      <c r="U1291" s="10" t="s">
        <v>698</v>
      </c>
      <c r="V1291" s="434"/>
      <c r="W1291" s="10" t="str">
        <f>IFERROR(VLOOKUP(Table3[[#This Row],[Št. projektne naloge]],'[2]list 1'!$A$2:$I$2000,9,FALSE),"")</f>
        <v/>
      </c>
      <c r="X1291" s="296" t="str">
        <f>IFERROR(VLOOKUP(Table3[[#This Row],[Št. projektne naloge]],'[2]list 1'!$A$2:$I$2000,8,FALSE),"")</f>
        <v/>
      </c>
      <c r="Y1291" s="101">
        <f>SUM(Table3[[#This Row],[cca 
25%]:[cca 100%]])</f>
        <v>0.95</v>
      </c>
      <c r="Z1291" s="344">
        <f>Table3[[#This Row],[Montažne ure]]*(1-Table3[[#This Row],[faktor %]])</f>
        <v>10.500000000000009</v>
      </c>
      <c r="AA1291" s="84">
        <v>0.25</v>
      </c>
      <c r="AB1291" s="84">
        <v>0.25</v>
      </c>
      <c r="AC1291" s="84">
        <v>0.25</v>
      </c>
      <c r="AD1291" s="495">
        <v>0.2</v>
      </c>
      <c r="AE1291" s="10"/>
      <c r="AF1291" s="3"/>
      <c r="AG1291" s="296">
        <f>IFERROR(VLOOKUP(Table3[[#This Row],[Št. projektne naloge]],'[1]PLAN KONTROLE KONČANIH STROJEV'!$C$8:$M$2000,5,FALSE),"")</f>
        <v>0</v>
      </c>
      <c r="AH1291" s="296">
        <f>IFERROR(VLOOKUP(Table3[[#This Row],[Št. projektne naloge]],'[1]PLAN KONTROLE KONČANIH STROJEV'!$C$8:$M$2000,4,FALSE),"")</f>
        <v>0</v>
      </c>
      <c r="AI1291" s="10" t="s">
        <v>3325</v>
      </c>
      <c r="AJ1291" s="10"/>
      <c r="AK1291" s="296">
        <f>IFERROR(VLOOKUP(Table3[[#This Row],[Št. projektne naloge]],'[1]PLAN KONTROLE KONČANIH STROJEV'!$C$8:$M$2000,9,FALSE),"")</f>
        <v>0</v>
      </c>
      <c r="AL129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291" s="30" t="s">
        <v>357</v>
      </c>
      <c r="AN1291" s="1"/>
    </row>
    <row r="1292" spans="1:40" ht="18" hidden="1" customHeight="1" x14ac:dyDescent="0.35">
      <c r="A1292" s="589" t="s">
        <v>2485</v>
      </c>
      <c r="B1292" s="92" t="s">
        <v>2484</v>
      </c>
      <c r="C1292" s="95" t="s">
        <v>2761</v>
      </c>
      <c r="D1292" s="587" t="s">
        <v>2497</v>
      </c>
      <c r="E1292" s="25">
        <v>1</v>
      </c>
      <c r="F1292" s="10"/>
      <c r="G1292" s="91" t="s">
        <v>1258</v>
      </c>
      <c r="H1292" s="29"/>
      <c r="I1292" s="7">
        <v>27</v>
      </c>
      <c r="J1292" s="551" t="s">
        <v>2275</v>
      </c>
      <c r="K1292" s="200"/>
      <c r="L1292" s="19">
        <v>0</v>
      </c>
      <c r="M1292" s="19">
        <v>0</v>
      </c>
      <c r="N1292" s="10">
        <v>481199</v>
      </c>
      <c r="O1292" s="10"/>
      <c r="P1292" s="10">
        <v>1</v>
      </c>
      <c r="Q1292" s="10"/>
      <c r="R1292" s="10">
        <v>0</v>
      </c>
      <c r="S1292" s="58" t="s">
        <v>1486</v>
      </c>
      <c r="T1292" s="30"/>
      <c r="U1292" s="10"/>
      <c r="V1292" s="434"/>
      <c r="W1292" s="10" t="str">
        <f>IFERROR(VLOOKUP(Table3[[#This Row],[Št. projektne naloge]],'[2]list 1'!$A$2:$I$2000,9,FALSE),"")</f>
        <v/>
      </c>
      <c r="X1292" s="296" t="str">
        <f>IFERROR(VLOOKUP(Table3[[#This Row],[Št. projektne naloge]],'[2]list 1'!$A$2:$I$2000,8,FALSE),"")</f>
        <v/>
      </c>
      <c r="Y1292" s="101">
        <f>SUM(Table3[[#This Row],[cca 
25%]:[cca 100%]])</f>
        <v>1</v>
      </c>
      <c r="Z1292" s="344">
        <f>Table3[[#This Row],[Montažne ure]]*(1-Table3[[#This Row],[faktor %]])</f>
        <v>0</v>
      </c>
      <c r="AA1292" s="84">
        <v>0.25</v>
      </c>
      <c r="AB1292" s="84">
        <v>0.25</v>
      </c>
      <c r="AC1292" s="84">
        <v>0.25</v>
      </c>
      <c r="AD1292" s="84">
        <v>0.25</v>
      </c>
      <c r="AE1292" s="10"/>
      <c r="AF1292" s="3"/>
      <c r="AG1292" s="296">
        <f>IFERROR(VLOOKUP(Table3[[#This Row],[Št. projektne naloge]],'[1]PLAN KONTROLE KONČANIH STROJEV'!$C$8:$M$2000,5,FALSE),"")</f>
        <v>0</v>
      </c>
      <c r="AH1292" s="296">
        <f>IFERROR(VLOOKUP(Table3[[#This Row],[Št. projektne naloge]],'[1]PLAN KONTROLE KONČANIH STROJEV'!$C$8:$M$2000,4,FALSE),"")</f>
        <v>0</v>
      </c>
      <c r="AI1292" s="10"/>
      <c r="AJ1292" s="10"/>
      <c r="AK1292" s="296">
        <f>IFERROR(VLOOKUP(Table3[[#This Row],[Št. projektne naloge]],'[1]PLAN KONTROLE KONČANIH STROJEV'!$C$8:$M$2000,9,FALSE),"")</f>
        <v>0</v>
      </c>
      <c r="AL129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292" s="30" t="s">
        <v>357</v>
      </c>
      <c r="AN1292" s="1"/>
    </row>
    <row r="1293" spans="1:40" ht="18" hidden="1" customHeight="1" x14ac:dyDescent="0.35">
      <c r="A1293" s="589" t="s">
        <v>2485</v>
      </c>
      <c r="B1293" s="92" t="s">
        <v>2484</v>
      </c>
      <c r="C1293" s="95" t="s">
        <v>3216</v>
      </c>
      <c r="D1293" s="587" t="s">
        <v>2497</v>
      </c>
      <c r="E1293" s="25">
        <v>1</v>
      </c>
      <c r="F1293" s="10"/>
      <c r="G1293" s="91" t="s">
        <v>1258</v>
      </c>
      <c r="H1293" s="29"/>
      <c r="I1293" s="7">
        <v>27</v>
      </c>
      <c r="J1293" s="551" t="s">
        <v>2275</v>
      </c>
      <c r="K1293" s="200"/>
      <c r="L1293" s="19">
        <v>0</v>
      </c>
      <c r="M1293" s="19">
        <v>0</v>
      </c>
      <c r="N1293" s="10">
        <v>482419</v>
      </c>
      <c r="O1293" s="10"/>
      <c r="P1293" s="10">
        <v>1</v>
      </c>
      <c r="Q1293" s="10"/>
      <c r="R1293" s="10">
        <v>0</v>
      </c>
      <c r="S1293" s="58" t="s">
        <v>1486</v>
      </c>
      <c r="T1293" s="30"/>
      <c r="U1293" s="10"/>
      <c r="V1293" s="434"/>
      <c r="W1293" s="10" t="str">
        <f>IFERROR(VLOOKUP(Table3[[#This Row],[Št. projektne naloge]],'[2]list 1'!$A$2:$I$2000,9,FALSE),"")</f>
        <v/>
      </c>
      <c r="X1293" s="296" t="str">
        <f>IFERROR(VLOOKUP(Table3[[#This Row],[Št. projektne naloge]],'[2]list 1'!$A$2:$I$2000,8,FALSE),"")</f>
        <v/>
      </c>
      <c r="Y1293" s="101">
        <f>SUM(Table3[[#This Row],[cca 
25%]:[cca 100%]])</f>
        <v>1</v>
      </c>
      <c r="Z1293" s="344">
        <f>Table3[[#This Row],[Montažne ure]]*(1-Table3[[#This Row],[faktor %]])</f>
        <v>0</v>
      </c>
      <c r="AA1293" s="84">
        <v>0.25</v>
      </c>
      <c r="AB1293" s="84">
        <v>0.25</v>
      </c>
      <c r="AC1293" s="84">
        <v>0.25</v>
      </c>
      <c r="AD1293" s="84">
        <v>0.25</v>
      </c>
      <c r="AE1293" s="10"/>
      <c r="AF1293" s="3"/>
      <c r="AG1293" s="296">
        <f>IFERROR(VLOOKUP(Table3[[#This Row],[Št. projektne naloge]],'[1]PLAN KONTROLE KONČANIH STROJEV'!$C$8:$M$2000,5,FALSE),"")</f>
        <v>0</v>
      </c>
      <c r="AH1293" s="296">
        <f>IFERROR(VLOOKUP(Table3[[#This Row],[Št. projektne naloge]],'[1]PLAN KONTROLE KONČANIH STROJEV'!$C$8:$M$2000,4,FALSE),"")</f>
        <v>0</v>
      </c>
      <c r="AI1293" s="10"/>
      <c r="AJ1293" s="10"/>
      <c r="AK1293" s="296">
        <f>IFERROR(VLOOKUP(Table3[[#This Row],[Št. projektne naloge]],'[1]PLAN KONTROLE KONČANIH STROJEV'!$C$8:$M$2000,9,FALSE),"")</f>
        <v>0</v>
      </c>
      <c r="AL129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293" s="30" t="s">
        <v>357</v>
      </c>
      <c r="AN1293" s="1"/>
    </row>
    <row r="1294" spans="1:40" ht="18" hidden="1" customHeight="1" x14ac:dyDescent="0.35">
      <c r="A1294" s="589" t="s">
        <v>2485</v>
      </c>
      <c r="B1294" s="92" t="s">
        <v>2484</v>
      </c>
      <c r="C1294" s="95" t="s">
        <v>3215</v>
      </c>
      <c r="D1294" s="587" t="s">
        <v>2497</v>
      </c>
      <c r="E1294" s="50">
        <v>1</v>
      </c>
      <c r="F1294" s="10"/>
      <c r="G1294" s="91" t="s">
        <v>1258</v>
      </c>
      <c r="H1294" s="29"/>
      <c r="I1294" s="7">
        <v>27</v>
      </c>
      <c r="J1294" s="551" t="s">
        <v>2275</v>
      </c>
      <c r="K1294" s="200"/>
      <c r="L1294" s="19">
        <v>0</v>
      </c>
      <c r="M1294" s="19">
        <v>0</v>
      </c>
      <c r="N1294" s="10" t="s">
        <v>3217</v>
      </c>
      <c r="O1294" s="10"/>
      <c r="P1294" s="10">
        <v>1</v>
      </c>
      <c r="Q1294" s="10"/>
      <c r="R1294" s="10">
        <v>0</v>
      </c>
      <c r="S1294" s="58" t="s">
        <v>1486</v>
      </c>
      <c r="T1294" s="30"/>
      <c r="U1294" s="10"/>
      <c r="V1294" s="434"/>
      <c r="W1294" s="10" t="str">
        <f>IFERROR(VLOOKUP(Table3[[#This Row],[Št. projektne naloge]],'[2]list 1'!$A$2:$I$2000,9,FALSE),"")</f>
        <v/>
      </c>
      <c r="X1294" s="296" t="str">
        <f>IFERROR(VLOOKUP(Table3[[#This Row],[Št. projektne naloge]],'[2]list 1'!$A$2:$I$2000,8,FALSE),"")</f>
        <v/>
      </c>
      <c r="Y1294" s="101">
        <f>SUM(Table3[[#This Row],[cca 
25%]:[cca 100%]])</f>
        <v>1</v>
      </c>
      <c r="Z1294" s="344">
        <f>Table3[[#This Row],[Montažne ure]]*(1-Table3[[#This Row],[faktor %]])</f>
        <v>0</v>
      </c>
      <c r="AA1294" s="84">
        <v>0.25</v>
      </c>
      <c r="AB1294" s="84">
        <v>0.25</v>
      </c>
      <c r="AC1294" s="84">
        <v>0.25</v>
      </c>
      <c r="AD1294" s="84">
        <v>0.25</v>
      </c>
      <c r="AE1294" s="10"/>
      <c r="AF1294" s="3"/>
      <c r="AG1294" s="296">
        <f>IFERROR(VLOOKUP(Table3[[#This Row],[Št. projektne naloge]],'[1]PLAN KONTROLE KONČANIH STROJEV'!$C$8:$M$2000,5,FALSE),"")</f>
        <v>0</v>
      </c>
      <c r="AH1294" s="296">
        <f>IFERROR(VLOOKUP(Table3[[#This Row],[Št. projektne naloge]],'[1]PLAN KONTROLE KONČANIH STROJEV'!$C$8:$M$2000,4,FALSE),"")</f>
        <v>0</v>
      </c>
      <c r="AI1294" s="10"/>
      <c r="AJ1294" s="10"/>
      <c r="AK1294" s="296">
        <f>IFERROR(VLOOKUP(Table3[[#This Row],[Št. projektne naloge]],'[1]PLAN KONTROLE KONČANIH STROJEV'!$C$8:$M$2000,9,FALSE),"")</f>
        <v>0</v>
      </c>
      <c r="AL129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294" s="30" t="s">
        <v>357</v>
      </c>
      <c r="AN1294" s="1"/>
    </row>
    <row r="1295" spans="1:40" ht="18" hidden="1" customHeight="1" x14ac:dyDescent="0.3">
      <c r="A1295" s="589" t="s">
        <v>2485</v>
      </c>
      <c r="B1295" s="92" t="s">
        <v>2484</v>
      </c>
      <c r="C1295" s="95" t="s">
        <v>3195</v>
      </c>
      <c r="D1295" s="587" t="s">
        <v>2497</v>
      </c>
      <c r="E1295" s="25">
        <v>1</v>
      </c>
      <c r="F1295" s="10"/>
      <c r="G1295" s="91" t="s">
        <v>1258</v>
      </c>
      <c r="H1295" s="29" t="s">
        <v>558</v>
      </c>
      <c r="I1295" s="7">
        <v>27</v>
      </c>
      <c r="J1295" s="7"/>
      <c r="K1295" s="7"/>
      <c r="L1295" s="425">
        <v>0</v>
      </c>
      <c r="M1295" s="425">
        <v>0</v>
      </c>
      <c r="N1295" s="10">
        <v>482434</v>
      </c>
      <c r="O1295" s="10"/>
      <c r="P1295" s="10">
        <v>1</v>
      </c>
      <c r="Q1295" s="10"/>
      <c r="R1295" s="10">
        <v>32</v>
      </c>
      <c r="S1295" s="58" t="s">
        <v>1486</v>
      </c>
      <c r="T1295" s="30"/>
      <c r="U1295" s="10" t="s">
        <v>698</v>
      </c>
      <c r="V1295" s="434"/>
      <c r="W1295" s="10" t="str">
        <f>IFERROR(VLOOKUP(Table3[[#This Row],[Št. projektne naloge]],'[2]list 1'!$A$2:$I$2000,9,FALSE),"")</f>
        <v/>
      </c>
      <c r="X1295" s="296" t="str">
        <f>IFERROR(VLOOKUP(Table3[[#This Row],[Št. projektne naloge]],'[2]list 1'!$A$2:$I$2000,8,FALSE),"")</f>
        <v/>
      </c>
      <c r="Y1295" s="101">
        <f>SUM(Table3[[#This Row],[cca 
25%]:[cca 100%]])</f>
        <v>1</v>
      </c>
      <c r="Z1295" s="344">
        <f>Table3[[#This Row],[Montažne ure]]*(1-Table3[[#This Row],[faktor %]])</f>
        <v>0</v>
      </c>
      <c r="AA1295" s="84">
        <v>0.25</v>
      </c>
      <c r="AB1295" s="84">
        <v>0.25</v>
      </c>
      <c r="AC1295" s="84">
        <v>0.25</v>
      </c>
      <c r="AD1295" s="84">
        <v>0.25</v>
      </c>
      <c r="AE1295" s="10"/>
      <c r="AF1295" s="3"/>
      <c r="AG1295" s="296">
        <f>IFERROR(VLOOKUP(Table3[[#This Row],[Št. projektne naloge]],'[1]PLAN KONTROLE KONČANIH STROJEV'!$C$8:$M$2000,5,FALSE),"")</f>
        <v>0</v>
      </c>
      <c r="AH1295" s="296">
        <f>IFERROR(VLOOKUP(Table3[[#This Row],[Št. projektne naloge]],'[1]PLAN KONTROLE KONČANIH STROJEV'!$C$8:$M$2000,4,FALSE),"")</f>
        <v>0</v>
      </c>
      <c r="AI1295" s="10"/>
      <c r="AJ1295" s="10"/>
      <c r="AK1295" s="296">
        <f>IFERROR(VLOOKUP(Table3[[#This Row],[Št. projektne naloge]],'[1]PLAN KONTROLE KONČANIH STROJEV'!$C$8:$M$2000,9,FALSE),"")</f>
        <v>0</v>
      </c>
      <c r="AL129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295" s="30" t="s">
        <v>357</v>
      </c>
      <c r="AN1295" s="1"/>
    </row>
    <row r="1296" spans="1:40" ht="18" hidden="1" customHeight="1" x14ac:dyDescent="0.3">
      <c r="A1296" s="589" t="s">
        <v>2485</v>
      </c>
      <c r="B1296" s="92" t="s">
        <v>2484</v>
      </c>
      <c r="C1296" s="95" t="s">
        <v>3196</v>
      </c>
      <c r="D1296" s="587" t="s">
        <v>2497</v>
      </c>
      <c r="E1296" s="25">
        <v>1</v>
      </c>
      <c r="F1296" s="10"/>
      <c r="G1296" s="91" t="s">
        <v>1258</v>
      </c>
      <c r="H1296" s="29"/>
      <c r="I1296" s="7">
        <v>27</v>
      </c>
      <c r="J1296" s="10"/>
      <c r="K1296" s="10"/>
      <c r="L1296" s="279"/>
      <c r="M1296" s="279"/>
      <c r="N1296" s="10">
        <v>481190</v>
      </c>
      <c r="O1296" s="10"/>
      <c r="P1296" s="10">
        <v>1</v>
      </c>
      <c r="Q1296" s="10"/>
      <c r="R1296" s="10">
        <v>142</v>
      </c>
      <c r="S1296" s="58" t="s">
        <v>1486</v>
      </c>
      <c r="T1296" s="30"/>
      <c r="U1296" s="10" t="s">
        <v>698</v>
      </c>
      <c r="V1296" s="434"/>
      <c r="W1296" s="10" t="str">
        <f>IFERROR(VLOOKUP(Table3[[#This Row],[Št. projektne naloge]],'[2]list 1'!$A$2:$I$2000,9,FALSE),"")</f>
        <v/>
      </c>
      <c r="X1296" s="296" t="str">
        <f>IFERROR(VLOOKUP(Table3[[#This Row],[Št. projektne naloge]],'[2]list 1'!$A$2:$I$2000,8,FALSE),"")</f>
        <v/>
      </c>
      <c r="Y1296" s="101">
        <f>SUM(Table3[[#This Row],[cca 
25%]:[cca 100%]])</f>
        <v>1</v>
      </c>
      <c r="Z1296" s="344">
        <f>Table3[[#This Row],[Montažne ure]]*(1-Table3[[#This Row],[faktor %]])</f>
        <v>0</v>
      </c>
      <c r="AA1296" s="84">
        <v>0.25</v>
      </c>
      <c r="AB1296" s="84">
        <v>0.25</v>
      </c>
      <c r="AC1296" s="84">
        <v>0.25</v>
      </c>
      <c r="AD1296" s="84">
        <v>0.25</v>
      </c>
      <c r="AE1296" s="10"/>
      <c r="AF1296" s="3"/>
      <c r="AG1296" s="296">
        <f>IFERROR(VLOOKUP(Table3[[#This Row],[Št. projektne naloge]],'[1]PLAN KONTROLE KONČANIH STROJEV'!$C$8:$M$2000,5,FALSE),"")</f>
        <v>0</v>
      </c>
      <c r="AH1296" s="296">
        <f>IFERROR(VLOOKUP(Table3[[#This Row],[Št. projektne naloge]],'[1]PLAN KONTROLE KONČANIH STROJEV'!$C$8:$M$2000,4,FALSE),"")</f>
        <v>0</v>
      </c>
      <c r="AI1296" s="10"/>
      <c r="AJ1296" s="10"/>
      <c r="AK1296" s="296">
        <f>IFERROR(VLOOKUP(Table3[[#This Row],[Št. projektne naloge]],'[1]PLAN KONTROLE KONČANIH STROJEV'!$C$8:$M$2000,9,FALSE),"")</f>
        <v>0</v>
      </c>
      <c r="AL129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296" s="30" t="s">
        <v>357</v>
      </c>
      <c r="AN1296" s="1"/>
    </row>
    <row r="1297" spans="1:40" ht="18" hidden="1" customHeight="1" x14ac:dyDescent="0.3">
      <c r="A1297" s="589" t="s">
        <v>2485</v>
      </c>
      <c r="B1297" s="92" t="s">
        <v>2484</v>
      </c>
      <c r="C1297" s="95" t="s">
        <v>3197</v>
      </c>
      <c r="D1297" s="587" t="s">
        <v>2497</v>
      </c>
      <c r="E1297" s="25">
        <v>1</v>
      </c>
      <c r="F1297" s="10"/>
      <c r="G1297" s="91" t="s">
        <v>1258</v>
      </c>
      <c r="H1297" s="29" t="s">
        <v>558</v>
      </c>
      <c r="I1297" s="7">
        <v>27</v>
      </c>
      <c r="J1297" s="7"/>
      <c r="K1297" s="7"/>
      <c r="L1297" s="425">
        <v>0</v>
      </c>
      <c r="M1297" s="425">
        <v>0</v>
      </c>
      <c r="N1297" s="10">
        <v>481188</v>
      </c>
      <c r="O1297" s="10"/>
      <c r="P1297" s="10">
        <v>102</v>
      </c>
      <c r="Q1297" s="10"/>
      <c r="R1297" s="10">
        <v>17</v>
      </c>
      <c r="S1297" s="58" t="s">
        <v>1486</v>
      </c>
      <c r="T1297" s="30"/>
      <c r="U1297" s="10" t="s">
        <v>698</v>
      </c>
      <c r="V1297" s="434"/>
      <c r="W1297" s="10" t="str">
        <f>IFERROR(VLOOKUP(Table3[[#This Row],[Št. projektne naloge]],'[2]list 1'!$A$2:$I$2000,9,FALSE),"")</f>
        <v/>
      </c>
      <c r="X1297" s="296" t="str">
        <f>IFERROR(VLOOKUP(Table3[[#This Row],[Št. projektne naloge]],'[2]list 1'!$A$2:$I$2000,8,FALSE),"")</f>
        <v/>
      </c>
      <c r="Y1297" s="101">
        <f>SUM(Table3[[#This Row],[cca 
25%]:[cca 100%]])</f>
        <v>1</v>
      </c>
      <c r="Z1297" s="344">
        <f>Table3[[#This Row],[Montažne ure]]*(1-Table3[[#This Row],[faktor %]])</f>
        <v>0</v>
      </c>
      <c r="AA1297" s="84">
        <v>0.25</v>
      </c>
      <c r="AB1297" s="84">
        <v>0.25</v>
      </c>
      <c r="AC1297" s="84">
        <v>0.25</v>
      </c>
      <c r="AD1297" s="84">
        <v>0.25</v>
      </c>
      <c r="AE1297" s="10"/>
      <c r="AF1297" s="3"/>
      <c r="AG1297" s="296">
        <f>IFERROR(VLOOKUP(Table3[[#This Row],[Št. projektne naloge]],'[1]PLAN KONTROLE KONČANIH STROJEV'!$C$8:$M$2000,5,FALSE),"")</f>
        <v>0</v>
      </c>
      <c r="AH1297" s="296">
        <f>IFERROR(VLOOKUP(Table3[[#This Row],[Št. projektne naloge]],'[1]PLAN KONTROLE KONČANIH STROJEV'!$C$8:$M$2000,4,FALSE),"")</f>
        <v>0</v>
      </c>
      <c r="AI1297" s="10"/>
      <c r="AJ1297" s="10"/>
      <c r="AK1297" s="296">
        <f>IFERROR(VLOOKUP(Table3[[#This Row],[Št. projektne naloge]],'[1]PLAN KONTROLE KONČANIH STROJEV'!$C$8:$M$2000,9,FALSE),"")</f>
        <v>0</v>
      </c>
      <c r="AL129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297" s="30" t="s">
        <v>357</v>
      </c>
      <c r="AN1297" s="1"/>
    </row>
    <row r="1298" spans="1:40" ht="18" hidden="1" customHeight="1" x14ac:dyDescent="0.35">
      <c r="A1298" s="589" t="s">
        <v>2485</v>
      </c>
      <c r="B1298" s="92" t="s">
        <v>2484</v>
      </c>
      <c r="C1298" s="95" t="s">
        <v>3198</v>
      </c>
      <c r="D1298" s="587" t="s">
        <v>2497</v>
      </c>
      <c r="E1298" s="25">
        <v>1</v>
      </c>
      <c r="F1298" s="10"/>
      <c r="G1298" s="91" t="s">
        <v>1258</v>
      </c>
      <c r="H1298" s="29" t="s">
        <v>558</v>
      </c>
      <c r="I1298" s="7">
        <v>27</v>
      </c>
      <c r="J1298" s="7"/>
      <c r="K1298" s="200"/>
      <c r="L1298" s="19">
        <v>0</v>
      </c>
      <c r="M1298" s="19">
        <v>0</v>
      </c>
      <c r="N1298" s="10" t="s">
        <v>3214</v>
      </c>
      <c r="O1298" s="10"/>
      <c r="P1298" s="10" t="s">
        <v>3203</v>
      </c>
      <c r="Q1298" s="10"/>
      <c r="R1298" s="10">
        <v>62</v>
      </c>
      <c r="S1298" s="58" t="s">
        <v>1486</v>
      </c>
      <c r="T1298" s="30"/>
      <c r="U1298" s="10"/>
      <c r="V1298" s="434"/>
      <c r="W1298" s="10" t="str">
        <f>IFERROR(VLOOKUP(Table3[[#This Row],[Št. projektne naloge]],'[2]list 1'!$A$2:$I$2000,9,FALSE),"")</f>
        <v/>
      </c>
      <c r="X1298" s="296" t="str">
        <f>IFERROR(VLOOKUP(Table3[[#This Row],[Št. projektne naloge]],'[2]list 1'!$A$2:$I$2000,8,FALSE),"")</f>
        <v/>
      </c>
      <c r="Y1298" s="101">
        <f>SUM(Table3[[#This Row],[cca 
25%]:[cca 100%]])</f>
        <v>1</v>
      </c>
      <c r="Z1298" s="344">
        <f>Table3[[#This Row],[Montažne ure]]*(1-Table3[[#This Row],[faktor %]])</f>
        <v>0</v>
      </c>
      <c r="AA1298" s="84">
        <v>0.25</v>
      </c>
      <c r="AB1298" s="84">
        <v>0.25</v>
      </c>
      <c r="AC1298" s="84">
        <v>0.25</v>
      </c>
      <c r="AD1298" s="84">
        <v>0.25</v>
      </c>
      <c r="AE1298" s="10"/>
      <c r="AF1298" s="3"/>
      <c r="AG1298" s="296">
        <f>IFERROR(VLOOKUP(Table3[[#This Row],[Št. projektne naloge]],'[1]PLAN KONTROLE KONČANIH STROJEV'!$C$8:$M$2000,5,FALSE),"")</f>
        <v>0</v>
      </c>
      <c r="AH1298" s="296">
        <f>IFERROR(VLOOKUP(Table3[[#This Row],[Št. projektne naloge]],'[1]PLAN KONTROLE KONČANIH STROJEV'!$C$8:$M$2000,4,FALSE),"")</f>
        <v>0</v>
      </c>
      <c r="AI1298" s="10"/>
      <c r="AJ1298" s="10"/>
      <c r="AK1298" s="296">
        <f>IFERROR(VLOOKUP(Table3[[#This Row],[Št. projektne naloge]],'[1]PLAN KONTROLE KONČANIH STROJEV'!$C$8:$M$2000,9,FALSE),"")</f>
        <v>0</v>
      </c>
      <c r="AL129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298" s="30" t="s">
        <v>357</v>
      </c>
      <c r="AN1298" s="1"/>
    </row>
    <row r="1299" spans="1:40" ht="18" hidden="1" customHeight="1" x14ac:dyDescent="0.35">
      <c r="A1299" s="589" t="s">
        <v>2485</v>
      </c>
      <c r="B1299" s="92" t="s">
        <v>2484</v>
      </c>
      <c r="C1299" s="95" t="s">
        <v>3236</v>
      </c>
      <c r="D1299" s="50" t="s">
        <v>3237</v>
      </c>
      <c r="E1299" s="25">
        <v>1</v>
      </c>
      <c r="F1299" s="606">
        <v>1573.123556</v>
      </c>
      <c r="G1299" s="91" t="s">
        <v>686</v>
      </c>
      <c r="H1299" s="29"/>
      <c r="I1299" s="10"/>
      <c r="J1299" s="551" t="s">
        <v>2275</v>
      </c>
      <c r="K1299" s="200"/>
      <c r="L1299" s="19">
        <v>0</v>
      </c>
      <c r="M1299" s="19">
        <v>0</v>
      </c>
      <c r="N1299" s="91">
        <v>483014</v>
      </c>
      <c r="O1299" s="92">
        <v>16843</v>
      </c>
      <c r="P1299" s="10">
        <v>1</v>
      </c>
      <c r="Q1299" s="10" t="s">
        <v>3230</v>
      </c>
      <c r="R1299" s="10"/>
      <c r="S1299" s="29"/>
      <c r="T1299" s="30"/>
      <c r="U1299" s="10"/>
      <c r="V1299" s="434"/>
      <c r="W1299" s="10" t="str">
        <f>IFERROR(VLOOKUP(Table3[[#This Row],[Št. projektne naloge]],'[2]list 1'!$A$2:$I$2000,9,FALSE),"")</f>
        <v/>
      </c>
      <c r="X1299" s="296" t="str">
        <f>IFERROR(VLOOKUP(Table3[[#This Row],[Št. projektne naloge]],'[2]list 1'!$A$2:$I$2000,8,FALSE),"")</f>
        <v/>
      </c>
      <c r="Y1299" s="101">
        <f>SUM(Table3[[#This Row],[cca 
25%]:[cca 100%]])</f>
        <v>0</v>
      </c>
      <c r="Z1299" s="344">
        <f>Table3[[#This Row],[Montažne ure]]*(1-Table3[[#This Row],[faktor %]])</f>
        <v>0</v>
      </c>
      <c r="AA1299" s="102"/>
      <c r="AB1299" s="10"/>
      <c r="AC1299" s="10"/>
      <c r="AD1299" s="10"/>
      <c r="AE1299" s="10"/>
      <c r="AF1299" s="3"/>
      <c r="AG1299" s="296">
        <f>IFERROR(VLOOKUP(Table3[[#This Row],[Št. projektne naloge]],'[1]PLAN KONTROLE KONČANIH STROJEV'!$C$8:$M$2000,5,FALSE),"")</f>
        <v>0</v>
      </c>
      <c r="AH1299" s="296" t="str">
        <f>IFERROR(VLOOKUP(Table3[[#This Row],[Št. projektne naloge]],'[1]PLAN KONTROLE KONČANIH STROJEV'!$C$8:$M$2000,4,FALSE),"")</f>
        <v>DA</v>
      </c>
      <c r="AI1299" s="10"/>
      <c r="AJ1299" s="10"/>
      <c r="AK1299" s="296">
        <f>IFERROR(VLOOKUP(Table3[[#This Row],[Št. projektne naloge]],'[1]PLAN KONTROLE KONČANIH STROJEV'!$C$8:$M$2000,9,FALSE),"")</f>
        <v>45915</v>
      </c>
      <c r="AL129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299" s="30" t="s">
        <v>357</v>
      </c>
      <c r="AN1299" s="1"/>
    </row>
    <row r="1300" spans="1:40" ht="18" hidden="1" customHeight="1" x14ac:dyDescent="0.35">
      <c r="A1300" s="589" t="s">
        <v>2485</v>
      </c>
      <c r="B1300" s="92" t="s">
        <v>2484</v>
      </c>
      <c r="C1300" s="95" t="s">
        <v>3238</v>
      </c>
      <c r="D1300" s="50" t="s">
        <v>3239</v>
      </c>
      <c r="E1300" s="25">
        <v>1</v>
      </c>
      <c r="F1300" s="606">
        <v>3313.3529739999999</v>
      </c>
      <c r="G1300" s="91" t="s">
        <v>686</v>
      </c>
      <c r="H1300" s="29"/>
      <c r="I1300" s="10"/>
      <c r="J1300" s="551" t="s">
        <v>2275</v>
      </c>
      <c r="K1300" s="200"/>
      <c r="L1300" s="19">
        <v>0</v>
      </c>
      <c r="M1300" s="19">
        <v>0</v>
      </c>
      <c r="N1300" s="91">
        <v>483015</v>
      </c>
      <c r="O1300" s="92">
        <v>16844</v>
      </c>
      <c r="P1300" s="10">
        <v>1</v>
      </c>
      <c r="Q1300" s="10" t="s">
        <v>3230</v>
      </c>
      <c r="R1300" s="10"/>
      <c r="S1300" s="29"/>
      <c r="T1300" s="30"/>
      <c r="U1300" s="10"/>
      <c r="V1300" s="434"/>
      <c r="W1300" s="10" t="str">
        <f>IFERROR(VLOOKUP(Table3[[#This Row],[Št. projektne naloge]],'[2]list 1'!$A$2:$I$2000,9,FALSE),"")</f>
        <v/>
      </c>
      <c r="X1300" s="296" t="str">
        <f>IFERROR(VLOOKUP(Table3[[#This Row],[Št. projektne naloge]],'[2]list 1'!$A$2:$I$2000,8,FALSE),"")</f>
        <v/>
      </c>
      <c r="Y1300" s="101">
        <f>SUM(Table3[[#This Row],[cca 
25%]:[cca 100%]])</f>
        <v>0</v>
      </c>
      <c r="Z1300" s="344">
        <f>Table3[[#This Row],[Montažne ure]]*(1-Table3[[#This Row],[faktor %]])</f>
        <v>0</v>
      </c>
      <c r="AA1300" s="102"/>
      <c r="AB1300" s="10"/>
      <c r="AC1300" s="10"/>
      <c r="AD1300" s="10"/>
      <c r="AE1300" s="10"/>
      <c r="AF1300" s="3"/>
      <c r="AG1300" s="296">
        <f>IFERROR(VLOOKUP(Table3[[#This Row],[Št. projektne naloge]],'[1]PLAN KONTROLE KONČANIH STROJEV'!$C$8:$M$2000,5,FALSE),"")</f>
        <v>0</v>
      </c>
      <c r="AH1300" s="296" t="str">
        <f>IFERROR(VLOOKUP(Table3[[#This Row],[Št. projektne naloge]],'[1]PLAN KONTROLE KONČANIH STROJEV'!$C$8:$M$2000,4,FALSE),"")</f>
        <v>DA</v>
      </c>
      <c r="AI1300" s="10"/>
      <c r="AJ1300" s="10"/>
      <c r="AK1300" s="296">
        <f>IFERROR(VLOOKUP(Table3[[#This Row],[Št. projektne naloge]],'[1]PLAN KONTROLE KONČANIH STROJEV'!$C$8:$M$2000,9,FALSE),"")</f>
        <v>45915</v>
      </c>
      <c r="AL130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00" s="30" t="s">
        <v>357</v>
      </c>
      <c r="AN1300" s="1"/>
    </row>
    <row r="1301" spans="1:40" ht="18" hidden="1" customHeight="1" x14ac:dyDescent="0.35">
      <c r="A1301" s="76" t="s">
        <v>2485</v>
      </c>
      <c r="B1301" s="92" t="s">
        <v>2484</v>
      </c>
      <c r="C1301" s="95" t="s">
        <v>3240</v>
      </c>
      <c r="D1301" s="419" t="s">
        <v>3241</v>
      </c>
      <c r="E1301" s="25">
        <v>1</v>
      </c>
      <c r="F1301" s="606">
        <v>10228.466068</v>
      </c>
      <c r="G1301" s="91" t="s">
        <v>686</v>
      </c>
      <c r="H1301" s="29" t="s">
        <v>2226</v>
      </c>
      <c r="I1301" s="7">
        <v>36</v>
      </c>
      <c r="J1301" s="7"/>
      <c r="K1301" s="7"/>
      <c r="L1301" s="7">
        <v>0</v>
      </c>
      <c r="M1301" s="19">
        <v>0</v>
      </c>
      <c r="N1301" s="91">
        <v>483016</v>
      </c>
      <c r="O1301" s="92">
        <v>16845</v>
      </c>
      <c r="P1301" s="10">
        <v>1</v>
      </c>
      <c r="Q1301" s="10" t="s">
        <v>3230</v>
      </c>
      <c r="R1301" s="10">
        <v>24</v>
      </c>
      <c r="S1301" s="58" t="s">
        <v>1486</v>
      </c>
      <c r="T1301" s="30"/>
      <c r="U1301" s="10"/>
      <c r="V1301" s="434"/>
      <c r="W1301" s="10" t="str">
        <f>IFERROR(VLOOKUP(Table3[[#This Row],[Št. projektne naloge]],'[2]list 1'!$A$2:$I$2000,9,FALSE),"")</f>
        <v/>
      </c>
      <c r="X1301" s="296" t="str">
        <f>IFERROR(VLOOKUP(Table3[[#This Row],[Št. projektne naloge]],'[2]list 1'!$A$2:$I$2000,8,FALSE),"")</f>
        <v/>
      </c>
      <c r="Y1301" s="101">
        <f>SUM(Table3[[#This Row],[cca 
25%]:[cca 100%]])</f>
        <v>1</v>
      </c>
      <c r="Z1301" s="344">
        <f>Table3[[#This Row],[Montažne ure]]*(1-Table3[[#This Row],[faktor %]])</f>
        <v>0</v>
      </c>
      <c r="AA1301" s="84">
        <v>0.25</v>
      </c>
      <c r="AB1301" s="84">
        <v>0.25</v>
      </c>
      <c r="AC1301" s="84">
        <v>0.25</v>
      </c>
      <c r="AD1301" s="84">
        <v>0.25</v>
      </c>
      <c r="AE1301" s="157" t="s">
        <v>682</v>
      </c>
      <c r="AF1301" s="3"/>
      <c r="AG1301" s="296">
        <f>IFERROR(VLOOKUP(Table3[[#This Row],[Št. projektne naloge]],'[1]PLAN KONTROLE KONČANIH STROJEV'!$C$8:$M$2000,5,FALSE),"")</f>
        <v>0</v>
      </c>
      <c r="AH1301" s="296" t="str">
        <f>IFERROR(VLOOKUP(Table3[[#This Row],[Št. projektne naloge]],'[1]PLAN KONTROLE KONČANIH STROJEV'!$C$8:$M$2000,4,FALSE),"")</f>
        <v>DA</v>
      </c>
      <c r="AI1301" s="10" t="s">
        <v>3332</v>
      </c>
      <c r="AJ1301" s="10"/>
      <c r="AK1301" s="296">
        <f>IFERROR(VLOOKUP(Table3[[#This Row],[Št. projektne naloge]],'[1]PLAN KONTROLE KONČANIH STROJEV'!$C$8:$M$2000,9,FALSE),"")</f>
        <v>45923</v>
      </c>
      <c r="AL130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01" s="30" t="s">
        <v>357</v>
      </c>
      <c r="AN1301" s="1"/>
    </row>
    <row r="1302" spans="1:40" ht="18" hidden="1" customHeight="1" x14ac:dyDescent="0.35">
      <c r="A1302" s="589" t="s">
        <v>2485</v>
      </c>
      <c r="B1302" s="92" t="s">
        <v>2484</v>
      </c>
      <c r="C1302" s="95" t="s">
        <v>3242</v>
      </c>
      <c r="D1302" s="50" t="s">
        <v>3243</v>
      </c>
      <c r="E1302" s="25">
        <v>1</v>
      </c>
      <c r="F1302" s="606">
        <v>1826.17698</v>
      </c>
      <c r="G1302" s="91" t="s">
        <v>686</v>
      </c>
      <c r="H1302" s="29"/>
      <c r="I1302" s="10"/>
      <c r="J1302" s="551" t="s">
        <v>2275</v>
      </c>
      <c r="K1302" s="200"/>
      <c r="L1302" s="19">
        <v>0</v>
      </c>
      <c r="M1302" s="19">
        <v>0</v>
      </c>
      <c r="N1302" s="91">
        <v>483017</v>
      </c>
      <c r="O1302" s="92">
        <v>16846</v>
      </c>
      <c r="P1302" s="10">
        <v>1</v>
      </c>
      <c r="Q1302" s="10" t="s">
        <v>3230</v>
      </c>
      <c r="R1302" s="10"/>
      <c r="S1302" s="29"/>
      <c r="T1302" s="30"/>
      <c r="U1302" s="10"/>
      <c r="V1302" s="434"/>
      <c r="W1302" s="10" t="str">
        <f>IFERROR(VLOOKUP(Table3[[#This Row],[Št. projektne naloge]],'[2]list 1'!$A$2:$I$2000,9,FALSE),"")</f>
        <v/>
      </c>
      <c r="X1302" s="296" t="str">
        <f>IFERROR(VLOOKUP(Table3[[#This Row],[Št. projektne naloge]],'[2]list 1'!$A$2:$I$2000,8,FALSE),"")</f>
        <v/>
      </c>
      <c r="Y1302" s="101">
        <f>SUM(Table3[[#This Row],[cca 
25%]:[cca 100%]])</f>
        <v>0</v>
      </c>
      <c r="Z1302" s="344">
        <f>Table3[[#This Row],[Montažne ure]]*(1-Table3[[#This Row],[faktor %]])</f>
        <v>0</v>
      </c>
      <c r="AA1302" s="102"/>
      <c r="AB1302" s="10"/>
      <c r="AC1302" s="10"/>
      <c r="AD1302" s="10"/>
      <c r="AE1302" s="10"/>
      <c r="AF1302" s="3"/>
      <c r="AG1302" s="296">
        <f>IFERROR(VLOOKUP(Table3[[#This Row],[Št. projektne naloge]],'[1]PLAN KONTROLE KONČANIH STROJEV'!$C$8:$M$2000,5,FALSE),"")</f>
        <v>0</v>
      </c>
      <c r="AH1302" s="296" t="str">
        <f>IFERROR(VLOOKUP(Table3[[#This Row],[Št. projektne naloge]],'[1]PLAN KONTROLE KONČANIH STROJEV'!$C$8:$M$2000,4,FALSE),"")</f>
        <v>DA</v>
      </c>
      <c r="AI1302" s="10"/>
      <c r="AJ1302" s="10"/>
      <c r="AK1302" s="296">
        <f>IFERROR(VLOOKUP(Table3[[#This Row],[Št. projektne naloge]],'[1]PLAN KONTROLE KONČANIH STROJEV'!$C$8:$M$2000,9,FALSE),"")</f>
        <v>45915</v>
      </c>
      <c r="AL130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02" s="30" t="s">
        <v>357</v>
      </c>
      <c r="AN1302" s="1"/>
    </row>
    <row r="1303" spans="1:40" ht="18" hidden="1" customHeight="1" x14ac:dyDescent="0.3">
      <c r="A1303" s="589" t="s">
        <v>2485</v>
      </c>
      <c r="B1303" s="92" t="s">
        <v>2484</v>
      </c>
      <c r="C1303" s="95" t="s">
        <v>3244</v>
      </c>
      <c r="D1303" s="50" t="s">
        <v>3245</v>
      </c>
      <c r="E1303" s="25">
        <v>1</v>
      </c>
      <c r="F1303" s="606">
        <v>12858.6</v>
      </c>
      <c r="G1303" s="91" t="s">
        <v>686</v>
      </c>
      <c r="H1303" s="29"/>
      <c r="I1303" s="10"/>
      <c r="J1303" s="10" t="s">
        <v>3327</v>
      </c>
      <c r="K1303" s="7"/>
      <c r="L1303" s="7">
        <v>0</v>
      </c>
      <c r="M1303" s="7">
        <v>0</v>
      </c>
      <c r="N1303" s="91">
        <v>438444</v>
      </c>
      <c r="O1303" s="92"/>
      <c r="P1303" s="10">
        <v>1</v>
      </c>
      <c r="Q1303" s="10" t="s">
        <v>3230</v>
      </c>
      <c r="R1303" s="10"/>
      <c r="S1303" s="29"/>
      <c r="T1303" s="30"/>
      <c r="U1303" s="10"/>
      <c r="V1303" s="434"/>
      <c r="W1303" s="10" t="str">
        <f>IFERROR(VLOOKUP(Table3[[#This Row],[Št. projektne naloge]],'[2]list 1'!$A$2:$I$2000,9,FALSE),"")</f>
        <v/>
      </c>
      <c r="X1303" s="296" t="str">
        <f>IFERROR(VLOOKUP(Table3[[#This Row],[Št. projektne naloge]],'[2]list 1'!$A$2:$I$2000,8,FALSE),"")</f>
        <v/>
      </c>
      <c r="Y1303" s="101">
        <f>SUM(Table3[[#This Row],[cca 
25%]:[cca 100%]])</f>
        <v>0</v>
      </c>
      <c r="Z1303" s="344">
        <f>Table3[[#This Row],[Montažne ure]]*(1-Table3[[#This Row],[faktor %]])</f>
        <v>0</v>
      </c>
      <c r="AA1303" s="102"/>
      <c r="AB1303" s="10"/>
      <c r="AC1303" s="10"/>
      <c r="AD1303" s="10"/>
      <c r="AE1303" s="10"/>
      <c r="AF1303" s="3"/>
      <c r="AG1303" s="296">
        <f>IFERROR(VLOOKUP(Table3[[#This Row],[Št. projektne naloge]],'[1]PLAN KONTROLE KONČANIH STROJEV'!$C$8:$M$2000,5,FALSE),"")</f>
        <v>0</v>
      </c>
      <c r="AH1303" s="296">
        <f>IFERROR(VLOOKUP(Table3[[#This Row],[Št. projektne naloge]],'[1]PLAN KONTROLE KONČANIH STROJEV'!$C$8:$M$2000,4,FALSE),"")</f>
        <v>0</v>
      </c>
      <c r="AI1303" s="10"/>
      <c r="AJ1303" s="10"/>
      <c r="AK1303" s="296">
        <f>IFERROR(VLOOKUP(Table3[[#This Row],[Št. projektne naloge]],'[1]PLAN KONTROLE KONČANIH STROJEV'!$C$8:$M$2000,9,FALSE),"")</f>
        <v>0</v>
      </c>
      <c r="AL130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03" s="30" t="s">
        <v>357</v>
      </c>
      <c r="AN1303" s="1"/>
    </row>
    <row r="1304" spans="1:40" ht="18" hidden="1" customHeight="1" x14ac:dyDescent="0.3">
      <c r="A1304" s="76" t="s">
        <v>2485</v>
      </c>
      <c r="B1304" s="92" t="s">
        <v>2484</v>
      </c>
      <c r="C1304" s="95" t="s">
        <v>3246</v>
      </c>
      <c r="D1304" s="419" t="s">
        <v>3247</v>
      </c>
      <c r="E1304" s="25">
        <v>1</v>
      </c>
      <c r="F1304" s="606">
        <v>6859.1694600000001</v>
      </c>
      <c r="G1304" s="91" t="s">
        <v>686</v>
      </c>
      <c r="H1304" s="29" t="s">
        <v>846</v>
      </c>
      <c r="I1304" s="7">
        <v>36</v>
      </c>
      <c r="J1304" s="7"/>
      <c r="K1304" s="7"/>
      <c r="L1304" s="7">
        <v>0</v>
      </c>
      <c r="M1304" s="7">
        <v>0</v>
      </c>
      <c r="N1304" s="91">
        <v>483018</v>
      </c>
      <c r="O1304" s="92">
        <v>16847</v>
      </c>
      <c r="P1304" s="10">
        <v>1</v>
      </c>
      <c r="Q1304" s="10" t="s">
        <v>3230</v>
      </c>
      <c r="R1304" s="10">
        <v>12</v>
      </c>
      <c r="S1304" s="58" t="s">
        <v>1486</v>
      </c>
      <c r="T1304" s="30"/>
      <c r="U1304" s="10"/>
      <c r="V1304" s="434"/>
      <c r="W1304" s="10" t="str">
        <f>IFERROR(VLOOKUP(Table3[[#This Row],[Št. projektne naloge]],'[2]list 1'!$A$2:$I$2000,9,FALSE),"")</f>
        <v/>
      </c>
      <c r="X1304" s="296" t="str">
        <f>IFERROR(VLOOKUP(Table3[[#This Row],[Št. projektne naloge]],'[2]list 1'!$A$2:$I$2000,8,FALSE),"")</f>
        <v/>
      </c>
      <c r="Y1304" s="101">
        <f>SUM(Table3[[#This Row],[cca 
25%]:[cca 100%]])</f>
        <v>1</v>
      </c>
      <c r="Z1304" s="344">
        <f>Table3[[#This Row],[Montažne ure]]*(1-Table3[[#This Row],[faktor %]])</f>
        <v>0</v>
      </c>
      <c r="AA1304" s="84">
        <v>0.25</v>
      </c>
      <c r="AB1304" s="84">
        <v>0.25</v>
      </c>
      <c r="AC1304" s="84">
        <v>0.25</v>
      </c>
      <c r="AD1304" s="84">
        <v>0.25</v>
      </c>
      <c r="AE1304" s="10"/>
      <c r="AF1304" s="3"/>
      <c r="AG1304" s="296">
        <f>IFERROR(VLOOKUP(Table3[[#This Row],[Št. projektne naloge]],'[1]PLAN KONTROLE KONČANIH STROJEV'!$C$8:$M$2000,5,FALSE),"")</f>
        <v>0</v>
      </c>
      <c r="AH1304" s="296" t="str">
        <f>IFERROR(VLOOKUP(Table3[[#This Row],[Št. projektne naloge]],'[1]PLAN KONTROLE KONČANIH STROJEV'!$C$8:$M$2000,4,FALSE),"")</f>
        <v>DA</v>
      </c>
      <c r="AI1304" s="10" t="s">
        <v>3332</v>
      </c>
      <c r="AJ1304" s="10"/>
      <c r="AK1304" s="296">
        <f>IFERROR(VLOOKUP(Table3[[#This Row],[Št. projektne naloge]],'[1]PLAN KONTROLE KONČANIH STROJEV'!$C$8:$M$2000,9,FALSE),"")</f>
        <v>45925</v>
      </c>
      <c r="AL130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04" s="30" t="s">
        <v>357</v>
      </c>
      <c r="AN1304" s="1"/>
    </row>
    <row r="1305" spans="1:40" ht="18" hidden="1" customHeight="1" x14ac:dyDescent="0.3">
      <c r="A1305" s="117" t="s">
        <v>2485</v>
      </c>
      <c r="B1305" s="8" t="s">
        <v>2484</v>
      </c>
      <c r="C1305" s="95" t="s">
        <v>2481</v>
      </c>
      <c r="D1305" s="420" t="s">
        <v>2498</v>
      </c>
      <c r="E1305" s="50">
        <v>1</v>
      </c>
      <c r="F1305" s="606">
        <v>21313.5282028</v>
      </c>
      <c r="G1305" s="10" t="s">
        <v>1087</v>
      </c>
      <c r="H1305" s="29" t="s">
        <v>803</v>
      </c>
      <c r="I1305" s="7">
        <v>35</v>
      </c>
      <c r="J1305" s="7"/>
      <c r="K1305" s="7"/>
      <c r="L1305" s="7">
        <v>0</v>
      </c>
      <c r="M1305" s="7">
        <v>0</v>
      </c>
      <c r="N1305" s="10">
        <v>470432</v>
      </c>
      <c r="O1305" s="8">
        <v>16532</v>
      </c>
      <c r="P1305" s="10">
        <v>1</v>
      </c>
      <c r="Q1305" s="102"/>
      <c r="R1305" s="10">
        <v>32</v>
      </c>
      <c r="S1305" s="58" t="s">
        <v>1486</v>
      </c>
      <c r="T1305" s="30"/>
      <c r="U1305" s="10"/>
      <c r="V1305" s="434"/>
      <c r="W1305" s="10" t="str">
        <f>IFERROR(VLOOKUP(Table3[[#This Row],[Št. projektne naloge]],'[2]list 1'!$A$2:$I$2000,9,FALSE),"")</f>
        <v/>
      </c>
      <c r="X1305" s="296" t="str">
        <f>IFERROR(VLOOKUP(Table3[[#This Row],[Št. projektne naloge]],'[2]list 1'!$A$2:$I$2000,8,FALSE),"")</f>
        <v/>
      </c>
      <c r="Y1305" s="101">
        <f>SUM(Table3[[#This Row],[cca 
25%]:[cca 100%]])</f>
        <v>1</v>
      </c>
      <c r="Z1305" s="344">
        <f>Table3[[#This Row],[Montažne ure]]*(1-Table3[[#This Row],[faktor %]])</f>
        <v>0</v>
      </c>
      <c r="AA1305" s="84">
        <v>0.25</v>
      </c>
      <c r="AB1305" s="84">
        <v>0.25</v>
      </c>
      <c r="AC1305" s="84">
        <v>0.25</v>
      </c>
      <c r="AD1305" s="84">
        <v>0.25</v>
      </c>
      <c r="AE1305" s="157" t="s">
        <v>869</v>
      </c>
      <c r="AF1305" s="3"/>
      <c r="AG1305" s="296">
        <f>IFERROR(VLOOKUP(Table3[[#This Row],[Št. projektne naloge]],'[1]PLAN KONTROLE KONČANIH STROJEV'!$C$8:$M$2000,5,FALSE),"")</f>
        <v>0</v>
      </c>
      <c r="AH1305" s="296">
        <f>IFERROR(VLOOKUP(Table3[[#This Row],[Št. projektne naloge]],'[1]PLAN KONTROLE KONČANIH STROJEV'!$C$8:$M$2000,4,FALSE),"")</f>
        <v>0</v>
      </c>
      <c r="AI1305" s="10" t="s">
        <v>3332</v>
      </c>
      <c r="AJ1305" s="10"/>
      <c r="AK1305" s="296">
        <f>IFERROR(VLOOKUP(Table3[[#This Row],[Št. projektne naloge]],'[1]PLAN KONTROLE KONČANIH STROJEV'!$C$8:$M$2000,9,FALSE),"")</f>
        <v>45929</v>
      </c>
      <c r="AL130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05" s="30" t="s">
        <v>357</v>
      </c>
      <c r="AN1305" s="1"/>
    </row>
    <row r="1306" spans="1:40" ht="18" hidden="1" customHeight="1" x14ac:dyDescent="0.35">
      <c r="A1306" s="117" t="s">
        <v>2485</v>
      </c>
      <c r="B1306" s="8" t="s">
        <v>2484</v>
      </c>
      <c r="C1306" s="531" t="s">
        <v>3238</v>
      </c>
      <c r="D1306" s="25" t="s">
        <v>3315</v>
      </c>
      <c r="E1306" s="50">
        <v>1</v>
      </c>
      <c r="F1306" s="606">
        <v>3228.345014</v>
      </c>
      <c r="G1306" s="10" t="s">
        <v>686</v>
      </c>
      <c r="H1306" s="29"/>
      <c r="I1306" s="10"/>
      <c r="J1306" s="551" t="s">
        <v>2275</v>
      </c>
      <c r="K1306" s="200"/>
      <c r="L1306" s="19">
        <v>0</v>
      </c>
      <c r="M1306" s="19">
        <v>0</v>
      </c>
      <c r="N1306" s="10">
        <v>483019</v>
      </c>
      <c r="O1306" s="10">
        <v>16848</v>
      </c>
      <c r="P1306" s="10">
        <v>1</v>
      </c>
      <c r="Q1306" s="10"/>
      <c r="R1306" s="10"/>
      <c r="S1306" s="272"/>
      <c r="T1306" s="30"/>
      <c r="U1306" s="10"/>
      <c r="V1306" s="434"/>
      <c r="W1306" s="10" t="str">
        <f>IFERROR(VLOOKUP(Table3[[#This Row],[Št. projektne naloge]],'[2]list 1'!$A$2:$I$2000,9,FALSE),"")</f>
        <v/>
      </c>
      <c r="X1306" s="296" t="str">
        <f>IFERROR(VLOOKUP(Table3[[#This Row],[Št. projektne naloge]],'[2]list 1'!$A$2:$I$2000,8,FALSE),"")</f>
        <v/>
      </c>
      <c r="Y1306" s="101">
        <f>SUM(Table3[[#This Row],[cca 
25%]:[cca 100%]])</f>
        <v>0</v>
      </c>
      <c r="Z1306" s="344">
        <f>Table3[[#This Row],[Montažne ure]]*(1-Table3[[#This Row],[faktor %]])</f>
        <v>0</v>
      </c>
      <c r="AA1306" s="102"/>
      <c r="AB1306" s="10"/>
      <c r="AC1306" s="10"/>
      <c r="AD1306" s="10"/>
      <c r="AE1306" s="10"/>
      <c r="AF1306" s="3"/>
      <c r="AG1306" s="296">
        <f>IFERROR(VLOOKUP(Table3[[#This Row],[Št. projektne naloge]],'[1]PLAN KONTROLE KONČANIH STROJEV'!$C$8:$M$2000,5,FALSE),"")</f>
        <v>0</v>
      </c>
      <c r="AH1306" s="296" t="str">
        <f>IFERROR(VLOOKUP(Table3[[#This Row],[Št. projektne naloge]],'[1]PLAN KONTROLE KONČANIH STROJEV'!$C$8:$M$2000,4,FALSE),"")</f>
        <v>DA</v>
      </c>
      <c r="AI1306" s="10"/>
      <c r="AJ1306" s="10"/>
      <c r="AK1306" s="296">
        <f>IFERROR(VLOOKUP(Table3[[#This Row],[Št. projektne naloge]],'[1]PLAN KONTROLE KONČANIH STROJEV'!$C$8:$M$2000,9,FALSE),"")</f>
        <v>45915</v>
      </c>
      <c r="AL130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06" s="30" t="s">
        <v>357</v>
      </c>
      <c r="AN1306" s="1"/>
    </row>
    <row r="1307" spans="1:40" ht="18" hidden="1" customHeight="1" x14ac:dyDescent="0.3">
      <c r="A1307" s="117" t="s">
        <v>2485</v>
      </c>
      <c r="B1307" s="8" t="s">
        <v>2484</v>
      </c>
      <c r="C1307" s="95" t="s">
        <v>931</v>
      </c>
      <c r="D1307" s="420" t="s">
        <v>2482</v>
      </c>
      <c r="E1307" s="50">
        <v>1</v>
      </c>
      <c r="F1307" s="606">
        <v>13179.8979368</v>
      </c>
      <c r="G1307" s="10" t="s">
        <v>2517</v>
      </c>
      <c r="H1307" s="29" t="s">
        <v>803</v>
      </c>
      <c r="I1307" s="7">
        <v>35</v>
      </c>
      <c r="J1307" s="7"/>
      <c r="K1307" s="7"/>
      <c r="L1307" s="7">
        <v>0</v>
      </c>
      <c r="M1307" s="7">
        <v>0</v>
      </c>
      <c r="N1307" s="10">
        <v>470437</v>
      </c>
      <c r="O1307" s="8">
        <v>16538</v>
      </c>
      <c r="P1307" s="10">
        <v>1</v>
      </c>
      <c r="Q1307" s="102"/>
      <c r="R1307" s="10">
        <v>40</v>
      </c>
      <c r="S1307" s="58" t="s">
        <v>1486</v>
      </c>
      <c r="T1307" s="30"/>
      <c r="U1307" s="10"/>
      <c r="V1307" s="434"/>
      <c r="W1307" s="10" t="str">
        <f>IFERROR(VLOOKUP(Table3[[#This Row],[Št. projektne naloge]],'[2]list 1'!$A$2:$I$2000,9,FALSE),"")</f>
        <v/>
      </c>
      <c r="X1307" s="296" t="str">
        <f>IFERROR(VLOOKUP(Table3[[#This Row],[Št. projektne naloge]],'[2]list 1'!$A$2:$I$2000,8,FALSE),"")</f>
        <v/>
      </c>
      <c r="Y1307" s="101">
        <f>SUM(Table3[[#This Row],[cca 
25%]:[cca 100%]])</f>
        <v>1</v>
      </c>
      <c r="Z1307" s="344">
        <f>Table3[[#This Row],[Montažne ure]]*(1-Table3[[#This Row],[faktor %]])</f>
        <v>0</v>
      </c>
      <c r="AA1307" s="84">
        <v>0.25</v>
      </c>
      <c r="AB1307" s="84">
        <v>0.25</v>
      </c>
      <c r="AC1307" s="84">
        <v>0.25</v>
      </c>
      <c r="AD1307" s="84">
        <v>0.25</v>
      </c>
      <c r="AE1307" s="157" t="s">
        <v>868</v>
      </c>
      <c r="AF1307" s="3"/>
      <c r="AG1307" s="296">
        <f>IFERROR(VLOOKUP(Table3[[#This Row],[Št. projektne naloge]],'[1]PLAN KONTROLE KONČANIH STROJEV'!$C$8:$M$2000,5,FALSE),"")</f>
        <v>0</v>
      </c>
      <c r="AH1307" s="296" t="str">
        <f>IFERROR(VLOOKUP(Table3[[#This Row],[Št. projektne naloge]],'[1]PLAN KONTROLE KONČANIH STROJEV'!$C$8:$M$2000,4,FALSE),"")</f>
        <v>DA</v>
      </c>
      <c r="AI1307" s="10" t="s">
        <v>3332</v>
      </c>
      <c r="AJ1307" s="10"/>
      <c r="AK1307" s="296">
        <f>IFERROR(VLOOKUP(Table3[[#This Row],[Št. projektne naloge]],'[1]PLAN KONTROLE KONČANIH STROJEV'!$C$8:$M$2000,9,FALSE),"")</f>
        <v>45920</v>
      </c>
      <c r="AL130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07" s="30" t="s">
        <v>357</v>
      </c>
      <c r="AN1307" s="1"/>
    </row>
    <row r="1308" spans="1:40" ht="18" hidden="1" customHeight="1" x14ac:dyDescent="0.3">
      <c r="A1308" s="590" t="s">
        <v>2485</v>
      </c>
      <c r="B1308" s="8" t="s">
        <v>2484</v>
      </c>
      <c r="C1308" s="491" t="s">
        <v>2483</v>
      </c>
      <c r="D1308" s="492" t="s">
        <v>2499</v>
      </c>
      <c r="E1308" s="50">
        <v>1</v>
      </c>
      <c r="F1308" s="606">
        <v>349205.85158632172</v>
      </c>
      <c r="G1308" s="10" t="s">
        <v>2282</v>
      </c>
      <c r="H1308" s="29" t="s">
        <v>2534</v>
      </c>
      <c r="I1308" s="7">
        <v>29</v>
      </c>
      <c r="J1308" s="7"/>
      <c r="K1308" s="7"/>
      <c r="L1308" s="7">
        <v>0</v>
      </c>
      <c r="M1308" s="7">
        <v>0</v>
      </c>
      <c r="N1308" s="10">
        <v>480130</v>
      </c>
      <c r="O1308" s="8">
        <v>16554</v>
      </c>
      <c r="P1308" s="10">
        <v>1</v>
      </c>
      <c r="Q1308" s="102"/>
      <c r="R1308" s="10">
        <v>215</v>
      </c>
      <c r="S1308" s="62" t="s">
        <v>19</v>
      </c>
      <c r="T1308" s="591" t="s">
        <v>2233</v>
      </c>
      <c r="U1308" s="10" t="s">
        <v>558</v>
      </c>
      <c r="V1308" s="434"/>
      <c r="W1308" s="10" t="str">
        <f>IFERROR(VLOOKUP(Table3[[#This Row],[Št. projektne naloge]],'[2]list 1'!$A$2:$I$2000,9,FALSE),"")</f>
        <v/>
      </c>
      <c r="X1308" s="296" t="str">
        <f>IFERROR(VLOOKUP(Table3[[#This Row],[Št. projektne naloge]],'[2]list 1'!$A$2:$I$2000,8,FALSE),"")</f>
        <v/>
      </c>
      <c r="Y1308" s="101">
        <f>SUM(Table3[[#This Row],[cca 
25%]:[cca 100%]])</f>
        <v>1</v>
      </c>
      <c r="Z1308" s="344">
        <f>Table3[[#This Row],[Montažne ure]]*(1-Table3[[#This Row],[faktor %]])</f>
        <v>0</v>
      </c>
      <c r="AA1308" s="84">
        <v>0.25</v>
      </c>
      <c r="AB1308" s="84">
        <v>0.25</v>
      </c>
      <c r="AC1308" s="84">
        <v>0.25</v>
      </c>
      <c r="AD1308" s="84">
        <v>0.25</v>
      </c>
      <c r="AE1308" s="10"/>
      <c r="AF1308" s="3"/>
      <c r="AG1308" s="296">
        <f>IFERROR(VLOOKUP(Table3[[#This Row],[Št. projektne naloge]],'[1]PLAN KONTROLE KONČANIH STROJEV'!$C$8:$M$2000,5,FALSE),"")</f>
        <v>0</v>
      </c>
      <c r="AH1308" s="296">
        <f>IFERROR(VLOOKUP(Table3[[#This Row],[Št. projektne naloge]],'[1]PLAN KONTROLE KONČANIH STROJEV'!$C$8:$M$2000,4,FALSE),"")</f>
        <v>0</v>
      </c>
      <c r="AI1308" s="10" t="s">
        <v>3325</v>
      </c>
      <c r="AJ1308" s="10"/>
      <c r="AK1308" s="296">
        <f>IFERROR(VLOOKUP(Table3[[#This Row],[Št. projektne naloge]],'[1]PLAN KONTROLE KONČANIH STROJEV'!$C$8:$M$2000,9,FALSE),"")</f>
        <v>0</v>
      </c>
      <c r="AL130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308" s="30" t="s">
        <v>357</v>
      </c>
      <c r="AN1308" s="1"/>
    </row>
    <row r="1309" spans="1:40" ht="18" hidden="1" customHeight="1" x14ac:dyDescent="0.3">
      <c r="A1309" s="590" t="s">
        <v>2485</v>
      </c>
      <c r="B1309" s="8" t="s">
        <v>2484</v>
      </c>
      <c r="C1309" s="95" t="s">
        <v>3199</v>
      </c>
      <c r="D1309" s="587" t="s">
        <v>2499</v>
      </c>
      <c r="E1309" s="50">
        <v>1</v>
      </c>
      <c r="F1309" s="10"/>
      <c r="G1309" s="10" t="s">
        <v>2379</v>
      </c>
      <c r="H1309" s="29"/>
      <c r="I1309" s="7">
        <v>29</v>
      </c>
      <c r="J1309" s="7"/>
      <c r="K1309" s="7"/>
      <c r="L1309" s="609"/>
      <c r="M1309" s="425">
        <v>0</v>
      </c>
      <c r="N1309" s="10">
        <v>481256</v>
      </c>
      <c r="O1309" s="10"/>
      <c r="P1309" s="10">
        <v>1</v>
      </c>
      <c r="Q1309" s="10"/>
      <c r="R1309" s="10">
        <v>123</v>
      </c>
      <c r="S1309" s="62" t="s">
        <v>19</v>
      </c>
      <c r="T1309" s="30"/>
      <c r="U1309" s="10"/>
      <c r="V1309" s="434"/>
      <c r="W1309" s="10" t="str">
        <f>IFERROR(VLOOKUP(Table3[[#This Row],[Št. projektne naloge]],'[2]list 1'!$A$2:$I$2000,9,FALSE),"")</f>
        <v/>
      </c>
      <c r="X1309" s="296" t="str">
        <f>IFERROR(VLOOKUP(Table3[[#This Row],[Št. projektne naloge]],'[2]list 1'!$A$2:$I$2000,8,FALSE),"")</f>
        <v/>
      </c>
      <c r="Y1309" s="101">
        <f>SUM(Table3[[#This Row],[cca 
25%]:[cca 100%]])</f>
        <v>1</v>
      </c>
      <c r="Z1309" s="344">
        <f>Table3[[#This Row],[Montažne ure]]*(1-Table3[[#This Row],[faktor %]])</f>
        <v>0</v>
      </c>
      <c r="AA1309" s="84">
        <v>0.25</v>
      </c>
      <c r="AB1309" s="84">
        <v>0.25</v>
      </c>
      <c r="AC1309" s="84">
        <v>0.25</v>
      </c>
      <c r="AD1309" s="84">
        <v>0.25</v>
      </c>
      <c r="AE1309" s="10"/>
      <c r="AF1309" s="3"/>
      <c r="AG1309" s="296">
        <f>IFERROR(VLOOKUP(Table3[[#This Row],[Št. projektne naloge]],'[1]PLAN KONTROLE KONČANIH STROJEV'!$C$8:$M$2000,5,FALSE),"")</f>
        <v>0</v>
      </c>
      <c r="AH1309" s="296">
        <f>IFERROR(VLOOKUP(Table3[[#This Row],[Št. projektne naloge]],'[1]PLAN KONTROLE KONČANIH STROJEV'!$C$8:$M$2000,4,FALSE),"")</f>
        <v>0</v>
      </c>
      <c r="AI1309" s="10"/>
      <c r="AJ1309" s="10"/>
      <c r="AK1309" s="296">
        <f>IFERROR(VLOOKUP(Table3[[#This Row],[Št. projektne naloge]],'[1]PLAN KONTROLE KONČANIH STROJEV'!$C$8:$M$2000,9,FALSE),"")</f>
        <v>0</v>
      </c>
      <c r="AL130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309" s="30" t="s">
        <v>357</v>
      </c>
      <c r="AN1309" s="1"/>
    </row>
    <row r="1310" spans="1:40" ht="18" hidden="1" customHeight="1" x14ac:dyDescent="0.3">
      <c r="A1310" s="590" t="s">
        <v>2485</v>
      </c>
      <c r="B1310" s="8" t="s">
        <v>2484</v>
      </c>
      <c r="C1310" s="95" t="s">
        <v>3200</v>
      </c>
      <c r="D1310" s="587" t="s">
        <v>2499</v>
      </c>
      <c r="E1310" s="50">
        <v>1</v>
      </c>
      <c r="F1310" s="10"/>
      <c r="G1310" s="10" t="s">
        <v>2379</v>
      </c>
      <c r="H1310" s="29"/>
      <c r="I1310" s="7">
        <v>29</v>
      </c>
      <c r="J1310" s="7"/>
      <c r="K1310" s="7"/>
      <c r="L1310" s="609"/>
      <c r="M1310" s="609"/>
      <c r="N1310" s="10" t="s">
        <v>3218</v>
      </c>
      <c r="O1310" s="10"/>
      <c r="P1310" s="10" t="s">
        <v>3203</v>
      </c>
      <c r="Q1310" s="10"/>
      <c r="R1310" s="10">
        <v>134</v>
      </c>
      <c r="S1310" s="62" t="s">
        <v>19</v>
      </c>
      <c r="T1310" s="30"/>
      <c r="U1310" s="10"/>
      <c r="V1310" s="434"/>
      <c r="W1310" s="10" t="str">
        <f>IFERROR(VLOOKUP(Table3[[#This Row],[Št. projektne naloge]],'[2]list 1'!$A$2:$I$2000,9,FALSE),"")</f>
        <v/>
      </c>
      <c r="X1310" s="296" t="str">
        <f>IFERROR(VLOOKUP(Table3[[#This Row],[Št. projektne naloge]],'[2]list 1'!$A$2:$I$2000,8,FALSE),"")</f>
        <v/>
      </c>
      <c r="Y1310" s="101">
        <f>SUM(Table3[[#This Row],[cca 
25%]:[cca 100%]])</f>
        <v>1</v>
      </c>
      <c r="Z1310" s="344">
        <f>Table3[[#This Row],[Montažne ure]]*(1-Table3[[#This Row],[faktor %]])</f>
        <v>0</v>
      </c>
      <c r="AA1310" s="84">
        <v>0.25</v>
      </c>
      <c r="AB1310" s="84">
        <v>0.25</v>
      </c>
      <c r="AC1310" s="84">
        <v>0.25</v>
      </c>
      <c r="AD1310" s="84">
        <v>0.25</v>
      </c>
      <c r="AE1310" s="10"/>
      <c r="AF1310" s="3"/>
      <c r="AG1310" s="296">
        <f>IFERROR(VLOOKUP(Table3[[#This Row],[Št. projektne naloge]],'[1]PLAN KONTROLE KONČANIH STROJEV'!$C$8:$M$2000,5,FALSE),"")</f>
        <v>0</v>
      </c>
      <c r="AH1310" s="296">
        <f>IFERROR(VLOOKUP(Table3[[#This Row],[Št. projektne naloge]],'[1]PLAN KONTROLE KONČANIH STROJEV'!$C$8:$M$2000,4,FALSE),"")</f>
        <v>0</v>
      </c>
      <c r="AI1310" s="10"/>
      <c r="AJ1310" s="10"/>
      <c r="AK1310" s="296">
        <f>IFERROR(VLOOKUP(Table3[[#This Row],[Št. projektne naloge]],'[1]PLAN KONTROLE KONČANIH STROJEV'!$C$8:$M$2000,9,FALSE),"")</f>
        <v>0</v>
      </c>
      <c r="AL131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310" s="30" t="s">
        <v>357</v>
      </c>
      <c r="AN1310" s="1"/>
    </row>
    <row r="1311" spans="1:40" ht="18" hidden="1" customHeight="1" x14ac:dyDescent="0.3">
      <c r="A1311" s="590" t="s">
        <v>2485</v>
      </c>
      <c r="B1311" s="8" t="s">
        <v>2484</v>
      </c>
      <c r="C1311" s="95" t="s">
        <v>2537</v>
      </c>
      <c r="D1311" s="587" t="s">
        <v>2499</v>
      </c>
      <c r="E1311" s="50">
        <v>1</v>
      </c>
      <c r="F1311" s="10"/>
      <c r="G1311" s="10" t="s">
        <v>2379</v>
      </c>
      <c r="H1311" s="29"/>
      <c r="I1311" s="7">
        <v>29</v>
      </c>
      <c r="J1311" s="7"/>
      <c r="K1311" s="7"/>
      <c r="L1311" s="425">
        <v>0</v>
      </c>
      <c r="M1311" s="425">
        <v>0</v>
      </c>
      <c r="N1311" s="10">
        <v>452024</v>
      </c>
      <c r="O1311" s="10"/>
      <c r="P1311" s="10">
        <v>1</v>
      </c>
      <c r="Q1311" s="10"/>
      <c r="R1311" s="10">
        <v>13</v>
      </c>
      <c r="S1311" s="62" t="s">
        <v>19</v>
      </c>
      <c r="T1311" s="30"/>
      <c r="U1311" s="10"/>
      <c r="V1311" s="434"/>
      <c r="W1311" s="10" t="str">
        <f>IFERROR(VLOOKUP(Table3[[#This Row],[Št. projektne naloge]],'[2]list 1'!$A$2:$I$2000,9,FALSE),"")</f>
        <v/>
      </c>
      <c r="X1311" s="296" t="str">
        <f>IFERROR(VLOOKUP(Table3[[#This Row],[Št. projektne naloge]],'[2]list 1'!$A$2:$I$2000,8,FALSE),"")</f>
        <v/>
      </c>
      <c r="Y1311" s="101">
        <f>SUM(Table3[[#This Row],[cca 
25%]:[cca 100%]])</f>
        <v>1</v>
      </c>
      <c r="Z1311" s="344">
        <f>Table3[[#This Row],[Montažne ure]]*(1-Table3[[#This Row],[faktor %]])</f>
        <v>0</v>
      </c>
      <c r="AA1311" s="84">
        <v>0.25</v>
      </c>
      <c r="AB1311" s="84">
        <v>0.25</v>
      </c>
      <c r="AC1311" s="84">
        <v>0.25</v>
      </c>
      <c r="AD1311" s="84">
        <v>0.25</v>
      </c>
      <c r="AE1311" s="10"/>
      <c r="AF1311" s="3"/>
      <c r="AG1311" s="296">
        <f>IFERROR(VLOOKUP(Table3[[#This Row],[Št. projektne naloge]],'[1]PLAN KONTROLE KONČANIH STROJEV'!$C$8:$M$2000,5,FALSE),"")</f>
        <v>0</v>
      </c>
      <c r="AH1311" s="296">
        <f>IFERROR(VLOOKUP(Table3[[#This Row],[Št. projektne naloge]],'[1]PLAN KONTROLE KONČANIH STROJEV'!$C$8:$M$2000,4,FALSE),"")</f>
        <v>0</v>
      </c>
      <c r="AI1311" s="10"/>
      <c r="AJ1311" s="10"/>
      <c r="AK1311" s="296">
        <f>IFERROR(VLOOKUP(Table3[[#This Row],[Št. projektne naloge]],'[1]PLAN KONTROLE KONČANIH STROJEV'!$C$8:$M$2000,9,FALSE),"")</f>
        <v>0</v>
      </c>
      <c r="AL131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311" s="30" t="s">
        <v>357</v>
      </c>
      <c r="AN1311" s="1"/>
    </row>
    <row r="1312" spans="1:40" ht="18" hidden="1" customHeight="1" x14ac:dyDescent="0.3">
      <c r="A1312" s="590" t="s">
        <v>2485</v>
      </c>
      <c r="B1312" s="8" t="s">
        <v>2484</v>
      </c>
      <c r="C1312" s="95" t="s">
        <v>3201</v>
      </c>
      <c r="D1312" s="587" t="s">
        <v>2499</v>
      </c>
      <c r="E1312" s="50">
        <v>1</v>
      </c>
      <c r="F1312" s="10"/>
      <c r="G1312" s="10" t="s">
        <v>2379</v>
      </c>
      <c r="H1312" s="29"/>
      <c r="I1312" s="7">
        <v>29</v>
      </c>
      <c r="J1312" s="7"/>
      <c r="K1312" s="7"/>
      <c r="L1312" s="609"/>
      <c r="M1312" s="425">
        <v>0</v>
      </c>
      <c r="N1312" s="10">
        <v>480286</v>
      </c>
      <c r="O1312" s="10"/>
      <c r="P1312" s="10">
        <v>1</v>
      </c>
      <c r="Q1312" s="10"/>
      <c r="R1312" s="10">
        <v>50</v>
      </c>
      <c r="S1312" s="62" t="s">
        <v>19</v>
      </c>
      <c r="T1312" s="30"/>
      <c r="U1312" s="10"/>
      <c r="V1312" s="434"/>
      <c r="W1312" s="10" t="str">
        <f>IFERROR(VLOOKUP(Table3[[#This Row],[Št. projektne naloge]],'[2]list 1'!$A$2:$I$2000,9,FALSE),"")</f>
        <v/>
      </c>
      <c r="X1312" s="296" t="str">
        <f>IFERROR(VLOOKUP(Table3[[#This Row],[Št. projektne naloge]],'[2]list 1'!$A$2:$I$2000,8,FALSE),"")</f>
        <v/>
      </c>
      <c r="Y1312" s="101">
        <f>SUM(Table3[[#This Row],[cca 
25%]:[cca 100%]])</f>
        <v>1</v>
      </c>
      <c r="Z1312" s="344">
        <f>Table3[[#This Row],[Montažne ure]]*(1-Table3[[#This Row],[faktor %]])</f>
        <v>0</v>
      </c>
      <c r="AA1312" s="84">
        <v>0.25</v>
      </c>
      <c r="AB1312" s="84">
        <v>0.25</v>
      </c>
      <c r="AC1312" s="84">
        <v>0.25</v>
      </c>
      <c r="AD1312" s="84">
        <v>0.25</v>
      </c>
      <c r="AE1312" s="10"/>
      <c r="AF1312" s="3"/>
      <c r="AG1312" s="296">
        <f>IFERROR(VLOOKUP(Table3[[#This Row],[Št. projektne naloge]],'[1]PLAN KONTROLE KONČANIH STROJEV'!$C$8:$M$2000,5,FALSE),"")</f>
        <v>0</v>
      </c>
      <c r="AH1312" s="296">
        <f>IFERROR(VLOOKUP(Table3[[#This Row],[Št. projektne naloge]],'[1]PLAN KONTROLE KONČANIH STROJEV'!$C$8:$M$2000,4,FALSE),"")</f>
        <v>0</v>
      </c>
      <c r="AI1312" s="10"/>
      <c r="AJ1312" s="10"/>
      <c r="AK1312" s="296">
        <f>IFERROR(VLOOKUP(Table3[[#This Row],[Št. projektne naloge]],'[1]PLAN KONTROLE KONČANIH STROJEV'!$C$8:$M$2000,9,FALSE),"")</f>
        <v>0</v>
      </c>
      <c r="AL131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312" s="30" t="s">
        <v>357</v>
      </c>
      <c r="AN1312" s="1"/>
    </row>
    <row r="1313" spans="1:40" ht="18" hidden="1" customHeight="1" x14ac:dyDescent="0.3">
      <c r="A1313" s="590" t="s">
        <v>2485</v>
      </c>
      <c r="B1313" s="8" t="s">
        <v>2484</v>
      </c>
      <c r="C1313" s="95" t="s">
        <v>3202</v>
      </c>
      <c r="D1313" s="587" t="s">
        <v>2499</v>
      </c>
      <c r="E1313" s="50">
        <v>1</v>
      </c>
      <c r="F1313" s="10"/>
      <c r="G1313" s="10" t="s">
        <v>2379</v>
      </c>
      <c r="H1313" s="29"/>
      <c r="I1313" s="7">
        <v>29</v>
      </c>
      <c r="J1313" s="7"/>
      <c r="K1313" s="7"/>
      <c r="L1313" s="609"/>
      <c r="M1313" s="425">
        <v>0</v>
      </c>
      <c r="N1313" s="10">
        <v>461966</v>
      </c>
      <c r="O1313" s="10"/>
      <c r="P1313" s="10">
        <v>1</v>
      </c>
      <c r="Q1313" s="10"/>
      <c r="R1313" s="10">
        <v>88</v>
      </c>
      <c r="S1313" s="62" t="s">
        <v>19</v>
      </c>
      <c r="T1313" s="30"/>
      <c r="U1313" s="10"/>
      <c r="V1313" s="434"/>
      <c r="W1313" s="10" t="str">
        <f>IFERROR(VLOOKUP(Table3[[#This Row],[Št. projektne naloge]],'[2]list 1'!$A$2:$I$2000,9,FALSE),"")</f>
        <v/>
      </c>
      <c r="X1313" s="296" t="str">
        <f>IFERROR(VLOOKUP(Table3[[#This Row],[Št. projektne naloge]],'[2]list 1'!$A$2:$I$2000,8,FALSE),"")</f>
        <v/>
      </c>
      <c r="Y1313" s="101">
        <f>SUM(Table3[[#This Row],[cca 
25%]:[cca 100%]])</f>
        <v>1</v>
      </c>
      <c r="Z1313" s="344">
        <f>Table3[[#This Row],[Montažne ure]]*(1-Table3[[#This Row],[faktor %]])</f>
        <v>0</v>
      </c>
      <c r="AA1313" s="84">
        <v>0.25</v>
      </c>
      <c r="AB1313" s="84">
        <v>0.25</v>
      </c>
      <c r="AC1313" s="84">
        <v>0.25</v>
      </c>
      <c r="AD1313" s="84">
        <v>0.25</v>
      </c>
      <c r="AE1313" s="10"/>
      <c r="AF1313" s="3"/>
      <c r="AG1313" s="296">
        <f>IFERROR(VLOOKUP(Table3[[#This Row],[Št. projektne naloge]],'[1]PLAN KONTROLE KONČANIH STROJEV'!$C$8:$M$2000,5,FALSE),"")</f>
        <v>0</v>
      </c>
      <c r="AH1313" s="296">
        <f>IFERROR(VLOOKUP(Table3[[#This Row],[Št. projektne naloge]],'[1]PLAN KONTROLE KONČANIH STROJEV'!$C$8:$M$2000,4,FALSE),"")</f>
        <v>0</v>
      </c>
      <c r="AI1313" s="10"/>
      <c r="AJ1313" s="10"/>
      <c r="AK1313" s="296">
        <f>IFERROR(VLOOKUP(Table3[[#This Row],[Št. projektne naloge]],'[1]PLAN KONTROLE KONČANIH STROJEV'!$C$8:$M$2000,9,FALSE),"")</f>
        <v>0</v>
      </c>
      <c r="AL131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313" s="30" t="s">
        <v>357</v>
      </c>
      <c r="AN1313" s="1"/>
    </row>
    <row r="1314" spans="1:40" ht="18" hidden="1" customHeight="1" x14ac:dyDescent="0.35">
      <c r="A1314" s="590" t="s">
        <v>2485</v>
      </c>
      <c r="B1314" s="8" t="s">
        <v>2484</v>
      </c>
      <c r="C1314" s="95" t="s">
        <v>3219</v>
      </c>
      <c r="D1314" s="587" t="s">
        <v>2499</v>
      </c>
      <c r="E1314" s="50">
        <v>1</v>
      </c>
      <c r="F1314" s="10"/>
      <c r="G1314" s="10"/>
      <c r="H1314" s="29"/>
      <c r="I1314" s="10"/>
      <c r="J1314" s="551" t="s">
        <v>2275</v>
      </c>
      <c r="K1314" s="200"/>
      <c r="L1314" s="19">
        <v>0</v>
      </c>
      <c r="M1314" s="19">
        <v>0</v>
      </c>
      <c r="N1314" s="10" t="s">
        <v>3220</v>
      </c>
      <c r="O1314" s="10"/>
      <c r="P1314" s="10" t="s">
        <v>3203</v>
      </c>
      <c r="Q1314" s="10"/>
      <c r="R1314" s="10"/>
      <c r="S1314" s="62" t="s">
        <v>19</v>
      </c>
      <c r="T1314" s="30"/>
      <c r="U1314" s="10"/>
      <c r="V1314" s="434"/>
      <c r="W1314" s="10" t="str">
        <f>IFERROR(VLOOKUP(Table3[[#This Row],[Št. projektne naloge]],'[2]list 1'!$A$2:$I$2000,9,FALSE),"")</f>
        <v/>
      </c>
      <c r="X1314" s="296" t="str">
        <f>IFERROR(VLOOKUP(Table3[[#This Row],[Št. projektne naloge]],'[2]list 1'!$A$2:$I$2000,8,FALSE),"")</f>
        <v/>
      </c>
      <c r="Y1314" s="101">
        <f>SUM(Table3[[#This Row],[cca 
25%]:[cca 100%]])</f>
        <v>0</v>
      </c>
      <c r="Z1314" s="344">
        <f>Table3[[#This Row],[Montažne ure]]*(1-Table3[[#This Row],[faktor %]])</f>
        <v>0</v>
      </c>
      <c r="AA1314" s="102"/>
      <c r="AB1314" s="10"/>
      <c r="AC1314" s="10"/>
      <c r="AD1314" s="10"/>
      <c r="AE1314" s="10"/>
      <c r="AF1314" s="3"/>
      <c r="AG1314" s="296">
        <f>IFERROR(VLOOKUP(Table3[[#This Row],[Št. projektne naloge]],'[1]PLAN KONTROLE KONČANIH STROJEV'!$C$8:$M$2000,5,FALSE),"")</f>
        <v>0</v>
      </c>
      <c r="AH1314" s="296">
        <f>IFERROR(VLOOKUP(Table3[[#This Row],[Št. projektne naloge]],'[1]PLAN KONTROLE KONČANIH STROJEV'!$C$8:$M$2000,4,FALSE),"")</f>
        <v>0</v>
      </c>
      <c r="AI1314" s="10"/>
      <c r="AJ1314" s="10"/>
      <c r="AK1314" s="296">
        <f>IFERROR(VLOOKUP(Table3[[#This Row],[Št. projektne naloge]],'[1]PLAN KONTROLE KONČANIH STROJEV'!$C$8:$M$2000,9,FALSE),"")</f>
        <v>0</v>
      </c>
      <c r="AL131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314" s="30" t="s">
        <v>357</v>
      </c>
      <c r="AN1314" s="1"/>
    </row>
    <row r="1315" spans="1:40" ht="18" hidden="1" customHeight="1" x14ac:dyDescent="0.35">
      <c r="A1315" s="590" t="s">
        <v>2485</v>
      </c>
      <c r="B1315" s="8" t="s">
        <v>2484</v>
      </c>
      <c r="C1315" s="95" t="s">
        <v>2276</v>
      </c>
      <c r="D1315" s="587" t="s">
        <v>2499</v>
      </c>
      <c r="E1315" s="50">
        <v>1</v>
      </c>
      <c r="F1315" s="10"/>
      <c r="G1315" s="10"/>
      <c r="H1315" s="29"/>
      <c r="I1315" s="10"/>
      <c r="J1315" s="551" t="s">
        <v>2275</v>
      </c>
      <c r="K1315" s="200"/>
      <c r="L1315" s="19">
        <v>0</v>
      </c>
      <c r="M1315" s="19">
        <v>0</v>
      </c>
      <c r="N1315" s="10"/>
      <c r="O1315" s="10"/>
      <c r="P1315" s="10">
        <v>9</v>
      </c>
      <c r="Q1315" s="10"/>
      <c r="R1315" s="10"/>
      <c r="S1315" s="62" t="s">
        <v>19</v>
      </c>
      <c r="T1315" s="30"/>
      <c r="U1315" s="10"/>
      <c r="V1315" s="434"/>
      <c r="W1315" s="10" t="str">
        <f>IFERROR(VLOOKUP(Table3[[#This Row],[Št. projektne naloge]],'[2]list 1'!$A$2:$I$2000,9,FALSE),"")</f>
        <v/>
      </c>
      <c r="X1315" s="296" t="str">
        <f>IFERROR(VLOOKUP(Table3[[#This Row],[Št. projektne naloge]],'[2]list 1'!$A$2:$I$2000,8,FALSE),"")</f>
        <v/>
      </c>
      <c r="Y1315" s="101">
        <f>SUM(Table3[[#This Row],[cca 
25%]:[cca 100%]])</f>
        <v>0</v>
      </c>
      <c r="Z1315" s="344">
        <f>Table3[[#This Row],[Montažne ure]]*(1-Table3[[#This Row],[faktor %]])</f>
        <v>0</v>
      </c>
      <c r="AA1315" s="102"/>
      <c r="AB1315" s="10"/>
      <c r="AC1315" s="10"/>
      <c r="AD1315" s="10"/>
      <c r="AE1315" s="10"/>
      <c r="AF1315" s="3"/>
      <c r="AG1315" s="296">
        <f>IFERROR(VLOOKUP(Table3[[#This Row],[Št. projektne naloge]],'[1]PLAN KONTROLE KONČANIH STROJEV'!$C$8:$M$2000,5,FALSE),"")</f>
        <v>0</v>
      </c>
      <c r="AH1315" s="296">
        <f>IFERROR(VLOOKUP(Table3[[#This Row],[Št. projektne naloge]],'[1]PLAN KONTROLE KONČANIH STROJEV'!$C$8:$M$2000,4,FALSE),"")</f>
        <v>0</v>
      </c>
      <c r="AI1315" s="10"/>
      <c r="AJ1315" s="10"/>
      <c r="AK1315" s="296">
        <f>IFERROR(VLOOKUP(Table3[[#This Row],[Št. projektne naloge]],'[1]PLAN KONTROLE KONČANIH STROJEV'!$C$8:$M$2000,9,FALSE),"")</f>
        <v>0</v>
      </c>
      <c r="AL131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315" s="30" t="s">
        <v>357</v>
      </c>
      <c r="AN1315" s="1"/>
    </row>
    <row r="1316" spans="1:40" ht="18" hidden="1" customHeight="1" x14ac:dyDescent="0.35">
      <c r="A1316" s="117" t="s">
        <v>2485</v>
      </c>
      <c r="B1316" s="8" t="s">
        <v>2484</v>
      </c>
      <c r="C1316" s="95" t="s">
        <v>2662</v>
      </c>
      <c r="D1316" s="25" t="s">
        <v>2660</v>
      </c>
      <c r="E1316" s="50">
        <v>1</v>
      </c>
      <c r="F1316" s="606">
        <v>7810</v>
      </c>
      <c r="G1316" s="10" t="s">
        <v>2661</v>
      </c>
      <c r="H1316" s="29"/>
      <c r="I1316" s="10"/>
      <c r="J1316" s="10" t="s">
        <v>3328</v>
      </c>
      <c r="K1316" s="7"/>
      <c r="L1316" s="7">
        <v>0</v>
      </c>
      <c r="M1316" s="7">
        <v>0</v>
      </c>
      <c r="N1316" s="10">
        <v>436728</v>
      </c>
      <c r="O1316" s="10"/>
      <c r="P1316" s="10">
        <v>2</v>
      </c>
      <c r="Q1316" s="10"/>
      <c r="R1316" s="10"/>
      <c r="S1316" s="272"/>
      <c r="T1316" s="30"/>
      <c r="U1316" s="10"/>
      <c r="V1316" s="434"/>
      <c r="W1316" s="10" t="str">
        <f>IFERROR(VLOOKUP(Table3[[#This Row],[Št. projektne naloge]],'[2]list 1'!$A$2:$I$2000,9,FALSE),"")</f>
        <v/>
      </c>
      <c r="X1316" s="296" t="str">
        <f>IFERROR(VLOOKUP(Table3[[#This Row],[Št. projektne naloge]],'[2]list 1'!$A$2:$I$2000,8,FALSE),"")</f>
        <v/>
      </c>
      <c r="Y1316" s="101">
        <f>SUM(Table3[[#This Row],[cca 
25%]:[cca 100%]])</f>
        <v>0</v>
      </c>
      <c r="Z1316" s="344">
        <f>Table3[[#This Row],[Montažne ure]]*(1-Table3[[#This Row],[faktor %]])</f>
        <v>0</v>
      </c>
      <c r="AA1316" s="102"/>
      <c r="AB1316" s="10"/>
      <c r="AC1316" s="10"/>
      <c r="AD1316" s="10"/>
      <c r="AE1316" s="10"/>
      <c r="AF1316" s="3"/>
      <c r="AG1316" s="296">
        <f>IFERROR(VLOOKUP(Table3[[#This Row],[Št. projektne naloge]],'[1]PLAN KONTROLE KONČANIH STROJEV'!$C$8:$M$2000,5,FALSE),"")</f>
        <v>0</v>
      </c>
      <c r="AH1316" s="296">
        <f>IFERROR(VLOOKUP(Table3[[#This Row],[Št. projektne naloge]],'[1]PLAN KONTROLE KONČANIH STROJEV'!$C$8:$M$2000,4,FALSE),"")</f>
        <v>0</v>
      </c>
      <c r="AI1316" s="10"/>
      <c r="AJ1316" s="10"/>
      <c r="AK1316" s="296">
        <f>IFERROR(VLOOKUP(Table3[[#This Row],[Št. projektne naloge]],'[1]PLAN KONTROLE KONČANIH STROJEV'!$C$8:$M$2000,9,FALSE),"")</f>
        <v>0</v>
      </c>
      <c r="AL131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16" s="30"/>
      <c r="AN1316" s="1"/>
    </row>
    <row r="1317" spans="1:40" ht="18" hidden="1" customHeight="1" x14ac:dyDescent="0.3">
      <c r="A1317" s="117" t="s">
        <v>2485</v>
      </c>
      <c r="B1317" s="8" t="s">
        <v>2484</v>
      </c>
      <c r="C1317" s="95" t="s">
        <v>935</v>
      </c>
      <c r="D1317" s="420" t="s">
        <v>2500</v>
      </c>
      <c r="E1317" s="50">
        <v>1</v>
      </c>
      <c r="F1317" s="606">
        <v>20648.479866000001</v>
      </c>
      <c r="G1317" s="10" t="s">
        <v>1373</v>
      </c>
      <c r="H1317" s="29" t="s">
        <v>803</v>
      </c>
      <c r="I1317" s="7">
        <v>35</v>
      </c>
      <c r="J1317" s="7"/>
      <c r="K1317" s="7"/>
      <c r="L1317" s="7">
        <v>0</v>
      </c>
      <c r="M1317" s="7">
        <v>0</v>
      </c>
      <c r="N1317" s="10">
        <v>470438</v>
      </c>
      <c r="O1317" s="8">
        <v>16555</v>
      </c>
      <c r="P1317" s="10">
        <v>1</v>
      </c>
      <c r="Q1317" s="102"/>
      <c r="R1317" s="10">
        <v>86</v>
      </c>
      <c r="S1317" s="58" t="s">
        <v>1486</v>
      </c>
      <c r="T1317" s="30"/>
      <c r="U1317" s="10"/>
      <c r="V1317" s="434"/>
      <c r="W1317" s="10" t="str">
        <f>IFERROR(VLOOKUP(Table3[[#This Row],[Št. projektne naloge]],'[2]list 1'!$A$2:$I$2000,9,FALSE),"")</f>
        <v/>
      </c>
      <c r="X1317" s="296" t="str">
        <f>IFERROR(VLOOKUP(Table3[[#This Row],[Št. projektne naloge]],'[2]list 1'!$A$2:$I$2000,8,FALSE),"")</f>
        <v/>
      </c>
      <c r="Y1317" s="101">
        <f>SUM(Table3[[#This Row],[cca 
25%]:[cca 100%]])</f>
        <v>1</v>
      </c>
      <c r="Z1317" s="344">
        <f>Table3[[#This Row],[Montažne ure]]*(1-Table3[[#This Row],[faktor %]])</f>
        <v>0</v>
      </c>
      <c r="AA1317" s="84">
        <v>0.25</v>
      </c>
      <c r="AB1317" s="84">
        <v>0.25</v>
      </c>
      <c r="AC1317" s="84">
        <v>0.25</v>
      </c>
      <c r="AD1317" s="84">
        <v>0.25</v>
      </c>
      <c r="AE1317" s="157" t="s">
        <v>852</v>
      </c>
      <c r="AF1317" s="3"/>
      <c r="AG1317" s="296">
        <f>IFERROR(VLOOKUP(Table3[[#This Row],[Št. projektne naloge]],'[1]PLAN KONTROLE KONČANIH STROJEV'!$C$8:$M$2000,5,FALSE),"")</f>
        <v>0</v>
      </c>
      <c r="AH1317" s="296">
        <f>IFERROR(VLOOKUP(Table3[[#This Row],[Št. projektne naloge]],'[1]PLAN KONTROLE KONČANIH STROJEV'!$C$8:$M$2000,4,FALSE),"")</f>
        <v>0</v>
      </c>
      <c r="AI1317" s="10" t="s">
        <v>3332</v>
      </c>
      <c r="AJ1317" s="10"/>
      <c r="AK1317" s="296">
        <f>IFERROR(VLOOKUP(Table3[[#This Row],[Št. projektne naloge]],'[1]PLAN KONTROLE KONČANIH STROJEV'!$C$8:$M$2000,9,FALSE),"")</f>
        <v>45929</v>
      </c>
      <c r="AL131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17" s="30" t="s">
        <v>357</v>
      </c>
      <c r="AN1317" s="1"/>
    </row>
    <row r="1318" spans="1:40" ht="18" hidden="1" customHeight="1" x14ac:dyDescent="0.35">
      <c r="A1318" s="117" t="s">
        <v>2485</v>
      </c>
      <c r="B1318" s="8" t="s">
        <v>2484</v>
      </c>
      <c r="C1318" s="95" t="s">
        <v>3248</v>
      </c>
      <c r="D1318" s="50" t="s">
        <v>3249</v>
      </c>
      <c r="E1318" s="50">
        <v>1</v>
      </c>
      <c r="F1318" s="606">
        <v>3339.2654659999998</v>
      </c>
      <c r="G1318" s="10" t="s">
        <v>3314</v>
      </c>
      <c r="H1318" s="29"/>
      <c r="I1318" s="10"/>
      <c r="J1318" s="551" t="s">
        <v>2275</v>
      </c>
      <c r="K1318" s="200"/>
      <c r="L1318" s="19">
        <v>0</v>
      </c>
      <c r="M1318" s="19">
        <v>0</v>
      </c>
      <c r="N1318" s="10">
        <v>483020</v>
      </c>
      <c r="O1318" s="8">
        <v>16855</v>
      </c>
      <c r="P1318" s="10">
        <v>1</v>
      </c>
      <c r="Q1318" s="10" t="s">
        <v>3230</v>
      </c>
      <c r="R1318" s="10"/>
      <c r="S1318" s="272"/>
      <c r="T1318" s="30"/>
      <c r="U1318" s="10"/>
      <c r="V1318" s="434"/>
      <c r="W1318" s="10" t="str">
        <f>IFERROR(VLOOKUP(Table3[[#This Row],[Št. projektne naloge]],'[2]list 1'!$A$2:$I$2000,9,FALSE),"")</f>
        <v/>
      </c>
      <c r="X1318" s="296" t="str">
        <f>IFERROR(VLOOKUP(Table3[[#This Row],[Št. projektne naloge]],'[2]list 1'!$A$2:$I$2000,8,FALSE),"")</f>
        <v/>
      </c>
      <c r="Y1318" s="101">
        <f>SUM(Table3[[#This Row],[cca 
25%]:[cca 100%]])</f>
        <v>0</v>
      </c>
      <c r="Z1318" s="344">
        <f>Table3[[#This Row],[Montažne ure]]*(1-Table3[[#This Row],[faktor %]])</f>
        <v>0</v>
      </c>
      <c r="AA1318" s="102"/>
      <c r="AB1318" s="10"/>
      <c r="AC1318" s="10"/>
      <c r="AD1318" s="10"/>
      <c r="AE1318" s="10"/>
      <c r="AF1318" s="3"/>
      <c r="AG1318" s="296">
        <f>IFERROR(VLOOKUP(Table3[[#This Row],[Št. projektne naloge]],'[1]PLAN KONTROLE KONČANIH STROJEV'!$C$8:$M$2000,5,FALSE),"")</f>
        <v>0</v>
      </c>
      <c r="AH1318" s="296" t="str">
        <f>IFERROR(VLOOKUP(Table3[[#This Row],[Št. projektne naloge]],'[1]PLAN KONTROLE KONČANIH STROJEV'!$C$8:$M$2000,4,FALSE),"")</f>
        <v>DA</v>
      </c>
      <c r="AI1318" s="10"/>
      <c r="AJ1318" s="10"/>
      <c r="AK1318" s="296">
        <f>IFERROR(VLOOKUP(Table3[[#This Row],[Št. projektne naloge]],'[1]PLAN KONTROLE KONČANIH STROJEV'!$C$8:$M$2000,9,FALSE),"")</f>
        <v>45915</v>
      </c>
      <c r="AL131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18" s="30" t="s">
        <v>357</v>
      </c>
      <c r="AN1318" s="1"/>
    </row>
    <row r="1319" spans="1:40" ht="18" hidden="1" customHeight="1" x14ac:dyDescent="0.35">
      <c r="A1319" s="117" t="s">
        <v>2485</v>
      </c>
      <c r="B1319" s="8" t="s">
        <v>2484</v>
      </c>
      <c r="C1319" s="95" t="s">
        <v>3238</v>
      </c>
      <c r="D1319" s="50" t="s">
        <v>3250</v>
      </c>
      <c r="E1319" s="50">
        <v>1</v>
      </c>
      <c r="F1319" s="606">
        <v>3527.623274</v>
      </c>
      <c r="G1319" s="10" t="s">
        <v>3314</v>
      </c>
      <c r="H1319" s="29"/>
      <c r="I1319" s="10"/>
      <c r="J1319" s="551" t="s">
        <v>2275</v>
      </c>
      <c r="K1319" s="200"/>
      <c r="L1319" s="19">
        <v>0</v>
      </c>
      <c r="M1319" s="19">
        <v>0</v>
      </c>
      <c r="N1319" s="10">
        <v>483021</v>
      </c>
      <c r="O1319" s="8">
        <v>16857</v>
      </c>
      <c r="P1319" s="10">
        <v>1</v>
      </c>
      <c r="Q1319" s="10" t="s">
        <v>3230</v>
      </c>
      <c r="R1319" s="10"/>
      <c r="S1319" s="272"/>
      <c r="T1319" s="30"/>
      <c r="U1319" s="10"/>
      <c r="V1319" s="434"/>
      <c r="W1319" s="10" t="str">
        <f>IFERROR(VLOOKUP(Table3[[#This Row],[Št. projektne naloge]],'[2]list 1'!$A$2:$I$2000,9,FALSE),"")</f>
        <v/>
      </c>
      <c r="X1319" s="296" t="str">
        <f>IFERROR(VLOOKUP(Table3[[#This Row],[Št. projektne naloge]],'[2]list 1'!$A$2:$I$2000,8,FALSE),"")</f>
        <v/>
      </c>
      <c r="Y1319" s="101">
        <f>SUM(Table3[[#This Row],[cca 
25%]:[cca 100%]])</f>
        <v>0</v>
      </c>
      <c r="Z1319" s="344">
        <f>Table3[[#This Row],[Montažne ure]]*(1-Table3[[#This Row],[faktor %]])</f>
        <v>0</v>
      </c>
      <c r="AA1319" s="102"/>
      <c r="AB1319" s="10"/>
      <c r="AC1319" s="10"/>
      <c r="AD1319" s="10"/>
      <c r="AE1319" s="10"/>
      <c r="AF1319" s="3"/>
      <c r="AG1319" s="296">
        <f>IFERROR(VLOOKUP(Table3[[#This Row],[Št. projektne naloge]],'[1]PLAN KONTROLE KONČANIH STROJEV'!$C$8:$M$2000,5,FALSE),"")</f>
        <v>0</v>
      </c>
      <c r="AH1319" s="296" t="str">
        <f>IFERROR(VLOOKUP(Table3[[#This Row],[Št. projektne naloge]],'[1]PLAN KONTROLE KONČANIH STROJEV'!$C$8:$M$2000,4,FALSE),"")</f>
        <v>DA</v>
      </c>
      <c r="AI1319" s="10"/>
      <c r="AJ1319" s="10"/>
      <c r="AK1319" s="296">
        <f>IFERROR(VLOOKUP(Table3[[#This Row],[Št. projektne naloge]],'[1]PLAN KONTROLE KONČANIH STROJEV'!$C$8:$M$2000,9,FALSE),"")</f>
        <v>45915</v>
      </c>
      <c r="AL131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19" s="30" t="s">
        <v>357</v>
      </c>
      <c r="AN1319" s="1"/>
    </row>
    <row r="1320" spans="1:40" ht="18" hidden="1" customHeight="1" x14ac:dyDescent="0.3">
      <c r="A1320" s="117" t="s">
        <v>2485</v>
      </c>
      <c r="B1320" s="8" t="s">
        <v>2484</v>
      </c>
      <c r="C1320" s="95" t="s">
        <v>3251</v>
      </c>
      <c r="D1320" s="419" t="s">
        <v>3252</v>
      </c>
      <c r="E1320" s="50">
        <v>1</v>
      </c>
      <c r="F1320" s="606">
        <v>4570.0510080000004</v>
      </c>
      <c r="G1320" s="10" t="s">
        <v>3314</v>
      </c>
      <c r="H1320" s="29" t="s">
        <v>846</v>
      </c>
      <c r="I1320" s="7">
        <v>36</v>
      </c>
      <c r="J1320" s="7"/>
      <c r="K1320" s="7"/>
      <c r="L1320" s="7">
        <v>0</v>
      </c>
      <c r="M1320" s="7">
        <v>0</v>
      </c>
      <c r="N1320" s="10">
        <v>483022</v>
      </c>
      <c r="O1320" s="8">
        <v>16869</v>
      </c>
      <c r="P1320" s="10">
        <v>1</v>
      </c>
      <c r="Q1320" s="10" t="s">
        <v>3230</v>
      </c>
      <c r="R1320" s="10">
        <v>11</v>
      </c>
      <c r="S1320" s="58" t="s">
        <v>1486</v>
      </c>
      <c r="T1320" s="30"/>
      <c r="U1320" s="10"/>
      <c r="V1320" s="434"/>
      <c r="W1320" s="10" t="str">
        <f>IFERROR(VLOOKUP(Table3[[#This Row],[Št. projektne naloge]],'[2]list 1'!$A$2:$I$2000,9,FALSE),"")</f>
        <v/>
      </c>
      <c r="X1320" s="296" t="str">
        <f>IFERROR(VLOOKUP(Table3[[#This Row],[Št. projektne naloge]],'[2]list 1'!$A$2:$I$2000,8,FALSE),"")</f>
        <v/>
      </c>
      <c r="Y1320" s="101">
        <f>SUM(Table3[[#This Row],[cca 
25%]:[cca 100%]])</f>
        <v>0.95</v>
      </c>
      <c r="Z1320" s="344">
        <f>Table3[[#This Row],[Montažne ure]]*(1-Table3[[#This Row],[faktor %]])</f>
        <v>0.55000000000000049</v>
      </c>
      <c r="AA1320" s="84">
        <v>0.25</v>
      </c>
      <c r="AB1320" s="84">
        <v>0.25</v>
      </c>
      <c r="AC1320" s="84">
        <v>0.25</v>
      </c>
      <c r="AD1320" s="495">
        <v>0.2</v>
      </c>
      <c r="AE1320" s="10"/>
      <c r="AF1320" s="3"/>
      <c r="AG1320" s="296">
        <f>IFERROR(VLOOKUP(Table3[[#This Row],[Št. projektne naloge]],'[1]PLAN KONTROLE KONČANIH STROJEV'!$C$8:$M$2000,5,FALSE),"")</f>
        <v>0</v>
      </c>
      <c r="AH1320" s="296" t="str">
        <f>IFERROR(VLOOKUP(Table3[[#This Row],[Št. projektne naloge]],'[1]PLAN KONTROLE KONČANIH STROJEV'!$C$8:$M$2000,4,FALSE),"")</f>
        <v>DA</v>
      </c>
      <c r="AI1320" s="10" t="s">
        <v>3332</v>
      </c>
      <c r="AJ1320" s="10"/>
      <c r="AK1320" s="296">
        <f>IFERROR(VLOOKUP(Table3[[#This Row],[Št. projektne naloge]],'[1]PLAN KONTROLE KONČANIH STROJEV'!$C$8:$M$2000,9,FALSE),"")</f>
        <v>45924</v>
      </c>
      <c r="AL132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20" s="30" t="s">
        <v>357</v>
      </c>
      <c r="AN1320" s="1"/>
    </row>
    <row r="1321" spans="1:40" ht="18" hidden="1" customHeight="1" x14ac:dyDescent="0.3">
      <c r="A1321" s="117" t="s">
        <v>2485</v>
      </c>
      <c r="B1321" s="8" t="s">
        <v>2484</v>
      </c>
      <c r="C1321" s="95" t="s">
        <v>3242</v>
      </c>
      <c r="D1321" s="419" t="s">
        <v>3253</v>
      </c>
      <c r="E1321" s="50">
        <v>1</v>
      </c>
      <c r="F1321" s="606">
        <v>5416.7867999999999</v>
      </c>
      <c r="G1321" s="10" t="s">
        <v>3314</v>
      </c>
      <c r="H1321" s="29" t="s">
        <v>846</v>
      </c>
      <c r="I1321" s="7">
        <v>36</v>
      </c>
      <c r="J1321" s="7"/>
      <c r="K1321" s="7"/>
      <c r="L1321" s="7">
        <v>0</v>
      </c>
      <c r="M1321" s="7">
        <v>0</v>
      </c>
      <c r="N1321" s="10">
        <v>483023</v>
      </c>
      <c r="O1321" s="8">
        <v>16870</v>
      </c>
      <c r="P1321" s="10">
        <v>1</v>
      </c>
      <c r="Q1321" s="10" t="s">
        <v>3230</v>
      </c>
      <c r="R1321" s="10">
        <v>16</v>
      </c>
      <c r="S1321" s="58" t="s">
        <v>1486</v>
      </c>
      <c r="T1321" s="30"/>
      <c r="U1321" s="10"/>
      <c r="V1321" s="434"/>
      <c r="W1321" s="10" t="str">
        <f>IFERROR(VLOOKUP(Table3[[#This Row],[Št. projektne naloge]],'[2]list 1'!$A$2:$I$2000,9,FALSE),"")</f>
        <v/>
      </c>
      <c r="X1321" s="296" t="str">
        <f>IFERROR(VLOOKUP(Table3[[#This Row],[Št. projektne naloge]],'[2]list 1'!$A$2:$I$2000,8,FALSE),"")</f>
        <v/>
      </c>
      <c r="Y1321" s="101">
        <f>SUM(Table3[[#This Row],[cca 
25%]:[cca 100%]])</f>
        <v>0.95</v>
      </c>
      <c r="Z1321" s="344">
        <f>Table3[[#This Row],[Montažne ure]]*(1-Table3[[#This Row],[faktor %]])</f>
        <v>0.80000000000000071</v>
      </c>
      <c r="AA1321" s="84">
        <v>0.25</v>
      </c>
      <c r="AB1321" s="84">
        <v>0.25</v>
      </c>
      <c r="AC1321" s="84">
        <v>0.25</v>
      </c>
      <c r="AD1321" s="495">
        <v>0.2</v>
      </c>
      <c r="AE1321" s="157" t="s">
        <v>868</v>
      </c>
      <c r="AF1321" s="3"/>
      <c r="AG1321" s="296">
        <f>IFERROR(VLOOKUP(Table3[[#This Row],[Št. projektne naloge]],'[1]PLAN KONTROLE KONČANIH STROJEV'!$C$8:$M$2000,5,FALSE),"")</f>
        <v>0</v>
      </c>
      <c r="AH1321" s="296" t="str">
        <f>IFERROR(VLOOKUP(Table3[[#This Row],[Št. projektne naloge]],'[1]PLAN KONTROLE KONČANIH STROJEV'!$C$8:$M$2000,4,FALSE),"")</f>
        <v>DA</v>
      </c>
      <c r="AI1321" s="10" t="s">
        <v>3332</v>
      </c>
      <c r="AJ1321" s="10"/>
      <c r="AK1321" s="296">
        <f>IFERROR(VLOOKUP(Table3[[#This Row],[Št. projektne naloge]],'[1]PLAN KONTROLE KONČANIH STROJEV'!$C$8:$M$2000,9,FALSE),"")</f>
        <v>45922</v>
      </c>
      <c r="AL132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21" s="30" t="s">
        <v>357</v>
      </c>
      <c r="AN1321" s="1"/>
    </row>
    <row r="1322" spans="1:40" ht="18" hidden="1" customHeight="1" x14ac:dyDescent="0.3">
      <c r="A1322" s="117" t="s">
        <v>2485</v>
      </c>
      <c r="B1322" s="8" t="s">
        <v>2484</v>
      </c>
      <c r="C1322" s="95" t="s">
        <v>2650</v>
      </c>
      <c r="D1322" s="420" t="s">
        <v>2651</v>
      </c>
      <c r="E1322" s="50">
        <v>1</v>
      </c>
      <c r="F1322" s="606">
        <v>19777.460896799999</v>
      </c>
      <c r="G1322" s="10" t="s">
        <v>1091</v>
      </c>
      <c r="H1322" s="29" t="s">
        <v>803</v>
      </c>
      <c r="I1322" s="7">
        <v>35</v>
      </c>
      <c r="J1322" s="7"/>
      <c r="K1322" s="7"/>
      <c r="L1322" s="7">
        <v>0</v>
      </c>
      <c r="M1322" s="7">
        <v>0</v>
      </c>
      <c r="N1322" s="10">
        <v>470433</v>
      </c>
      <c r="O1322" s="10">
        <v>16557</v>
      </c>
      <c r="P1322" s="10">
        <v>1</v>
      </c>
      <c r="Q1322" s="10"/>
      <c r="R1322" s="10">
        <v>31</v>
      </c>
      <c r="S1322" s="58" t="s">
        <v>1486</v>
      </c>
      <c r="T1322" s="30"/>
      <c r="U1322" s="10"/>
      <c r="V1322" s="434"/>
      <c r="W1322" s="10" t="str">
        <f>IFERROR(VLOOKUP(Table3[[#This Row],[Št. projektne naloge]],'[2]list 1'!$A$2:$I$2000,9,FALSE),"")</f>
        <v/>
      </c>
      <c r="X1322" s="296" t="str">
        <f>IFERROR(VLOOKUP(Table3[[#This Row],[Št. projektne naloge]],'[2]list 1'!$A$2:$I$2000,8,FALSE),"")</f>
        <v/>
      </c>
      <c r="Y1322" s="101">
        <f>SUM(Table3[[#This Row],[cca 
25%]:[cca 100%]])</f>
        <v>1</v>
      </c>
      <c r="Z1322" s="344">
        <f>Table3[[#This Row],[Montažne ure]]*(1-Table3[[#This Row],[faktor %]])</f>
        <v>0</v>
      </c>
      <c r="AA1322" s="84">
        <v>0.25</v>
      </c>
      <c r="AB1322" s="84">
        <v>0.25</v>
      </c>
      <c r="AC1322" s="84">
        <v>0.25</v>
      </c>
      <c r="AD1322" s="84">
        <v>0.25</v>
      </c>
      <c r="AE1322" s="10"/>
      <c r="AF1322" s="3"/>
      <c r="AG1322" s="296">
        <f>IFERROR(VLOOKUP(Table3[[#This Row],[Št. projektne naloge]],'[1]PLAN KONTROLE KONČANIH STROJEV'!$C$8:$M$2000,5,FALSE),"")</f>
        <v>0</v>
      </c>
      <c r="AH1322" s="296" t="str">
        <f>IFERROR(VLOOKUP(Table3[[#This Row],[Št. projektne naloge]],'[1]PLAN KONTROLE KONČANIH STROJEV'!$C$8:$M$2000,4,FALSE),"")</f>
        <v>DA</v>
      </c>
      <c r="AI1322" s="10" t="s">
        <v>3332</v>
      </c>
      <c r="AJ1322" s="10"/>
      <c r="AK1322" s="296">
        <f>IFERROR(VLOOKUP(Table3[[#This Row],[Št. projektne naloge]],'[1]PLAN KONTROLE KONČANIH STROJEV'!$C$8:$M$2000,9,FALSE),"")</f>
        <v>45929</v>
      </c>
      <c r="AL132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22" s="30" t="s">
        <v>357</v>
      </c>
      <c r="AN1322" s="1"/>
    </row>
    <row r="1323" spans="1:40" ht="18" hidden="1" customHeight="1" x14ac:dyDescent="0.35">
      <c r="A1323" s="117" t="s">
        <v>2485</v>
      </c>
      <c r="B1323" s="8" t="s">
        <v>2484</v>
      </c>
      <c r="C1323" s="95" t="s">
        <v>3254</v>
      </c>
      <c r="D1323" s="50" t="s">
        <v>3255</v>
      </c>
      <c r="E1323" s="50">
        <v>1</v>
      </c>
      <c r="F1323" s="606">
        <v>2139.2841079999998</v>
      </c>
      <c r="G1323" s="10" t="s">
        <v>3314</v>
      </c>
      <c r="H1323" s="29"/>
      <c r="I1323" s="10"/>
      <c r="J1323" s="551" t="s">
        <v>2275</v>
      </c>
      <c r="K1323" s="200"/>
      <c r="L1323" s="19">
        <v>0</v>
      </c>
      <c r="M1323" s="19">
        <v>0</v>
      </c>
      <c r="N1323" s="10">
        <v>483024</v>
      </c>
      <c r="O1323" s="8">
        <v>16849</v>
      </c>
      <c r="P1323" s="10">
        <v>1</v>
      </c>
      <c r="Q1323" s="10" t="s">
        <v>3230</v>
      </c>
      <c r="R1323" s="10"/>
      <c r="S1323" s="272"/>
      <c r="T1323" s="30"/>
      <c r="U1323" s="10"/>
      <c r="V1323" s="434"/>
      <c r="W1323" s="10" t="str">
        <f>IFERROR(VLOOKUP(Table3[[#This Row],[Št. projektne naloge]],'[2]list 1'!$A$2:$I$2000,9,FALSE),"")</f>
        <v/>
      </c>
      <c r="X1323" s="296" t="str">
        <f>IFERROR(VLOOKUP(Table3[[#This Row],[Št. projektne naloge]],'[2]list 1'!$A$2:$I$2000,8,FALSE),"")</f>
        <v/>
      </c>
      <c r="Y1323" s="101">
        <f>SUM(Table3[[#This Row],[cca 
25%]:[cca 100%]])</f>
        <v>0</v>
      </c>
      <c r="Z1323" s="344">
        <f>Table3[[#This Row],[Montažne ure]]*(1-Table3[[#This Row],[faktor %]])</f>
        <v>0</v>
      </c>
      <c r="AA1323" s="102"/>
      <c r="AB1323" s="10"/>
      <c r="AC1323" s="10"/>
      <c r="AD1323" s="10"/>
      <c r="AE1323" s="10"/>
      <c r="AF1323" s="3"/>
      <c r="AG1323" s="296">
        <f>IFERROR(VLOOKUP(Table3[[#This Row],[Št. projektne naloge]],'[1]PLAN KONTROLE KONČANIH STROJEV'!$C$8:$M$2000,5,FALSE),"")</f>
        <v>0</v>
      </c>
      <c r="AH1323" s="296" t="str">
        <f>IFERROR(VLOOKUP(Table3[[#This Row],[Št. projektne naloge]],'[1]PLAN KONTROLE KONČANIH STROJEV'!$C$8:$M$2000,4,FALSE),"")</f>
        <v>DA</v>
      </c>
      <c r="AI1323" s="10"/>
      <c r="AJ1323" s="10"/>
      <c r="AK1323" s="296">
        <f>IFERROR(VLOOKUP(Table3[[#This Row],[Št. projektne naloge]],'[1]PLAN KONTROLE KONČANIH STROJEV'!$C$8:$M$2000,9,FALSE),"")</f>
        <v>45915</v>
      </c>
      <c r="AL132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23" s="30" t="s">
        <v>357</v>
      </c>
      <c r="AN1323" s="1"/>
    </row>
    <row r="1324" spans="1:40" ht="18" hidden="1" customHeight="1" x14ac:dyDescent="0.35">
      <c r="A1324" s="117" t="s">
        <v>2485</v>
      </c>
      <c r="B1324" s="8" t="s">
        <v>2484</v>
      </c>
      <c r="C1324" s="95" t="s">
        <v>3256</v>
      </c>
      <c r="D1324" s="50" t="s">
        <v>3257</v>
      </c>
      <c r="E1324" s="50">
        <v>1</v>
      </c>
      <c r="F1324" s="606">
        <v>3627.2341000000001</v>
      </c>
      <c r="G1324" s="10" t="s">
        <v>3314</v>
      </c>
      <c r="H1324" s="29"/>
      <c r="I1324" s="10"/>
      <c r="J1324" s="551" t="s">
        <v>2275</v>
      </c>
      <c r="K1324" s="200"/>
      <c r="L1324" s="19">
        <v>0</v>
      </c>
      <c r="M1324" s="19">
        <v>0</v>
      </c>
      <c r="N1324" s="10">
        <v>483025</v>
      </c>
      <c r="O1324" s="8">
        <v>16850</v>
      </c>
      <c r="P1324" s="10">
        <v>1</v>
      </c>
      <c r="Q1324" s="10" t="s">
        <v>3230</v>
      </c>
      <c r="R1324" s="10"/>
      <c r="S1324" s="272"/>
      <c r="T1324" s="30"/>
      <c r="U1324" s="10"/>
      <c r="V1324" s="434"/>
      <c r="W1324" s="10" t="str">
        <f>IFERROR(VLOOKUP(Table3[[#This Row],[Št. projektne naloge]],'[2]list 1'!$A$2:$I$2000,9,FALSE),"")</f>
        <v/>
      </c>
      <c r="X1324" s="296" t="str">
        <f>IFERROR(VLOOKUP(Table3[[#This Row],[Št. projektne naloge]],'[2]list 1'!$A$2:$I$2000,8,FALSE),"")</f>
        <v/>
      </c>
      <c r="Y1324" s="101">
        <f>SUM(Table3[[#This Row],[cca 
25%]:[cca 100%]])</f>
        <v>0</v>
      </c>
      <c r="Z1324" s="344">
        <f>Table3[[#This Row],[Montažne ure]]*(1-Table3[[#This Row],[faktor %]])</f>
        <v>0</v>
      </c>
      <c r="AA1324" s="102"/>
      <c r="AB1324" s="10"/>
      <c r="AC1324" s="10"/>
      <c r="AD1324" s="10"/>
      <c r="AE1324" s="10"/>
      <c r="AF1324" s="3"/>
      <c r="AG1324" s="296">
        <f>IFERROR(VLOOKUP(Table3[[#This Row],[Št. projektne naloge]],'[1]PLAN KONTROLE KONČANIH STROJEV'!$C$8:$M$2000,5,FALSE),"")</f>
        <v>0</v>
      </c>
      <c r="AH1324" s="296" t="str">
        <f>IFERROR(VLOOKUP(Table3[[#This Row],[Št. projektne naloge]],'[1]PLAN KONTROLE KONČANIH STROJEV'!$C$8:$M$2000,4,FALSE),"")</f>
        <v>DA</v>
      </c>
      <c r="AI1324" s="10"/>
      <c r="AJ1324" s="10"/>
      <c r="AK1324" s="296">
        <f>IFERROR(VLOOKUP(Table3[[#This Row],[Št. projektne naloge]],'[1]PLAN KONTROLE KONČANIH STROJEV'!$C$8:$M$2000,9,FALSE),"")</f>
        <v>45915</v>
      </c>
      <c r="AL132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24" s="30" t="s">
        <v>357</v>
      </c>
      <c r="AN1324" s="1"/>
    </row>
    <row r="1325" spans="1:40" ht="18" hidden="1" customHeight="1" x14ac:dyDescent="0.35">
      <c r="A1325" s="117" t="s">
        <v>2485</v>
      </c>
      <c r="B1325" s="8" t="s">
        <v>2484</v>
      </c>
      <c r="C1325" s="95" t="s">
        <v>3258</v>
      </c>
      <c r="D1325" s="50" t="s">
        <v>3259</v>
      </c>
      <c r="E1325" s="50">
        <v>1</v>
      </c>
      <c r="F1325" s="606">
        <v>4091.9827700000001</v>
      </c>
      <c r="G1325" s="10" t="s">
        <v>3314</v>
      </c>
      <c r="H1325" s="29"/>
      <c r="I1325" s="10"/>
      <c r="J1325" s="551" t="s">
        <v>2275</v>
      </c>
      <c r="K1325" s="200"/>
      <c r="L1325" s="19">
        <v>0</v>
      </c>
      <c r="M1325" s="19">
        <v>0</v>
      </c>
      <c r="N1325" s="10">
        <v>483026</v>
      </c>
      <c r="O1325" s="8">
        <v>16851</v>
      </c>
      <c r="P1325" s="10">
        <v>1</v>
      </c>
      <c r="Q1325" s="10" t="s">
        <v>3230</v>
      </c>
      <c r="R1325" s="10"/>
      <c r="S1325" s="272"/>
      <c r="T1325" s="30"/>
      <c r="U1325" s="10"/>
      <c r="V1325" s="434"/>
      <c r="W1325" s="10" t="str">
        <f>IFERROR(VLOOKUP(Table3[[#This Row],[Št. projektne naloge]],'[2]list 1'!$A$2:$I$2000,9,FALSE),"")</f>
        <v/>
      </c>
      <c r="X1325" s="296" t="str">
        <f>IFERROR(VLOOKUP(Table3[[#This Row],[Št. projektne naloge]],'[2]list 1'!$A$2:$I$2000,8,FALSE),"")</f>
        <v/>
      </c>
      <c r="Y1325" s="101">
        <f>SUM(Table3[[#This Row],[cca 
25%]:[cca 100%]])</f>
        <v>0</v>
      </c>
      <c r="Z1325" s="344">
        <f>Table3[[#This Row],[Montažne ure]]*(1-Table3[[#This Row],[faktor %]])</f>
        <v>0</v>
      </c>
      <c r="AA1325" s="102"/>
      <c r="AB1325" s="10"/>
      <c r="AC1325" s="10"/>
      <c r="AD1325" s="10"/>
      <c r="AE1325" s="10"/>
      <c r="AF1325" s="3"/>
      <c r="AG1325" s="296">
        <f>IFERROR(VLOOKUP(Table3[[#This Row],[Št. projektne naloge]],'[1]PLAN KONTROLE KONČANIH STROJEV'!$C$8:$M$2000,5,FALSE),"")</f>
        <v>0</v>
      </c>
      <c r="AH1325" s="296" t="str">
        <f>IFERROR(VLOOKUP(Table3[[#This Row],[Št. projektne naloge]],'[1]PLAN KONTROLE KONČANIH STROJEV'!$C$8:$M$2000,4,FALSE),"")</f>
        <v>DA</v>
      </c>
      <c r="AI1325" s="10"/>
      <c r="AJ1325" s="10"/>
      <c r="AK1325" s="296">
        <f>IFERROR(VLOOKUP(Table3[[#This Row],[Št. projektne naloge]],'[1]PLAN KONTROLE KONČANIH STROJEV'!$C$8:$M$2000,9,FALSE),"")</f>
        <v>45915</v>
      </c>
      <c r="AL132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25" s="30" t="s">
        <v>357</v>
      </c>
      <c r="AN1325" s="1"/>
    </row>
    <row r="1326" spans="1:40" ht="18" hidden="1" customHeight="1" x14ac:dyDescent="0.3">
      <c r="A1326" s="117" t="s">
        <v>2485</v>
      </c>
      <c r="B1326" s="8" t="s">
        <v>2484</v>
      </c>
      <c r="C1326" s="95" t="s">
        <v>3260</v>
      </c>
      <c r="D1326" s="419" t="s">
        <v>3261</v>
      </c>
      <c r="E1326" s="50">
        <v>1</v>
      </c>
      <c r="F1326" s="606">
        <v>3643.0048700000002</v>
      </c>
      <c r="G1326" s="10" t="s">
        <v>3314</v>
      </c>
      <c r="H1326" s="29" t="s">
        <v>846</v>
      </c>
      <c r="I1326" s="7">
        <v>36</v>
      </c>
      <c r="J1326" s="7"/>
      <c r="K1326" s="7"/>
      <c r="L1326" s="7">
        <v>0</v>
      </c>
      <c r="M1326" s="7">
        <v>0</v>
      </c>
      <c r="N1326" s="10">
        <v>483027</v>
      </c>
      <c r="O1326" s="8">
        <v>16852</v>
      </c>
      <c r="P1326" s="10">
        <v>1</v>
      </c>
      <c r="Q1326" s="10" t="s">
        <v>3230</v>
      </c>
      <c r="R1326" s="10">
        <v>15</v>
      </c>
      <c r="S1326" s="58" t="s">
        <v>1486</v>
      </c>
      <c r="T1326" s="30"/>
      <c r="U1326" s="10"/>
      <c r="V1326" s="434"/>
      <c r="W1326" s="10" t="str">
        <f>IFERROR(VLOOKUP(Table3[[#This Row],[Št. projektne naloge]],'[2]list 1'!$A$2:$I$2000,9,FALSE),"")</f>
        <v/>
      </c>
      <c r="X1326" s="296" t="str">
        <f>IFERROR(VLOOKUP(Table3[[#This Row],[Št. projektne naloge]],'[2]list 1'!$A$2:$I$2000,8,FALSE),"")</f>
        <v/>
      </c>
      <c r="Y1326" s="101">
        <f>SUM(Table3[[#This Row],[cca 
25%]:[cca 100%]])</f>
        <v>1</v>
      </c>
      <c r="Z1326" s="344">
        <f>Table3[[#This Row],[Montažne ure]]*(1-Table3[[#This Row],[faktor %]])</f>
        <v>0</v>
      </c>
      <c r="AA1326" s="84">
        <v>0.25</v>
      </c>
      <c r="AB1326" s="84">
        <v>0.25</v>
      </c>
      <c r="AC1326" s="84">
        <v>0.25</v>
      </c>
      <c r="AD1326" s="84">
        <v>0.25</v>
      </c>
      <c r="AE1326" s="157" t="s">
        <v>789</v>
      </c>
      <c r="AF1326" s="3"/>
      <c r="AG1326" s="296">
        <f>IFERROR(VLOOKUP(Table3[[#This Row],[Št. projektne naloge]],'[1]PLAN KONTROLE KONČANIH STROJEV'!$C$8:$M$2000,5,FALSE),"")</f>
        <v>0</v>
      </c>
      <c r="AH1326" s="296" t="str">
        <f>IFERROR(VLOOKUP(Table3[[#This Row],[Št. projektne naloge]],'[1]PLAN KONTROLE KONČANIH STROJEV'!$C$8:$M$2000,4,FALSE),"")</f>
        <v>DA</v>
      </c>
      <c r="AI1326" s="10" t="s">
        <v>3332</v>
      </c>
      <c r="AJ1326" s="10"/>
      <c r="AK1326" s="296">
        <f>IFERROR(VLOOKUP(Table3[[#This Row],[Št. projektne naloge]],'[1]PLAN KONTROLE KONČANIH STROJEV'!$C$8:$M$2000,9,FALSE),"")</f>
        <v>45923</v>
      </c>
      <c r="AL132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26" s="30" t="s">
        <v>357</v>
      </c>
      <c r="AN1326" s="1"/>
    </row>
    <row r="1327" spans="1:40" ht="18" hidden="1" customHeight="1" x14ac:dyDescent="0.3">
      <c r="A1327" s="76" t="s">
        <v>2485</v>
      </c>
      <c r="B1327" s="8" t="s">
        <v>2484</v>
      </c>
      <c r="C1327" s="95" t="s">
        <v>2501</v>
      </c>
      <c r="D1327" s="420" t="s">
        <v>2502</v>
      </c>
      <c r="E1327" s="50">
        <v>1</v>
      </c>
      <c r="F1327" s="606">
        <v>40784.857564600003</v>
      </c>
      <c r="G1327" s="104" t="s">
        <v>3169</v>
      </c>
      <c r="H1327" s="29" t="s">
        <v>3325</v>
      </c>
      <c r="I1327" s="7">
        <v>36</v>
      </c>
      <c r="J1327" s="7"/>
      <c r="K1327" s="7"/>
      <c r="L1327" s="7">
        <v>0</v>
      </c>
      <c r="M1327" s="7">
        <v>0</v>
      </c>
      <c r="N1327" s="104">
        <v>470434</v>
      </c>
      <c r="O1327" s="10">
        <v>16558</v>
      </c>
      <c r="P1327" s="10">
        <v>1</v>
      </c>
      <c r="Q1327" s="102"/>
      <c r="R1327" s="10">
        <v>213</v>
      </c>
      <c r="S1327" s="58" t="s">
        <v>1486</v>
      </c>
      <c r="T1327" s="30"/>
      <c r="U1327" s="10" t="s">
        <v>847</v>
      </c>
      <c r="V1327" s="434"/>
      <c r="W1327" s="10" t="str">
        <f>IFERROR(VLOOKUP(Table3[[#This Row],[Št. projektne naloge]],'[2]list 1'!$A$2:$I$2000,9,FALSE),"")</f>
        <v/>
      </c>
      <c r="X1327" s="296" t="str">
        <f>IFERROR(VLOOKUP(Table3[[#This Row],[Št. projektne naloge]],'[2]list 1'!$A$2:$I$2000,8,FALSE),"")</f>
        <v/>
      </c>
      <c r="Y1327" s="101">
        <f>SUM(Table3[[#This Row],[cca 
25%]:[cca 100%]])</f>
        <v>0.98</v>
      </c>
      <c r="Z1327" s="344">
        <f>Table3[[#This Row],[Montažne ure]]*(1-Table3[[#This Row],[faktor %]])</f>
        <v>4.2600000000000033</v>
      </c>
      <c r="AA1327" s="84">
        <v>0.25</v>
      </c>
      <c r="AB1327" s="84">
        <v>0.25</v>
      </c>
      <c r="AC1327" s="84">
        <v>0.25</v>
      </c>
      <c r="AD1327" s="495">
        <v>0.23</v>
      </c>
      <c r="AE1327" s="10"/>
      <c r="AF1327" s="3"/>
      <c r="AG1327" s="296">
        <f>IFERROR(VLOOKUP(Table3[[#This Row],[Št. projektne naloge]],'[1]PLAN KONTROLE KONČANIH STROJEV'!$C$8:$M$2000,5,FALSE),"")</f>
        <v>0</v>
      </c>
      <c r="AH1327" s="296" t="str">
        <f>IFERROR(VLOOKUP(Table3[[#This Row],[Št. projektne naloge]],'[1]PLAN KONTROLE KONČANIH STROJEV'!$C$8:$M$2000,4,FALSE),"")</f>
        <v>DA</v>
      </c>
      <c r="AI1327" s="10" t="s">
        <v>3332</v>
      </c>
      <c r="AJ1327" s="10"/>
      <c r="AK1327" s="296">
        <f>IFERROR(VLOOKUP(Table3[[#This Row],[Št. projektne naloge]],'[1]PLAN KONTROLE KONČANIH STROJEV'!$C$8:$M$2000,9,FALSE),"")</f>
        <v>45946</v>
      </c>
      <c r="AL132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327" s="30" t="s">
        <v>357</v>
      </c>
      <c r="AN1327" s="1"/>
    </row>
    <row r="1328" spans="1:40" ht="18" hidden="1" customHeight="1" x14ac:dyDescent="0.35">
      <c r="A1328" s="76" t="s">
        <v>2485</v>
      </c>
      <c r="B1328" s="8" t="s">
        <v>2484</v>
      </c>
      <c r="C1328" s="95" t="s">
        <v>3256</v>
      </c>
      <c r="D1328" s="25" t="s">
        <v>3262</v>
      </c>
      <c r="E1328" s="50">
        <v>1</v>
      </c>
      <c r="F1328" s="606">
        <v>4215.7748099999999</v>
      </c>
      <c r="G1328" s="104" t="s">
        <v>3314</v>
      </c>
      <c r="H1328" s="29"/>
      <c r="I1328" s="10"/>
      <c r="J1328" s="551" t="s">
        <v>2275</v>
      </c>
      <c r="K1328" s="200"/>
      <c r="L1328" s="19">
        <v>0</v>
      </c>
      <c r="M1328" s="19">
        <v>0</v>
      </c>
      <c r="N1328" s="104">
        <v>483028</v>
      </c>
      <c r="O1328" s="8">
        <v>16858</v>
      </c>
      <c r="P1328" s="10">
        <v>1</v>
      </c>
      <c r="Q1328" s="10" t="s">
        <v>3230</v>
      </c>
      <c r="R1328" s="10"/>
      <c r="S1328" s="272"/>
      <c r="T1328" s="30"/>
      <c r="U1328" s="10"/>
      <c r="V1328" s="434"/>
      <c r="W1328" s="10" t="str">
        <f>IFERROR(VLOOKUP(Table3[[#This Row],[Št. projektne naloge]],'[2]list 1'!$A$2:$I$2000,9,FALSE),"")</f>
        <v/>
      </c>
      <c r="X1328" s="296" t="str">
        <f>IFERROR(VLOOKUP(Table3[[#This Row],[Št. projektne naloge]],'[2]list 1'!$A$2:$I$2000,8,FALSE),"")</f>
        <v/>
      </c>
      <c r="Y1328" s="101">
        <f>SUM(Table3[[#This Row],[cca 
25%]:[cca 100%]])</f>
        <v>0</v>
      </c>
      <c r="Z1328" s="344">
        <f>Table3[[#This Row],[Montažne ure]]*(1-Table3[[#This Row],[faktor %]])</f>
        <v>0</v>
      </c>
      <c r="AA1328" s="102"/>
      <c r="AB1328" s="10"/>
      <c r="AC1328" s="10"/>
      <c r="AD1328" s="10"/>
      <c r="AE1328" s="10"/>
      <c r="AF1328" s="3"/>
      <c r="AG1328" s="296">
        <f>IFERROR(VLOOKUP(Table3[[#This Row],[Št. projektne naloge]],'[1]PLAN KONTROLE KONČANIH STROJEV'!$C$8:$M$2000,5,FALSE),"")</f>
        <v>0</v>
      </c>
      <c r="AH1328" s="296" t="str">
        <f>IFERROR(VLOOKUP(Table3[[#This Row],[Št. projektne naloge]],'[1]PLAN KONTROLE KONČANIH STROJEV'!$C$8:$M$2000,4,FALSE),"")</f>
        <v>DA</v>
      </c>
      <c r="AI1328" s="10"/>
      <c r="AJ1328" s="10"/>
      <c r="AK1328" s="296">
        <f>IFERROR(VLOOKUP(Table3[[#This Row],[Št. projektne naloge]],'[1]PLAN KONTROLE KONČANIH STROJEV'!$C$8:$M$2000,9,FALSE),"")</f>
        <v>45915</v>
      </c>
      <c r="AL132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28" s="30" t="s">
        <v>357</v>
      </c>
      <c r="AN1328" s="1"/>
    </row>
    <row r="1329" spans="1:40" ht="18" hidden="1" customHeight="1" x14ac:dyDescent="0.3">
      <c r="A1329" s="76" t="s">
        <v>2485</v>
      </c>
      <c r="B1329" s="8" t="s">
        <v>2484</v>
      </c>
      <c r="C1329" s="95" t="s">
        <v>3263</v>
      </c>
      <c r="D1329" s="420" t="s">
        <v>3264</v>
      </c>
      <c r="E1329" s="50">
        <v>1</v>
      </c>
      <c r="F1329" s="606">
        <v>5725.2349999999997</v>
      </c>
      <c r="G1329" s="104" t="s">
        <v>3314</v>
      </c>
      <c r="H1329" s="29" t="s">
        <v>846</v>
      </c>
      <c r="I1329" s="7">
        <v>36</v>
      </c>
      <c r="J1329" s="7"/>
      <c r="K1329" s="7"/>
      <c r="L1329" s="7">
        <v>0</v>
      </c>
      <c r="M1329" s="7">
        <v>0</v>
      </c>
      <c r="N1329" s="104">
        <v>483029</v>
      </c>
      <c r="O1329" s="8">
        <v>16859</v>
      </c>
      <c r="P1329" s="10">
        <v>1</v>
      </c>
      <c r="Q1329" s="10" t="s">
        <v>3230</v>
      </c>
      <c r="R1329" s="10">
        <v>29</v>
      </c>
      <c r="S1329" s="58" t="s">
        <v>1486</v>
      </c>
      <c r="T1329" s="30"/>
      <c r="U1329" s="10"/>
      <c r="V1329" s="434"/>
      <c r="W1329" s="10" t="str">
        <f>IFERROR(VLOOKUP(Table3[[#This Row],[Št. projektne naloge]],'[2]list 1'!$A$2:$I$2000,9,FALSE),"")</f>
        <v/>
      </c>
      <c r="X1329" s="296" t="str">
        <f>IFERROR(VLOOKUP(Table3[[#This Row],[Št. projektne naloge]],'[2]list 1'!$A$2:$I$2000,8,FALSE),"")</f>
        <v/>
      </c>
      <c r="Y1329" s="101">
        <f>SUM(Table3[[#This Row],[cca 
25%]:[cca 100%]])</f>
        <v>1</v>
      </c>
      <c r="Z1329" s="344">
        <f>Table3[[#This Row],[Montažne ure]]*(1-Table3[[#This Row],[faktor %]])</f>
        <v>0</v>
      </c>
      <c r="AA1329" s="84">
        <v>0.25</v>
      </c>
      <c r="AB1329" s="84">
        <v>0.25</v>
      </c>
      <c r="AC1329" s="84">
        <v>0.25</v>
      </c>
      <c r="AD1329" s="84">
        <v>0.25</v>
      </c>
      <c r="AE1329" s="10"/>
      <c r="AF1329" s="3"/>
      <c r="AG1329" s="296">
        <f>IFERROR(VLOOKUP(Table3[[#This Row],[Št. projektne naloge]],'[1]PLAN KONTROLE KONČANIH STROJEV'!$C$8:$M$2000,5,FALSE),"")</f>
        <v>0</v>
      </c>
      <c r="AH1329" s="296" t="str">
        <f>IFERROR(VLOOKUP(Table3[[#This Row],[Št. projektne naloge]],'[1]PLAN KONTROLE KONČANIH STROJEV'!$C$8:$M$2000,4,FALSE),"")</f>
        <v>DA</v>
      </c>
      <c r="AI1329" s="10" t="s">
        <v>3332</v>
      </c>
      <c r="AJ1329" s="10"/>
      <c r="AK1329" s="296">
        <f>IFERROR(VLOOKUP(Table3[[#This Row],[Št. projektne naloge]],'[1]PLAN KONTROLE KONČANIH STROJEV'!$C$8:$M$2000,9,FALSE),"")</f>
        <v>45925</v>
      </c>
      <c r="AL132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29" s="30" t="s">
        <v>357</v>
      </c>
      <c r="AN1329" s="1"/>
    </row>
    <row r="1330" spans="1:40" ht="18" hidden="1" customHeight="1" x14ac:dyDescent="0.3">
      <c r="A1330" s="76" t="s">
        <v>2485</v>
      </c>
      <c r="B1330" s="8" t="s">
        <v>2484</v>
      </c>
      <c r="C1330" s="95" t="s">
        <v>3265</v>
      </c>
      <c r="D1330" s="420" t="s">
        <v>3266</v>
      </c>
      <c r="E1330" s="50">
        <v>1</v>
      </c>
      <c r="F1330" s="606">
        <v>3548.2737900000002</v>
      </c>
      <c r="G1330" s="104" t="s">
        <v>3314</v>
      </c>
      <c r="H1330" s="29" t="s">
        <v>846</v>
      </c>
      <c r="I1330" s="7">
        <v>36</v>
      </c>
      <c r="J1330" s="7"/>
      <c r="K1330" s="7"/>
      <c r="L1330" s="7">
        <v>0</v>
      </c>
      <c r="M1330" s="7">
        <v>0</v>
      </c>
      <c r="N1330" s="104">
        <v>483030</v>
      </c>
      <c r="O1330" s="8">
        <v>16860</v>
      </c>
      <c r="P1330" s="10">
        <v>1</v>
      </c>
      <c r="Q1330" s="10" t="s">
        <v>3230</v>
      </c>
      <c r="R1330" s="10">
        <v>16</v>
      </c>
      <c r="S1330" s="58" t="s">
        <v>1486</v>
      </c>
      <c r="T1330" s="30"/>
      <c r="U1330" s="10"/>
      <c r="V1330" s="434"/>
      <c r="W1330" s="10" t="str">
        <f>IFERROR(VLOOKUP(Table3[[#This Row],[Št. projektne naloge]],'[2]list 1'!$A$2:$I$2000,9,FALSE),"")</f>
        <v/>
      </c>
      <c r="X1330" s="296" t="str">
        <f>IFERROR(VLOOKUP(Table3[[#This Row],[Št. projektne naloge]],'[2]list 1'!$A$2:$I$2000,8,FALSE),"")</f>
        <v/>
      </c>
      <c r="Y1330" s="101">
        <f>SUM(Table3[[#This Row],[cca 
25%]:[cca 100%]])</f>
        <v>0.95</v>
      </c>
      <c r="Z1330" s="344">
        <f>Table3[[#This Row],[Montažne ure]]*(1-Table3[[#This Row],[faktor %]])</f>
        <v>0.80000000000000071</v>
      </c>
      <c r="AA1330" s="84">
        <v>0.25</v>
      </c>
      <c r="AB1330" s="84">
        <v>0.25</v>
      </c>
      <c r="AC1330" s="84">
        <v>0.25</v>
      </c>
      <c r="AD1330" s="495">
        <v>0.2</v>
      </c>
      <c r="AE1330" s="157" t="s">
        <v>2228</v>
      </c>
      <c r="AF1330" s="3"/>
      <c r="AG1330" s="296">
        <f>IFERROR(VLOOKUP(Table3[[#This Row],[Št. projektne naloge]],'[1]PLAN KONTROLE KONČANIH STROJEV'!$C$8:$M$2000,5,FALSE),"")</f>
        <v>0</v>
      </c>
      <c r="AH1330" s="296" t="str">
        <f>IFERROR(VLOOKUP(Table3[[#This Row],[Št. projektne naloge]],'[1]PLAN KONTROLE KONČANIH STROJEV'!$C$8:$M$2000,4,FALSE),"")</f>
        <v>DA</v>
      </c>
      <c r="AI1330" s="10" t="s">
        <v>3332</v>
      </c>
      <c r="AJ1330" s="10"/>
      <c r="AK1330" s="296">
        <f>IFERROR(VLOOKUP(Table3[[#This Row],[Št. projektne naloge]],'[1]PLAN KONTROLE KONČANIH STROJEV'!$C$8:$M$2000,9,FALSE),"")</f>
        <v>45924</v>
      </c>
      <c r="AL133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30" s="30" t="s">
        <v>357</v>
      </c>
      <c r="AN1330" s="1"/>
    </row>
    <row r="1331" spans="1:40" ht="18" hidden="1" customHeight="1" x14ac:dyDescent="0.3">
      <c r="A1331" s="76" t="s">
        <v>2485</v>
      </c>
      <c r="B1331" s="8" t="s">
        <v>2484</v>
      </c>
      <c r="C1331" s="95" t="s">
        <v>3251</v>
      </c>
      <c r="D1331" s="420" t="s">
        <v>3267</v>
      </c>
      <c r="E1331" s="50">
        <v>1</v>
      </c>
      <c r="F1331" s="606">
        <v>4894.0703700000004</v>
      </c>
      <c r="G1331" s="104" t="s">
        <v>3314</v>
      </c>
      <c r="H1331" s="29" t="s">
        <v>846</v>
      </c>
      <c r="I1331" s="7">
        <v>36</v>
      </c>
      <c r="J1331" s="7"/>
      <c r="K1331" s="7"/>
      <c r="L1331" s="7">
        <v>0</v>
      </c>
      <c r="M1331" s="7">
        <v>0</v>
      </c>
      <c r="N1331" s="104">
        <v>483031</v>
      </c>
      <c r="O1331" s="8">
        <v>16879</v>
      </c>
      <c r="P1331" s="10">
        <v>1</v>
      </c>
      <c r="Q1331" s="10" t="s">
        <v>3230</v>
      </c>
      <c r="R1331" s="10">
        <v>20</v>
      </c>
      <c r="S1331" s="58" t="s">
        <v>1486</v>
      </c>
      <c r="T1331" s="30"/>
      <c r="U1331" s="10"/>
      <c r="V1331" s="434"/>
      <c r="W1331" s="10" t="str">
        <f>IFERROR(VLOOKUP(Table3[[#This Row],[Št. projektne naloge]],'[2]list 1'!$A$2:$I$2000,9,FALSE),"")</f>
        <v/>
      </c>
      <c r="X1331" s="296" t="str">
        <f>IFERROR(VLOOKUP(Table3[[#This Row],[Št. projektne naloge]],'[2]list 1'!$A$2:$I$2000,8,FALSE),"")</f>
        <v/>
      </c>
      <c r="Y1331" s="101">
        <f>SUM(Table3[[#This Row],[cca 
25%]:[cca 100%]])</f>
        <v>0.75</v>
      </c>
      <c r="Z1331" s="344">
        <f>Table3[[#This Row],[Montažne ure]]*(1-Table3[[#This Row],[faktor %]])</f>
        <v>5</v>
      </c>
      <c r="AA1331" s="84">
        <v>0.25</v>
      </c>
      <c r="AB1331" s="84">
        <v>0.25</v>
      </c>
      <c r="AC1331" s="84">
        <v>0.25</v>
      </c>
      <c r="AD1331" s="10"/>
      <c r="AE1331" s="157" t="s">
        <v>2287</v>
      </c>
      <c r="AF1331" s="3"/>
      <c r="AG1331" s="296">
        <f>IFERROR(VLOOKUP(Table3[[#This Row],[Št. projektne naloge]],'[1]PLAN KONTROLE KONČANIH STROJEV'!$C$8:$M$2000,5,FALSE),"")</f>
        <v>0</v>
      </c>
      <c r="AH1331" s="296" t="str">
        <f>IFERROR(VLOOKUP(Table3[[#This Row],[Št. projektne naloge]],'[1]PLAN KONTROLE KONČANIH STROJEV'!$C$8:$M$2000,4,FALSE),"")</f>
        <v>DA</v>
      </c>
      <c r="AI1331" s="10" t="s">
        <v>3332</v>
      </c>
      <c r="AJ1331" s="10"/>
      <c r="AK1331" s="296">
        <f>IFERROR(VLOOKUP(Table3[[#This Row],[Št. projektne naloge]],'[1]PLAN KONTROLE KONČANIH STROJEV'!$C$8:$M$2000,9,FALSE),"")</f>
        <v>45924</v>
      </c>
      <c r="AL133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31" s="30" t="s">
        <v>357</v>
      </c>
      <c r="AN1331" s="1"/>
    </row>
    <row r="1332" spans="1:40" ht="18" hidden="1" customHeight="1" x14ac:dyDescent="0.3">
      <c r="A1332" s="76" t="s">
        <v>2485</v>
      </c>
      <c r="B1332" s="8" t="s">
        <v>2484</v>
      </c>
      <c r="C1332" s="95" t="s">
        <v>3268</v>
      </c>
      <c r="D1332" s="420" t="s">
        <v>3269</v>
      </c>
      <c r="E1332" s="50">
        <v>1</v>
      </c>
      <c r="F1332" s="606">
        <v>44136.98173</v>
      </c>
      <c r="G1332" s="104" t="s">
        <v>711</v>
      </c>
      <c r="H1332" s="29" t="s">
        <v>866</v>
      </c>
      <c r="I1332" s="7">
        <v>36</v>
      </c>
      <c r="J1332" s="7"/>
      <c r="K1332" s="7"/>
      <c r="L1332" s="7">
        <v>0</v>
      </c>
      <c r="M1332" s="7">
        <v>0</v>
      </c>
      <c r="N1332" s="104">
        <v>483032</v>
      </c>
      <c r="O1332" s="8">
        <v>16888</v>
      </c>
      <c r="P1332" s="10">
        <v>1</v>
      </c>
      <c r="Q1332" s="10" t="s">
        <v>3230</v>
      </c>
      <c r="R1332" s="10">
        <v>47</v>
      </c>
      <c r="S1332" s="58" t="s">
        <v>1486</v>
      </c>
      <c r="T1332" s="30"/>
      <c r="U1332" s="10"/>
      <c r="V1332" s="434"/>
      <c r="W1332" s="10" t="str">
        <f>IFERROR(VLOOKUP(Table3[[#This Row],[Št. projektne naloge]],'[2]list 1'!$A$2:$I$2000,9,FALSE),"")</f>
        <v/>
      </c>
      <c r="X1332" s="296" t="str">
        <f>IFERROR(VLOOKUP(Table3[[#This Row],[Št. projektne naloge]],'[2]list 1'!$A$2:$I$2000,8,FALSE),"")</f>
        <v/>
      </c>
      <c r="Y1332" s="101">
        <f>SUM(Table3[[#This Row],[cca 
25%]:[cca 100%]])</f>
        <v>0.95</v>
      </c>
      <c r="Z1332" s="344">
        <f>Table3[[#This Row],[Montažne ure]]*(1-Table3[[#This Row],[faktor %]])</f>
        <v>2.3500000000000023</v>
      </c>
      <c r="AA1332" s="84">
        <v>0.25</v>
      </c>
      <c r="AB1332" s="84">
        <v>0.25</v>
      </c>
      <c r="AC1332" s="84">
        <v>0.25</v>
      </c>
      <c r="AD1332" s="495">
        <v>0.2</v>
      </c>
      <c r="AE1332" s="10"/>
      <c r="AF1332" s="3"/>
      <c r="AG1332" s="296">
        <f>IFERROR(VLOOKUP(Table3[[#This Row],[Št. projektne naloge]],'[1]PLAN KONTROLE KONČANIH STROJEV'!$C$8:$M$2000,5,FALSE),"")</f>
        <v>0</v>
      </c>
      <c r="AH1332" s="296" t="str">
        <f>IFERROR(VLOOKUP(Table3[[#This Row],[Št. projektne naloge]],'[1]PLAN KONTROLE KONČANIH STROJEV'!$C$8:$M$2000,4,FALSE),"")</f>
        <v>DA</v>
      </c>
      <c r="AI1332" s="10" t="s">
        <v>3332</v>
      </c>
      <c r="AJ1332" s="10"/>
      <c r="AK1332" s="296">
        <f>IFERROR(VLOOKUP(Table3[[#This Row],[Št. projektne naloge]],'[1]PLAN KONTROLE KONČANIH STROJEV'!$C$8:$M$2000,9,FALSE),"")</f>
        <v>45945</v>
      </c>
      <c r="AL133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32" s="30" t="s">
        <v>357</v>
      </c>
      <c r="AN1332" s="1"/>
    </row>
    <row r="1333" spans="1:40" ht="18" hidden="1" customHeight="1" x14ac:dyDescent="0.3">
      <c r="A1333" s="76" t="s">
        <v>2485</v>
      </c>
      <c r="B1333" s="8" t="s">
        <v>2484</v>
      </c>
      <c r="C1333" s="95" t="s">
        <v>3270</v>
      </c>
      <c r="D1333" s="420" t="s">
        <v>3271</v>
      </c>
      <c r="E1333" s="50">
        <v>1</v>
      </c>
      <c r="F1333" s="606">
        <v>5578.6886800000002</v>
      </c>
      <c r="G1333" s="104" t="s">
        <v>2219</v>
      </c>
      <c r="H1333" s="29" t="s">
        <v>2226</v>
      </c>
      <c r="I1333" s="7">
        <v>36</v>
      </c>
      <c r="J1333" s="7"/>
      <c r="K1333" s="7"/>
      <c r="L1333" s="7">
        <v>0</v>
      </c>
      <c r="M1333" s="7">
        <v>0</v>
      </c>
      <c r="N1333" s="104">
        <v>483033</v>
      </c>
      <c r="O1333" s="8">
        <v>16882</v>
      </c>
      <c r="P1333" s="10">
        <v>1</v>
      </c>
      <c r="Q1333" s="10" t="s">
        <v>3230</v>
      </c>
      <c r="R1333" s="10">
        <v>13</v>
      </c>
      <c r="S1333" s="58" t="s">
        <v>1486</v>
      </c>
      <c r="T1333" s="30"/>
      <c r="U1333" s="10"/>
      <c r="V1333" s="434"/>
      <c r="W1333" s="10" t="str">
        <f>IFERROR(VLOOKUP(Table3[[#This Row],[Št. projektne naloge]],'[2]list 1'!$A$2:$I$2000,9,FALSE),"")</f>
        <v/>
      </c>
      <c r="X1333" s="296" t="str">
        <f>IFERROR(VLOOKUP(Table3[[#This Row],[Št. projektne naloge]],'[2]list 1'!$A$2:$I$2000,8,FALSE),"")</f>
        <v/>
      </c>
      <c r="Y1333" s="101">
        <f>SUM(Table3[[#This Row],[cca 
25%]:[cca 100%]])</f>
        <v>1</v>
      </c>
      <c r="Z1333" s="344">
        <f>Table3[[#This Row],[Montažne ure]]*(1-Table3[[#This Row],[faktor %]])</f>
        <v>0</v>
      </c>
      <c r="AA1333" s="84">
        <v>0.25</v>
      </c>
      <c r="AB1333" s="84">
        <v>0.25</v>
      </c>
      <c r="AC1333" s="84">
        <v>0.25</v>
      </c>
      <c r="AD1333" s="84">
        <v>0.25</v>
      </c>
      <c r="AE1333" s="10"/>
      <c r="AF1333" s="3"/>
      <c r="AG1333" s="296">
        <f>IFERROR(VLOOKUP(Table3[[#This Row],[Št. projektne naloge]],'[1]PLAN KONTROLE KONČANIH STROJEV'!$C$8:$M$2000,5,FALSE),"")</f>
        <v>0</v>
      </c>
      <c r="AH1333" s="296" t="str">
        <f>IFERROR(VLOOKUP(Table3[[#This Row],[Št. projektne naloge]],'[1]PLAN KONTROLE KONČANIH STROJEV'!$C$8:$M$2000,4,FALSE),"")</f>
        <v>DA</v>
      </c>
      <c r="AI1333" s="10" t="s">
        <v>3332</v>
      </c>
      <c r="AJ1333" s="551"/>
      <c r="AK1333" s="296">
        <f>IFERROR(VLOOKUP(Table3[[#This Row],[Št. projektne naloge]],'[1]PLAN KONTROLE KONČANIH STROJEV'!$C$8:$M$2000,9,FALSE),"")</f>
        <v>45924</v>
      </c>
      <c r="AL133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33" s="30" t="s">
        <v>357</v>
      </c>
      <c r="AN1333" s="1"/>
    </row>
    <row r="1334" spans="1:40" ht="18" hidden="1" customHeight="1" x14ac:dyDescent="0.3">
      <c r="A1334" s="76" t="s">
        <v>2485</v>
      </c>
      <c r="B1334" s="8" t="s">
        <v>2484</v>
      </c>
      <c r="C1334" s="95" t="s">
        <v>3272</v>
      </c>
      <c r="D1334" s="420" t="s">
        <v>3273</v>
      </c>
      <c r="E1334" s="50">
        <v>1</v>
      </c>
      <c r="F1334" s="606">
        <v>9178.5402066000006</v>
      </c>
      <c r="G1334" s="104" t="s">
        <v>2219</v>
      </c>
      <c r="H1334" s="29" t="s">
        <v>866</v>
      </c>
      <c r="I1334" s="7">
        <v>36</v>
      </c>
      <c r="J1334" s="7"/>
      <c r="K1334" s="7"/>
      <c r="L1334" s="7">
        <v>0</v>
      </c>
      <c r="M1334" s="7">
        <v>0</v>
      </c>
      <c r="N1334" s="104">
        <v>483034</v>
      </c>
      <c r="O1334" s="8">
        <v>16883</v>
      </c>
      <c r="P1334" s="10">
        <v>1</v>
      </c>
      <c r="Q1334" s="10" t="s">
        <v>3230</v>
      </c>
      <c r="R1334" s="10">
        <v>57</v>
      </c>
      <c r="S1334" s="58" t="s">
        <v>1486</v>
      </c>
      <c r="T1334" s="30"/>
      <c r="U1334" s="10"/>
      <c r="V1334" s="434"/>
      <c r="W1334" s="10" t="str">
        <f>IFERROR(VLOOKUP(Table3[[#This Row],[Št. projektne naloge]],'[2]list 1'!$A$2:$I$2000,9,FALSE),"")</f>
        <v/>
      </c>
      <c r="X1334" s="296" t="str">
        <f>IFERROR(VLOOKUP(Table3[[#This Row],[Št. projektne naloge]],'[2]list 1'!$A$2:$I$2000,8,FALSE),"")</f>
        <v/>
      </c>
      <c r="Y1334" s="101">
        <f>SUM(Table3[[#This Row],[cca 
25%]:[cca 100%]])</f>
        <v>1</v>
      </c>
      <c r="Z1334" s="344">
        <f>Table3[[#This Row],[Montažne ure]]*(1-Table3[[#This Row],[faktor %]])</f>
        <v>0</v>
      </c>
      <c r="AA1334" s="84">
        <v>0.25</v>
      </c>
      <c r="AB1334" s="84">
        <v>0.25</v>
      </c>
      <c r="AC1334" s="84">
        <v>0.25</v>
      </c>
      <c r="AD1334" s="84">
        <v>0.25</v>
      </c>
      <c r="AE1334" s="157" t="s">
        <v>871</v>
      </c>
      <c r="AF1334" s="3"/>
      <c r="AG1334" s="296">
        <f>IFERROR(VLOOKUP(Table3[[#This Row],[Št. projektne naloge]],'[1]PLAN KONTROLE KONČANIH STROJEV'!$C$8:$M$2000,5,FALSE),"")</f>
        <v>0</v>
      </c>
      <c r="AH1334" s="296" t="str">
        <f>IFERROR(VLOOKUP(Table3[[#This Row],[Št. projektne naloge]],'[1]PLAN KONTROLE KONČANIH STROJEV'!$C$8:$M$2000,4,FALSE),"")</f>
        <v>DA</v>
      </c>
      <c r="AI1334" s="10" t="s">
        <v>3332</v>
      </c>
      <c r="AJ1334" s="10"/>
      <c r="AK1334" s="296">
        <f>IFERROR(VLOOKUP(Table3[[#This Row],[Št. projektne naloge]],'[1]PLAN KONTROLE KONČANIH STROJEV'!$C$8:$M$2000,9,FALSE),"")</f>
        <v>45924</v>
      </c>
      <c r="AL133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334" s="30" t="s">
        <v>357</v>
      </c>
      <c r="AN1334" s="1"/>
    </row>
    <row r="1335" spans="1:40" ht="18" hidden="1" customHeight="1" x14ac:dyDescent="0.3">
      <c r="A1335" s="76" t="s">
        <v>2485</v>
      </c>
      <c r="B1335" s="8" t="s">
        <v>2484</v>
      </c>
      <c r="C1335" s="95" t="s">
        <v>3274</v>
      </c>
      <c r="D1335" s="420" t="s">
        <v>3275</v>
      </c>
      <c r="E1335" s="50">
        <v>1</v>
      </c>
      <c r="F1335" s="606">
        <v>1724.1088299999999</v>
      </c>
      <c r="G1335" s="104" t="s">
        <v>3314</v>
      </c>
      <c r="H1335" s="29" t="s">
        <v>846</v>
      </c>
      <c r="I1335" s="7">
        <v>36</v>
      </c>
      <c r="J1335" s="7"/>
      <c r="K1335" s="7"/>
      <c r="L1335" s="7">
        <v>0</v>
      </c>
      <c r="M1335" s="7">
        <v>0</v>
      </c>
      <c r="N1335" s="104">
        <v>483035</v>
      </c>
      <c r="O1335" s="8">
        <v>16861</v>
      </c>
      <c r="P1335" s="10">
        <v>1</v>
      </c>
      <c r="Q1335" s="10" t="s">
        <v>3230</v>
      </c>
      <c r="R1335" s="10">
        <v>7</v>
      </c>
      <c r="S1335" s="58" t="s">
        <v>1486</v>
      </c>
      <c r="T1335" s="30"/>
      <c r="U1335" s="10"/>
      <c r="V1335" s="434"/>
      <c r="W1335" s="10" t="str">
        <f>IFERROR(VLOOKUP(Table3[[#This Row],[Št. projektne naloge]],'[2]list 1'!$A$2:$I$2000,9,FALSE),"")</f>
        <v/>
      </c>
      <c r="X1335" s="296" t="str">
        <f>IFERROR(VLOOKUP(Table3[[#This Row],[Št. projektne naloge]],'[2]list 1'!$A$2:$I$2000,8,FALSE),"")</f>
        <v/>
      </c>
      <c r="Y1335" s="101">
        <f>SUM(Table3[[#This Row],[cca 
25%]:[cca 100%]])</f>
        <v>1</v>
      </c>
      <c r="Z1335" s="344">
        <f>Table3[[#This Row],[Montažne ure]]*(1-Table3[[#This Row],[faktor %]])</f>
        <v>0</v>
      </c>
      <c r="AA1335" s="84">
        <v>0.25</v>
      </c>
      <c r="AB1335" s="84">
        <v>0.25</v>
      </c>
      <c r="AC1335" s="84">
        <v>0.25</v>
      </c>
      <c r="AD1335" s="84">
        <v>0.25</v>
      </c>
      <c r="AE1335" s="10"/>
      <c r="AF1335" s="3"/>
      <c r="AG1335" s="296">
        <f>IFERROR(VLOOKUP(Table3[[#This Row],[Št. projektne naloge]],'[1]PLAN KONTROLE KONČANIH STROJEV'!$C$8:$M$2000,5,FALSE),"")</f>
        <v>0</v>
      </c>
      <c r="AH1335" s="296" t="str">
        <f>IFERROR(VLOOKUP(Table3[[#This Row],[Št. projektne naloge]],'[1]PLAN KONTROLE KONČANIH STROJEV'!$C$8:$M$2000,4,FALSE),"")</f>
        <v>DA</v>
      </c>
      <c r="AI1335" s="10" t="s">
        <v>3332</v>
      </c>
      <c r="AJ1335" s="551"/>
      <c r="AK1335" s="296">
        <f>IFERROR(VLOOKUP(Table3[[#This Row],[Št. projektne naloge]],'[1]PLAN KONTROLE KONČANIH STROJEV'!$C$8:$M$2000,9,FALSE),"")</f>
        <v>45924</v>
      </c>
      <c r="AL133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35" s="30" t="s">
        <v>357</v>
      </c>
      <c r="AN1335" s="1"/>
    </row>
    <row r="1336" spans="1:40" ht="18" hidden="1" customHeight="1" x14ac:dyDescent="0.3">
      <c r="A1336" s="76" t="s">
        <v>2485</v>
      </c>
      <c r="B1336" s="8" t="s">
        <v>2484</v>
      </c>
      <c r="C1336" s="95" t="s">
        <v>3276</v>
      </c>
      <c r="D1336" s="420" t="s">
        <v>3277</v>
      </c>
      <c r="E1336" s="50">
        <v>1</v>
      </c>
      <c r="F1336" s="606">
        <v>38796.122044399999</v>
      </c>
      <c r="G1336" s="104" t="s">
        <v>2534</v>
      </c>
      <c r="H1336" s="29" t="s">
        <v>2226</v>
      </c>
      <c r="I1336" s="7">
        <v>36</v>
      </c>
      <c r="J1336" s="7"/>
      <c r="K1336" s="7"/>
      <c r="L1336" s="7">
        <v>0</v>
      </c>
      <c r="M1336" s="7">
        <v>0</v>
      </c>
      <c r="N1336" s="104">
        <v>483036</v>
      </c>
      <c r="O1336" s="8">
        <v>16884</v>
      </c>
      <c r="P1336" s="10">
        <v>1</v>
      </c>
      <c r="Q1336" s="10" t="s">
        <v>3230</v>
      </c>
      <c r="R1336" s="10">
        <v>110</v>
      </c>
      <c r="S1336" s="58" t="s">
        <v>1486</v>
      </c>
      <c r="T1336" s="30"/>
      <c r="U1336" s="10"/>
      <c r="V1336" s="434"/>
      <c r="W1336" s="10" t="str">
        <f>IFERROR(VLOOKUP(Table3[[#This Row],[Št. projektne naloge]],'[2]list 1'!$A$2:$I$2000,9,FALSE),"")</f>
        <v/>
      </c>
      <c r="X1336" s="296" t="str">
        <f>IFERROR(VLOOKUP(Table3[[#This Row],[Št. projektne naloge]],'[2]list 1'!$A$2:$I$2000,8,FALSE),"")</f>
        <v/>
      </c>
      <c r="Y1336" s="101">
        <f>SUM(Table3[[#This Row],[cca 
25%]:[cca 100%]])</f>
        <v>1</v>
      </c>
      <c r="Z1336" s="344">
        <f>Table3[[#This Row],[Montažne ure]]*(1-Table3[[#This Row],[faktor %]])</f>
        <v>0</v>
      </c>
      <c r="AA1336" s="84">
        <v>0.25</v>
      </c>
      <c r="AB1336" s="84">
        <v>0.25</v>
      </c>
      <c r="AC1336" s="84">
        <v>0.25</v>
      </c>
      <c r="AD1336" s="84">
        <v>0.25</v>
      </c>
      <c r="AE1336" s="10"/>
      <c r="AF1336" s="3"/>
      <c r="AG1336" s="296">
        <f>IFERROR(VLOOKUP(Table3[[#This Row],[Št. projektne naloge]],'[1]PLAN KONTROLE KONČANIH STROJEV'!$C$8:$M$2000,5,FALSE),"")</f>
        <v>0</v>
      </c>
      <c r="AH1336" s="296">
        <f>IFERROR(VLOOKUP(Table3[[#This Row],[Št. projektne naloge]],'[1]PLAN KONTROLE KONČANIH STROJEV'!$C$8:$M$2000,4,FALSE),"")</f>
        <v>0</v>
      </c>
      <c r="AI1336" s="10" t="s">
        <v>3332</v>
      </c>
      <c r="AJ1336" s="10"/>
      <c r="AK1336" s="296">
        <f>IFERROR(VLOOKUP(Table3[[#This Row],[Št. projektne naloge]],'[1]PLAN KONTROLE KONČANIH STROJEV'!$C$8:$M$2000,9,FALSE),"")</f>
        <v>45929</v>
      </c>
      <c r="AL133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36" s="30" t="s">
        <v>357</v>
      </c>
      <c r="AN1336" s="1"/>
    </row>
    <row r="1337" spans="1:40" ht="18" hidden="1" customHeight="1" x14ac:dyDescent="0.3">
      <c r="A1337" s="76" t="s">
        <v>2485</v>
      </c>
      <c r="B1337" s="8" t="s">
        <v>2484</v>
      </c>
      <c r="C1337" s="95" t="s">
        <v>3278</v>
      </c>
      <c r="D1337" s="420" t="s">
        <v>3279</v>
      </c>
      <c r="E1337" s="50">
        <v>1</v>
      </c>
      <c r="F1337" s="606">
        <v>3403.288008</v>
      </c>
      <c r="G1337" s="104" t="s">
        <v>3314</v>
      </c>
      <c r="H1337" s="29" t="s">
        <v>846</v>
      </c>
      <c r="I1337" s="7">
        <v>36</v>
      </c>
      <c r="J1337" s="7"/>
      <c r="K1337" s="7"/>
      <c r="L1337" s="7">
        <v>0</v>
      </c>
      <c r="M1337" s="7">
        <v>0</v>
      </c>
      <c r="N1337" s="104">
        <v>483037</v>
      </c>
      <c r="O1337" s="8">
        <v>16880</v>
      </c>
      <c r="P1337" s="10">
        <v>1</v>
      </c>
      <c r="Q1337" s="10" t="s">
        <v>3230</v>
      </c>
      <c r="R1337" s="10">
        <v>15</v>
      </c>
      <c r="S1337" s="58" t="s">
        <v>1486</v>
      </c>
      <c r="T1337" s="30"/>
      <c r="U1337" s="10"/>
      <c r="V1337" s="434"/>
      <c r="W1337" s="10" t="str">
        <f>IFERROR(VLOOKUP(Table3[[#This Row],[Št. projektne naloge]],'[2]list 1'!$A$2:$I$2000,9,FALSE),"")</f>
        <v/>
      </c>
      <c r="X1337" s="296" t="str">
        <f>IFERROR(VLOOKUP(Table3[[#This Row],[Št. projektne naloge]],'[2]list 1'!$A$2:$I$2000,8,FALSE),"")</f>
        <v/>
      </c>
      <c r="Y1337" s="101">
        <f>SUM(Table3[[#This Row],[cca 
25%]:[cca 100%]])</f>
        <v>1</v>
      </c>
      <c r="Z1337" s="344">
        <f>Table3[[#This Row],[Montažne ure]]*(1-Table3[[#This Row],[faktor %]])</f>
        <v>0</v>
      </c>
      <c r="AA1337" s="84">
        <v>0.25</v>
      </c>
      <c r="AB1337" s="84">
        <v>0.25</v>
      </c>
      <c r="AC1337" s="84">
        <v>0.25</v>
      </c>
      <c r="AD1337" s="84">
        <v>0.25</v>
      </c>
      <c r="AE1337" s="157" t="s">
        <v>876</v>
      </c>
      <c r="AF1337" s="3"/>
      <c r="AG1337" s="296">
        <f>IFERROR(VLOOKUP(Table3[[#This Row],[Št. projektne naloge]],'[1]PLAN KONTROLE KONČANIH STROJEV'!$C$8:$M$2000,5,FALSE),"")</f>
        <v>0</v>
      </c>
      <c r="AH1337" s="296" t="str">
        <f>IFERROR(VLOOKUP(Table3[[#This Row],[Št. projektne naloge]],'[1]PLAN KONTROLE KONČANIH STROJEV'!$C$8:$M$2000,4,FALSE),"")</f>
        <v>DA</v>
      </c>
      <c r="AI1337" s="10" t="s">
        <v>3332</v>
      </c>
      <c r="AJ1337" s="10"/>
      <c r="AK1337" s="296">
        <f>IFERROR(VLOOKUP(Table3[[#This Row],[Št. projektne naloge]],'[1]PLAN KONTROLE KONČANIH STROJEV'!$C$8:$M$2000,9,FALSE),"")</f>
        <v>45930</v>
      </c>
      <c r="AL133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37" s="30" t="s">
        <v>357</v>
      </c>
      <c r="AN1337" s="1"/>
    </row>
    <row r="1338" spans="1:40" ht="18" hidden="1" customHeight="1" x14ac:dyDescent="0.3">
      <c r="A1338" s="76" t="s">
        <v>2485</v>
      </c>
      <c r="B1338" s="8" t="s">
        <v>2484</v>
      </c>
      <c r="C1338" s="95" t="s">
        <v>3280</v>
      </c>
      <c r="D1338" s="420" t="s">
        <v>3281</v>
      </c>
      <c r="E1338" s="50">
        <v>1</v>
      </c>
      <c r="F1338" s="606">
        <v>4388.528894</v>
      </c>
      <c r="G1338" s="104" t="s">
        <v>3314</v>
      </c>
      <c r="H1338" s="29" t="s">
        <v>2226</v>
      </c>
      <c r="I1338" s="7">
        <v>36</v>
      </c>
      <c r="J1338" s="7"/>
      <c r="K1338" s="7"/>
      <c r="L1338" s="7">
        <v>0</v>
      </c>
      <c r="M1338" s="7">
        <v>0</v>
      </c>
      <c r="N1338" s="104">
        <v>483038</v>
      </c>
      <c r="O1338" s="8">
        <v>16875</v>
      </c>
      <c r="P1338" s="10">
        <v>1</v>
      </c>
      <c r="Q1338" s="10" t="s">
        <v>3230</v>
      </c>
      <c r="R1338" s="10">
        <v>13</v>
      </c>
      <c r="S1338" s="58" t="s">
        <v>1486</v>
      </c>
      <c r="T1338" s="30"/>
      <c r="U1338" s="10"/>
      <c r="V1338" s="434"/>
      <c r="W1338" s="10" t="str">
        <f>IFERROR(VLOOKUP(Table3[[#This Row],[Št. projektne naloge]],'[2]list 1'!$A$2:$I$2000,9,FALSE),"")</f>
        <v/>
      </c>
      <c r="X1338" s="296" t="str">
        <f>IFERROR(VLOOKUP(Table3[[#This Row],[Št. projektne naloge]],'[2]list 1'!$A$2:$I$2000,8,FALSE),"")</f>
        <v/>
      </c>
      <c r="Y1338" s="101">
        <f>SUM(Table3[[#This Row],[cca 
25%]:[cca 100%]])</f>
        <v>1</v>
      </c>
      <c r="Z1338" s="344">
        <f>Table3[[#This Row],[Montažne ure]]*(1-Table3[[#This Row],[faktor %]])</f>
        <v>0</v>
      </c>
      <c r="AA1338" s="84">
        <v>0.25</v>
      </c>
      <c r="AB1338" s="84">
        <v>0.25</v>
      </c>
      <c r="AC1338" s="84">
        <v>0.25</v>
      </c>
      <c r="AD1338" s="84">
        <v>0.25</v>
      </c>
      <c r="AE1338" s="10"/>
      <c r="AF1338" s="3"/>
      <c r="AG1338" s="296">
        <f>IFERROR(VLOOKUP(Table3[[#This Row],[Št. projektne naloge]],'[1]PLAN KONTROLE KONČANIH STROJEV'!$C$8:$M$2000,5,FALSE),"")</f>
        <v>0</v>
      </c>
      <c r="AH1338" s="296" t="str">
        <f>IFERROR(VLOOKUP(Table3[[#This Row],[Št. projektne naloge]],'[1]PLAN KONTROLE KONČANIH STROJEV'!$C$8:$M$2000,4,FALSE),"")</f>
        <v>DA</v>
      </c>
      <c r="AI1338" s="10" t="s">
        <v>3332</v>
      </c>
      <c r="AJ1338" s="551"/>
      <c r="AK1338" s="296">
        <f>IFERROR(VLOOKUP(Table3[[#This Row],[Št. projektne naloge]],'[1]PLAN KONTROLE KONČANIH STROJEV'!$C$8:$M$2000,9,FALSE),"")</f>
        <v>45924</v>
      </c>
      <c r="AL133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38" s="30" t="s">
        <v>357</v>
      </c>
      <c r="AN1338" s="1"/>
    </row>
    <row r="1339" spans="1:40" ht="18" hidden="1" customHeight="1" x14ac:dyDescent="0.35">
      <c r="A1339" s="76" t="s">
        <v>2485</v>
      </c>
      <c r="B1339" s="8" t="s">
        <v>2484</v>
      </c>
      <c r="C1339" s="95" t="s">
        <v>3282</v>
      </c>
      <c r="D1339" s="25" t="s">
        <v>3283</v>
      </c>
      <c r="E1339" s="50">
        <v>1</v>
      </c>
      <c r="F1339" s="606">
        <v>1625.750618</v>
      </c>
      <c r="G1339" s="104" t="s">
        <v>3314</v>
      </c>
      <c r="H1339" s="29"/>
      <c r="I1339" s="10"/>
      <c r="J1339" s="551" t="s">
        <v>2275</v>
      </c>
      <c r="K1339" s="200"/>
      <c r="L1339" s="19">
        <v>0</v>
      </c>
      <c r="M1339" s="19">
        <v>0</v>
      </c>
      <c r="N1339" s="104">
        <v>483039</v>
      </c>
      <c r="O1339" s="8">
        <v>16862</v>
      </c>
      <c r="P1339" s="10">
        <v>1</v>
      </c>
      <c r="Q1339" s="10" t="s">
        <v>3230</v>
      </c>
      <c r="R1339" s="10"/>
      <c r="S1339" s="272"/>
      <c r="T1339" s="30"/>
      <c r="U1339" s="10"/>
      <c r="V1339" s="434"/>
      <c r="W1339" s="10" t="str">
        <f>IFERROR(VLOOKUP(Table3[[#This Row],[Št. projektne naloge]],'[2]list 1'!$A$2:$I$2000,9,FALSE),"")</f>
        <v/>
      </c>
      <c r="X1339" s="296" t="str">
        <f>IFERROR(VLOOKUP(Table3[[#This Row],[Št. projektne naloge]],'[2]list 1'!$A$2:$I$2000,8,FALSE),"")</f>
        <v/>
      </c>
      <c r="Y1339" s="101">
        <f>SUM(Table3[[#This Row],[cca 
25%]:[cca 100%]])</f>
        <v>0</v>
      </c>
      <c r="Z1339" s="344">
        <f>Table3[[#This Row],[Montažne ure]]*(1-Table3[[#This Row],[faktor %]])</f>
        <v>0</v>
      </c>
      <c r="AA1339" s="102"/>
      <c r="AB1339" s="10"/>
      <c r="AC1339" s="10"/>
      <c r="AD1339" s="10"/>
      <c r="AE1339" s="10"/>
      <c r="AF1339" s="3"/>
      <c r="AG1339" s="296">
        <f>IFERROR(VLOOKUP(Table3[[#This Row],[Št. projektne naloge]],'[1]PLAN KONTROLE KONČANIH STROJEV'!$C$8:$M$2000,5,FALSE),"")</f>
        <v>0</v>
      </c>
      <c r="AH1339" s="296" t="str">
        <f>IFERROR(VLOOKUP(Table3[[#This Row],[Št. projektne naloge]],'[1]PLAN KONTROLE KONČANIH STROJEV'!$C$8:$M$2000,4,FALSE),"")</f>
        <v>DA</v>
      </c>
      <c r="AI1339" s="10"/>
      <c r="AJ1339" s="10"/>
      <c r="AK1339" s="296">
        <f>IFERROR(VLOOKUP(Table3[[#This Row],[Št. projektne naloge]],'[1]PLAN KONTROLE KONČANIH STROJEV'!$C$8:$M$2000,9,FALSE),"")</f>
        <v>45915</v>
      </c>
      <c r="AL133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39" s="30" t="s">
        <v>357</v>
      </c>
      <c r="AN1339" s="1"/>
    </row>
    <row r="1340" spans="1:40" ht="18" hidden="1" customHeight="1" x14ac:dyDescent="0.3">
      <c r="A1340" s="76" t="s">
        <v>2485</v>
      </c>
      <c r="B1340" s="8" t="s">
        <v>2484</v>
      </c>
      <c r="C1340" s="95" t="s">
        <v>3280</v>
      </c>
      <c r="D1340" s="420" t="s">
        <v>3284</v>
      </c>
      <c r="E1340" s="50">
        <v>1</v>
      </c>
      <c r="F1340" s="606">
        <v>3843.3598099999999</v>
      </c>
      <c r="G1340" s="104" t="s">
        <v>2219</v>
      </c>
      <c r="H1340" s="29" t="s">
        <v>866</v>
      </c>
      <c r="I1340" s="7">
        <v>36</v>
      </c>
      <c r="J1340" s="7"/>
      <c r="K1340" s="7"/>
      <c r="L1340" s="7">
        <v>0</v>
      </c>
      <c r="M1340" s="7">
        <v>0</v>
      </c>
      <c r="N1340" s="104">
        <v>483040</v>
      </c>
      <c r="O1340" s="8">
        <v>16876</v>
      </c>
      <c r="P1340" s="10">
        <v>1</v>
      </c>
      <c r="Q1340" s="10" t="s">
        <v>3230</v>
      </c>
      <c r="R1340" s="10">
        <v>11</v>
      </c>
      <c r="S1340" s="58" t="s">
        <v>1486</v>
      </c>
      <c r="T1340" s="30"/>
      <c r="U1340" s="10"/>
      <c r="V1340" s="434"/>
      <c r="W1340" s="10" t="str">
        <f>IFERROR(VLOOKUP(Table3[[#This Row],[Št. projektne naloge]],'[2]list 1'!$A$2:$I$2000,9,FALSE),"")</f>
        <v/>
      </c>
      <c r="X1340" s="296" t="str">
        <f>IFERROR(VLOOKUP(Table3[[#This Row],[Št. projektne naloge]],'[2]list 1'!$A$2:$I$2000,8,FALSE),"")</f>
        <v/>
      </c>
      <c r="Y1340" s="101">
        <f>SUM(Table3[[#This Row],[cca 
25%]:[cca 100%]])</f>
        <v>1</v>
      </c>
      <c r="Z1340" s="344">
        <f>Table3[[#This Row],[Montažne ure]]*(1-Table3[[#This Row],[faktor %]])</f>
        <v>0</v>
      </c>
      <c r="AA1340" s="84">
        <v>0.25</v>
      </c>
      <c r="AB1340" s="84">
        <v>0.25</v>
      </c>
      <c r="AC1340" s="84">
        <v>0.25</v>
      </c>
      <c r="AD1340" s="84">
        <v>0.25</v>
      </c>
      <c r="AE1340" s="10"/>
      <c r="AF1340" s="3"/>
      <c r="AG1340" s="296">
        <f>IFERROR(VLOOKUP(Table3[[#This Row],[Št. projektne naloge]],'[1]PLAN KONTROLE KONČANIH STROJEV'!$C$8:$M$2000,5,FALSE),"")</f>
        <v>0</v>
      </c>
      <c r="AH1340" s="296" t="str">
        <f>IFERROR(VLOOKUP(Table3[[#This Row],[Št. projektne naloge]],'[1]PLAN KONTROLE KONČANIH STROJEV'!$C$8:$M$2000,4,FALSE),"")</f>
        <v>DA</v>
      </c>
      <c r="AI1340" s="10" t="s">
        <v>3332</v>
      </c>
      <c r="AJ1340" s="10"/>
      <c r="AK1340" s="296">
        <f>IFERROR(VLOOKUP(Table3[[#This Row],[Št. projektne naloge]],'[1]PLAN KONTROLE KONČANIH STROJEV'!$C$8:$M$2000,9,FALSE),"")</f>
        <v>45924</v>
      </c>
      <c r="AL134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40" s="30" t="s">
        <v>357</v>
      </c>
      <c r="AN1340" s="1"/>
    </row>
    <row r="1341" spans="1:40" ht="18" hidden="1" customHeight="1" x14ac:dyDescent="0.35">
      <c r="A1341" s="76" t="s">
        <v>2485</v>
      </c>
      <c r="B1341" s="8" t="s">
        <v>2484</v>
      </c>
      <c r="C1341" s="95" t="s">
        <v>3285</v>
      </c>
      <c r="D1341" s="25" t="s">
        <v>3286</v>
      </c>
      <c r="E1341" s="50">
        <v>1</v>
      </c>
      <c r="F1341" s="606">
        <v>1602.320228</v>
      </c>
      <c r="G1341" s="104" t="s">
        <v>3314</v>
      </c>
      <c r="H1341" s="29"/>
      <c r="I1341" s="10"/>
      <c r="J1341" s="551" t="s">
        <v>2275</v>
      </c>
      <c r="K1341" s="200"/>
      <c r="L1341" s="19">
        <v>0</v>
      </c>
      <c r="M1341" s="19">
        <v>0</v>
      </c>
      <c r="N1341" s="104">
        <v>483041</v>
      </c>
      <c r="O1341" s="8">
        <v>16863</v>
      </c>
      <c r="P1341" s="10">
        <v>1</v>
      </c>
      <c r="Q1341" s="10" t="s">
        <v>3230</v>
      </c>
      <c r="R1341" s="10"/>
      <c r="S1341" s="272"/>
      <c r="T1341" s="30"/>
      <c r="U1341" s="10"/>
      <c r="V1341" s="434"/>
      <c r="W1341" s="10" t="str">
        <f>IFERROR(VLOOKUP(Table3[[#This Row],[Št. projektne naloge]],'[2]list 1'!$A$2:$I$2000,9,FALSE),"")</f>
        <v/>
      </c>
      <c r="X1341" s="296" t="str">
        <f>IFERROR(VLOOKUP(Table3[[#This Row],[Št. projektne naloge]],'[2]list 1'!$A$2:$I$2000,8,FALSE),"")</f>
        <v/>
      </c>
      <c r="Y1341" s="101">
        <f>SUM(Table3[[#This Row],[cca 
25%]:[cca 100%]])</f>
        <v>0</v>
      </c>
      <c r="Z1341" s="344">
        <f>Table3[[#This Row],[Montažne ure]]*(1-Table3[[#This Row],[faktor %]])</f>
        <v>0</v>
      </c>
      <c r="AA1341" s="102"/>
      <c r="AB1341" s="10"/>
      <c r="AC1341" s="10"/>
      <c r="AD1341" s="10"/>
      <c r="AE1341" s="10"/>
      <c r="AF1341" s="3"/>
      <c r="AG1341" s="296">
        <f>IFERROR(VLOOKUP(Table3[[#This Row],[Št. projektne naloge]],'[1]PLAN KONTROLE KONČANIH STROJEV'!$C$8:$M$2000,5,FALSE),"")</f>
        <v>0</v>
      </c>
      <c r="AH1341" s="296" t="str">
        <f>IFERROR(VLOOKUP(Table3[[#This Row],[Št. projektne naloge]],'[1]PLAN KONTROLE KONČANIH STROJEV'!$C$8:$M$2000,4,FALSE),"")</f>
        <v>DA</v>
      </c>
      <c r="AI1341" s="10"/>
      <c r="AJ1341" s="10"/>
      <c r="AK1341" s="296">
        <f>IFERROR(VLOOKUP(Table3[[#This Row],[Št. projektne naloge]],'[1]PLAN KONTROLE KONČANIH STROJEV'!$C$8:$M$2000,9,FALSE),"")</f>
        <v>45915</v>
      </c>
      <c r="AL134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41" s="30" t="s">
        <v>357</v>
      </c>
      <c r="AN1341" s="1"/>
    </row>
    <row r="1342" spans="1:40" ht="18" hidden="1" customHeight="1" x14ac:dyDescent="0.3">
      <c r="A1342" s="76" t="s">
        <v>2485</v>
      </c>
      <c r="B1342" s="8" t="s">
        <v>2484</v>
      </c>
      <c r="C1342" s="95" t="s">
        <v>3287</v>
      </c>
      <c r="D1342" s="420" t="s">
        <v>3288</v>
      </c>
      <c r="E1342" s="50">
        <v>1</v>
      </c>
      <c r="F1342" s="606">
        <v>1418.27027</v>
      </c>
      <c r="G1342" s="104" t="s">
        <v>2219</v>
      </c>
      <c r="H1342" s="29" t="s">
        <v>846</v>
      </c>
      <c r="I1342" s="7">
        <v>36</v>
      </c>
      <c r="J1342" s="7"/>
      <c r="K1342" s="7"/>
      <c r="L1342" s="7">
        <v>0</v>
      </c>
      <c r="M1342" s="7">
        <v>0</v>
      </c>
      <c r="N1342" s="104">
        <v>483042</v>
      </c>
      <c r="O1342" s="8">
        <v>16877</v>
      </c>
      <c r="P1342" s="10">
        <v>1</v>
      </c>
      <c r="Q1342" s="10" t="s">
        <v>3230</v>
      </c>
      <c r="R1342" s="10">
        <v>3</v>
      </c>
      <c r="S1342" s="58" t="s">
        <v>1486</v>
      </c>
      <c r="T1342" s="30"/>
      <c r="U1342" s="10"/>
      <c r="V1342" s="434"/>
      <c r="W1342" s="10" t="str">
        <f>IFERROR(VLOOKUP(Table3[[#This Row],[Št. projektne naloge]],'[2]list 1'!$A$2:$I$2000,9,FALSE),"")</f>
        <v/>
      </c>
      <c r="X1342" s="296" t="str">
        <f>IFERROR(VLOOKUP(Table3[[#This Row],[Št. projektne naloge]],'[2]list 1'!$A$2:$I$2000,8,FALSE),"")</f>
        <v/>
      </c>
      <c r="Y1342" s="101">
        <f>SUM(Table3[[#This Row],[cca 
25%]:[cca 100%]])</f>
        <v>1</v>
      </c>
      <c r="Z1342" s="344">
        <f>Table3[[#This Row],[Montažne ure]]*(1-Table3[[#This Row],[faktor %]])</f>
        <v>0</v>
      </c>
      <c r="AA1342" s="84">
        <v>0.25</v>
      </c>
      <c r="AB1342" s="84">
        <v>0.25</v>
      </c>
      <c r="AC1342" s="84">
        <v>0.25</v>
      </c>
      <c r="AD1342" s="84">
        <v>0.25</v>
      </c>
      <c r="AE1342" s="10"/>
      <c r="AF1342" s="3"/>
      <c r="AG1342" s="296">
        <f>IFERROR(VLOOKUP(Table3[[#This Row],[Št. projektne naloge]],'[1]PLAN KONTROLE KONČANIH STROJEV'!$C$8:$M$2000,5,FALSE),"")</f>
        <v>0</v>
      </c>
      <c r="AH1342" s="296">
        <f>IFERROR(VLOOKUP(Table3[[#This Row],[Št. projektne naloge]],'[1]PLAN KONTROLE KONČANIH STROJEV'!$C$8:$M$2000,4,FALSE),"")</f>
        <v>0</v>
      </c>
      <c r="AI1342" s="10" t="s">
        <v>3332</v>
      </c>
      <c r="AJ1342" s="10"/>
      <c r="AK1342" s="296">
        <f>IFERROR(VLOOKUP(Table3[[#This Row],[Št. projektne naloge]],'[1]PLAN KONTROLE KONČANIH STROJEV'!$C$8:$M$2000,9,FALSE),"")</f>
        <v>0</v>
      </c>
      <c r="AL134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342" s="30" t="s">
        <v>357</v>
      </c>
      <c r="AN1342" s="1"/>
    </row>
    <row r="1343" spans="1:40" ht="18" hidden="1" customHeight="1" x14ac:dyDescent="0.35">
      <c r="A1343" s="76" t="s">
        <v>2485</v>
      </c>
      <c r="B1343" s="8" t="s">
        <v>2484</v>
      </c>
      <c r="C1343" s="96" t="s">
        <v>3289</v>
      </c>
      <c r="D1343" s="50" t="s">
        <v>3290</v>
      </c>
      <c r="E1343" s="97" t="s">
        <v>1716</v>
      </c>
      <c r="F1343" s="606">
        <v>0</v>
      </c>
      <c r="G1343" s="108"/>
      <c r="H1343" s="29"/>
      <c r="I1343" s="10"/>
      <c r="J1343" s="10" t="s">
        <v>3329</v>
      </c>
      <c r="K1343" s="10"/>
      <c r="L1343" s="7">
        <v>0</v>
      </c>
      <c r="M1343" s="7">
        <v>0</v>
      </c>
      <c r="N1343" s="108">
        <v>438447</v>
      </c>
      <c r="O1343" s="10">
        <v>0</v>
      </c>
      <c r="P1343" s="10">
        <v>1</v>
      </c>
      <c r="Q1343" s="10" t="s">
        <v>3230</v>
      </c>
      <c r="R1343" s="10"/>
      <c r="S1343" s="272"/>
      <c r="T1343" s="30"/>
      <c r="U1343" s="10"/>
      <c r="V1343" s="434"/>
      <c r="W1343" s="10" t="str">
        <f>IFERROR(VLOOKUP(Table3[[#This Row],[Št. projektne naloge]],'[2]list 1'!$A$2:$I$2000,9,FALSE),"")</f>
        <v/>
      </c>
      <c r="X1343" s="296" t="str">
        <f>IFERROR(VLOOKUP(Table3[[#This Row],[Št. projektne naloge]],'[2]list 1'!$A$2:$I$2000,8,FALSE),"")</f>
        <v/>
      </c>
      <c r="Y1343" s="101">
        <f>SUM(Table3[[#This Row],[cca 
25%]:[cca 100%]])</f>
        <v>0</v>
      </c>
      <c r="Z1343" s="344">
        <f>Table3[[#This Row],[Montažne ure]]*(1-Table3[[#This Row],[faktor %]])</f>
        <v>0</v>
      </c>
      <c r="AA1343" s="102"/>
      <c r="AB1343" s="10"/>
      <c r="AC1343" s="10"/>
      <c r="AD1343" s="10"/>
      <c r="AE1343" s="10"/>
      <c r="AF1343" s="3"/>
      <c r="AG1343" s="296">
        <f>IFERROR(VLOOKUP(Table3[[#This Row],[Št. projektne naloge]],'[1]PLAN KONTROLE KONČANIH STROJEV'!$C$8:$M$2000,5,FALSE),"")</f>
        <v>0</v>
      </c>
      <c r="AH1343" s="296">
        <f>IFERROR(VLOOKUP(Table3[[#This Row],[Št. projektne naloge]],'[1]PLAN KONTROLE KONČANIH STROJEV'!$C$8:$M$2000,4,FALSE),"")</f>
        <v>0</v>
      </c>
      <c r="AI1343" s="10"/>
      <c r="AJ1343" s="10"/>
      <c r="AK1343" s="296">
        <f>IFERROR(VLOOKUP(Table3[[#This Row],[Št. projektne naloge]],'[1]PLAN KONTROLE KONČANIH STROJEV'!$C$8:$M$2000,9,FALSE),"")</f>
        <v>0</v>
      </c>
      <c r="AL134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43" s="30" t="s">
        <v>357</v>
      </c>
      <c r="AN1343" s="1"/>
    </row>
    <row r="1344" spans="1:40" ht="18" hidden="1" customHeight="1" x14ac:dyDescent="0.35">
      <c r="A1344" s="76" t="s">
        <v>2485</v>
      </c>
      <c r="B1344" s="8" t="s">
        <v>2484</v>
      </c>
      <c r="C1344" s="95" t="s">
        <v>2653</v>
      </c>
      <c r="D1344" s="420" t="s">
        <v>2652</v>
      </c>
      <c r="E1344" s="97">
        <v>1</v>
      </c>
      <c r="F1344" s="606">
        <v>201632.3329372</v>
      </c>
      <c r="G1344" s="10" t="s">
        <v>711</v>
      </c>
      <c r="H1344" s="29"/>
      <c r="I1344" s="10">
        <v>36</v>
      </c>
      <c r="J1344" s="7"/>
      <c r="K1344" s="10"/>
      <c r="L1344" s="10"/>
      <c r="M1344" s="10"/>
      <c r="N1344" s="104">
        <v>470435</v>
      </c>
      <c r="O1344" s="30"/>
      <c r="P1344" s="10">
        <v>1</v>
      </c>
      <c r="Q1344" s="102"/>
      <c r="R1344" s="10">
        <v>4</v>
      </c>
      <c r="S1344" s="272"/>
      <c r="T1344" s="30"/>
      <c r="U1344" s="10"/>
      <c r="V1344" s="434"/>
      <c r="W1344" s="10" t="str">
        <f>IFERROR(VLOOKUP(Table3[[#This Row],[Št. projektne naloge]],'[2]list 1'!$A$2:$I$2000,9,FALSE),"")</f>
        <v/>
      </c>
      <c r="X1344" s="296" t="str">
        <f>IFERROR(VLOOKUP(Table3[[#This Row],[Št. projektne naloge]],'[2]list 1'!$A$2:$I$2000,8,FALSE),"")</f>
        <v/>
      </c>
      <c r="Y1344" s="101">
        <f>SUM(Table3[[#This Row],[cca 
25%]:[cca 100%]])</f>
        <v>0</v>
      </c>
      <c r="Z1344" s="344">
        <f>Table3[[#This Row],[Montažne ure]]*(1-Table3[[#This Row],[faktor %]])</f>
        <v>4</v>
      </c>
      <c r="AA1344" s="102"/>
      <c r="AB1344" s="10"/>
      <c r="AC1344" s="10"/>
      <c r="AD1344" s="10"/>
      <c r="AE1344" s="10"/>
      <c r="AF1344" s="3"/>
      <c r="AG1344" s="296" t="str">
        <f>IFERROR(VLOOKUP(Table3[[#This Row],[Št. projektne naloge]],'[1]PLAN KONTROLE KONČANIH STROJEV'!$C$8:$M$2000,5,FALSE),"")</f>
        <v/>
      </c>
      <c r="AH1344" s="296" t="str">
        <f>IFERROR(VLOOKUP(Table3[[#This Row],[Št. projektne naloge]],'[1]PLAN KONTROLE KONČANIH STROJEV'!$C$8:$M$2000,4,FALSE),"")</f>
        <v/>
      </c>
      <c r="AI1344" s="10" t="s">
        <v>3332</v>
      </c>
      <c r="AJ1344" s="10"/>
      <c r="AK1344" s="296" t="str">
        <f>IFERROR(VLOOKUP(Table3[[#This Row],[Št. projektne naloge]],'[1]PLAN KONTROLE KONČANIH STROJEV'!$C$8:$M$2000,9,FALSE),"")</f>
        <v/>
      </c>
      <c r="AL134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44" s="30" t="s">
        <v>357</v>
      </c>
      <c r="AN1344" s="1"/>
    </row>
    <row r="1345" spans="1:40" ht="18" hidden="1" customHeight="1" x14ac:dyDescent="0.35">
      <c r="A1345" s="117"/>
      <c r="B1345" s="8"/>
      <c r="C1345" s="57"/>
      <c r="D1345" s="50"/>
      <c r="E1345" s="50" t="str">
        <f t="shared" ref="E1345:E1353" si="14">RIGHT(D1345,5)</f>
        <v/>
      </c>
      <c r="F1345" s="10"/>
      <c r="G1345" s="10"/>
      <c r="H1345" s="29"/>
      <c r="I1345" s="10"/>
      <c r="J1345" s="10"/>
      <c r="K1345" s="10"/>
      <c r="L1345" s="279"/>
      <c r="M1345" s="279"/>
      <c r="N1345" s="500"/>
      <c r="O1345" s="10"/>
      <c r="P1345" s="10"/>
      <c r="Q1345" s="102"/>
      <c r="R1345" s="10"/>
      <c r="S1345" s="272"/>
      <c r="T1345" s="30"/>
      <c r="U1345" s="10"/>
      <c r="V1345" s="434"/>
      <c r="W1345" s="10" t="str">
        <f>IFERROR(VLOOKUP(Table3[[#This Row],[Št. projektne naloge]],'[2]list 1'!$A$2:$I$2000,9,FALSE),"")</f>
        <v/>
      </c>
      <c r="X1345" s="296" t="str">
        <f>IFERROR(VLOOKUP(Table3[[#This Row],[Št. projektne naloge]],'[2]list 1'!$A$2:$I$2000,8,FALSE),"")</f>
        <v/>
      </c>
      <c r="Y1345" s="101">
        <f>SUM(Table3[[#This Row],[cca 
25%]:[cca 100%]])</f>
        <v>0</v>
      </c>
      <c r="Z1345" s="344">
        <f>Table3[[#This Row],[Montažne ure]]*(1-Table3[[#This Row],[faktor %]])</f>
        <v>0</v>
      </c>
      <c r="AA1345" s="102"/>
      <c r="AB1345" s="10"/>
      <c r="AC1345" s="10"/>
      <c r="AD1345" s="10"/>
      <c r="AE1345" s="10"/>
      <c r="AF1345" s="3"/>
      <c r="AG1345" s="296" t="str">
        <f>IFERROR(VLOOKUP(Table3[[#This Row],[Št. projektne naloge]],'[1]PLAN KONTROLE KONČANIH STROJEV'!$C$8:$M$2000,5,FALSE),"")</f>
        <v/>
      </c>
      <c r="AH1345" s="296" t="str">
        <f>IFERROR(VLOOKUP(Table3[[#This Row],[Št. projektne naloge]],'[1]PLAN KONTROLE KONČANIH STROJEV'!$C$8:$M$2000,4,FALSE),"")</f>
        <v/>
      </c>
      <c r="AI1345" s="10"/>
      <c r="AJ1345" s="10"/>
      <c r="AK1345" s="296" t="str">
        <f>IFERROR(VLOOKUP(Table3[[#This Row],[Št. projektne naloge]],'[1]PLAN KONTROLE KONČANIH STROJEV'!$C$8:$M$2000,9,FALSE),"")</f>
        <v/>
      </c>
      <c r="AL134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45" s="10" t="s">
        <v>2665</v>
      </c>
      <c r="AN1345" s="1"/>
    </row>
    <row r="1346" spans="1:40" ht="18" hidden="1" customHeight="1" x14ac:dyDescent="0.35">
      <c r="A1346" s="117"/>
      <c r="B1346" s="8"/>
      <c r="C1346" s="57"/>
      <c r="D1346" s="50"/>
      <c r="E1346" s="50" t="str">
        <f t="shared" si="14"/>
        <v/>
      </c>
      <c r="F1346" s="10"/>
      <c r="G1346" s="10"/>
      <c r="H1346" s="29"/>
      <c r="I1346" s="10"/>
      <c r="J1346" s="10"/>
      <c r="K1346" s="10"/>
      <c r="L1346" s="279"/>
      <c r="M1346" s="279"/>
      <c r="N1346" s="500"/>
      <c r="O1346" s="10"/>
      <c r="P1346" s="10"/>
      <c r="Q1346" s="102"/>
      <c r="R1346" s="10"/>
      <c r="S1346" s="272"/>
      <c r="T1346" s="30"/>
      <c r="U1346" s="10"/>
      <c r="V1346" s="434"/>
      <c r="W1346" s="10" t="str">
        <f>IFERROR(VLOOKUP(Table3[[#This Row],[Št. projektne naloge]],'[2]list 1'!$A$2:$I$2000,9,FALSE),"")</f>
        <v/>
      </c>
      <c r="X1346" s="296"/>
      <c r="Y1346" s="101">
        <f>SUM(Table3[[#This Row],[cca 
25%]:[cca 100%]])</f>
        <v>0</v>
      </c>
      <c r="Z1346" s="344">
        <f>Table3[[#This Row],[Montažne ure]]*(1-Table3[[#This Row],[faktor %]])</f>
        <v>0</v>
      </c>
      <c r="AA1346" s="102"/>
      <c r="AB1346" s="10"/>
      <c r="AC1346" s="10"/>
      <c r="AD1346" s="10"/>
      <c r="AE1346" s="10"/>
      <c r="AF1346" s="3"/>
      <c r="AG1346" s="296" t="str">
        <f>IFERROR(VLOOKUP(Table3[[#This Row],[Št. projektne naloge]],'[1]PLAN KONTROLE KONČANIH STROJEV'!$C$8:$M$2000,5,FALSE),"")</f>
        <v/>
      </c>
      <c r="AH1346" s="296" t="str">
        <f>IFERROR(VLOOKUP(Table3[[#This Row],[Št. projektne naloge]],'[1]PLAN KONTROLE KONČANIH STROJEV'!$C$8:$M$2000,4,FALSE),"")</f>
        <v/>
      </c>
      <c r="AI1346" s="10"/>
      <c r="AJ1346" s="10"/>
      <c r="AK1346" s="296" t="str">
        <f>IFERROR(VLOOKUP(Table3[[#This Row],[Št. projektne naloge]],'[1]PLAN KONTROLE KONČANIH STROJEV'!$C$8:$M$2000,9,FALSE),"")</f>
        <v/>
      </c>
      <c r="AL134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46" s="30" t="s">
        <v>357</v>
      </c>
      <c r="AN1346" s="1"/>
    </row>
    <row r="1347" spans="1:40" ht="18" hidden="1" customHeight="1" x14ac:dyDescent="0.35">
      <c r="A1347" s="117" t="s">
        <v>2488</v>
      </c>
      <c r="B1347" s="8" t="s">
        <v>2487</v>
      </c>
      <c r="C1347" s="57" t="s">
        <v>2486</v>
      </c>
      <c r="D1347" s="419"/>
      <c r="E1347" s="50" t="str">
        <f t="shared" si="14"/>
        <v/>
      </c>
      <c r="F1347" s="10"/>
      <c r="G1347" s="10"/>
      <c r="H1347" s="29" t="s">
        <v>1487</v>
      </c>
      <c r="I1347" s="7">
        <v>4</v>
      </c>
      <c r="J1347" s="7"/>
      <c r="K1347" s="7"/>
      <c r="L1347" s="19">
        <v>0</v>
      </c>
      <c r="M1347" s="19">
        <v>0</v>
      </c>
      <c r="N1347" s="104">
        <v>467246</v>
      </c>
      <c r="O1347" s="10"/>
      <c r="P1347" s="10">
        <v>8</v>
      </c>
      <c r="Q1347" s="102"/>
      <c r="R1347" s="10">
        <v>36</v>
      </c>
      <c r="S1347" s="59" t="s">
        <v>28</v>
      </c>
      <c r="T1347" s="30" t="s">
        <v>2523</v>
      </c>
      <c r="U1347" s="10"/>
      <c r="V1347" s="434"/>
      <c r="W1347" s="10" t="str">
        <f>IFERROR(VLOOKUP(Table3[[#This Row],[Št. projektne naloge]],'[2]list 1'!$A$2:$I$2000,9,FALSE),"")</f>
        <v/>
      </c>
      <c r="X1347" s="296" t="str">
        <f>IFERROR(VLOOKUP(Table3[[#This Row],[Št. projektne naloge]],'[2]list 1'!$A$2:$I$2000,8,FALSE),"")</f>
        <v/>
      </c>
      <c r="Y1347" s="101">
        <f>SUM(Table3[[#This Row],[cca 
25%]:[cca 100%]])</f>
        <v>0</v>
      </c>
      <c r="Z1347" s="344">
        <f>Table3[[#This Row],[Montažne ure]]*(1-Table3[[#This Row],[faktor %]])</f>
        <v>36</v>
      </c>
      <c r="AA1347" s="102"/>
      <c r="AB1347" s="10"/>
      <c r="AC1347" s="10"/>
      <c r="AD1347" s="10"/>
      <c r="AE1347" s="10"/>
      <c r="AF1347" s="3"/>
      <c r="AG1347" s="296" t="str">
        <f>IFERROR(VLOOKUP(Table3[[#This Row],[Št. projektne naloge]],'[1]PLAN KONTROLE KONČANIH STROJEV'!$C$8:$M$2000,5,FALSE),"")</f>
        <v/>
      </c>
      <c r="AH1347" s="296" t="str">
        <f>IFERROR(VLOOKUP(Table3[[#This Row],[Št. projektne naloge]],'[1]PLAN KONTROLE KONČANIH STROJEV'!$C$8:$M$2000,4,FALSE),"")</f>
        <v/>
      </c>
      <c r="AI1347" s="10" t="s">
        <v>1491</v>
      </c>
      <c r="AJ1347" s="10"/>
      <c r="AK1347" s="296" t="str">
        <f>IFERROR(VLOOKUP(Table3[[#This Row],[Št. projektne naloge]],'[1]PLAN KONTROLE KONČANIH STROJEV'!$C$8:$M$2000,9,FALSE),"")</f>
        <v/>
      </c>
      <c r="AL134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47" s="30" t="s">
        <v>357</v>
      </c>
      <c r="AN1347" s="1"/>
    </row>
    <row r="1348" spans="1:40" ht="18" hidden="1" customHeight="1" x14ac:dyDescent="0.35">
      <c r="A1348" s="117"/>
      <c r="B1348" s="8"/>
      <c r="C1348" s="57"/>
      <c r="D1348" s="50"/>
      <c r="E1348" s="50" t="str">
        <f t="shared" si="14"/>
        <v/>
      </c>
      <c r="F1348" s="10"/>
      <c r="G1348" s="10"/>
      <c r="H1348" s="29"/>
      <c r="I1348" s="10"/>
      <c r="J1348" s="10"/>
      <c r="K1348" s="10"/>
      <c r="L1348" s="279"/>
      <c r="M1348" s="279"/>
      <c r="N1348" s="108"/>
      <c r="O1348" s="10"/>
      <c r="P1348" s="10"/>
      <c r="Q1348" s="102"/>
      <c r="R1348" s="10"/>
      <c r="S1348" s="272"/>
      <c r="T1348" s="30"/>
      <c r="U1348" s="10"/>
      <c r="V1348" s="434"/>
      <c r="W1348" s="10" t="str">
        <f>IFERROR(VLOOKUP(Table3[[#This Row],[Št. projektne naloge]],'[2]list 1'!$A$2:$I$2000,9,FALSE),"")</f>
        <v/>
      </c>
      <c r="X1348" s="296" t="str">
        <f>IFERROR(VLOOKUP(Table3[[#This Row],[Št. projektne naloge]],'[2]list 1'!$A$2:$I$2000,8,FALSE),"")</f>
        <v/>
      </c>
      <c r="Y1348" s="101">
        <f>SUM(Table3[[#This Row],[cca 
25%]:[cca 100%]])</f>
        <v>0</v>
      </c>
      <c r="Z1348" s="344">
        <f>Table3[[#This Row],[Montažne ure]]*(1-Table3[[#This Row],[faktor %]])</f>
        <v>0</v>
      </c>
      <c r="AA1348" s="102"/>
      <c r="AB1348" s="10"/>
      <c r="AC1348" s="10"/>
      <c r="AD1348" s="10"/>
      <c r="AE1348" s="10"/>
      <c r="AF1348" s="3"/>
      <c r="AG1348" s="296" t="str">
        <f>IFERROR(VLOOKUP(Table3[[#This Row],[Št. projektne naloge]],'[1]PLAN KONTROLE KONČANIH STROJEV'!$C$8:$M$2000,5,FALSE),"")</f>
        <v/>
      </c>
      <c r="AH1348" s="296" t="str">
        <f>IFERROR(VLOOKUP(Table3[[#This Row],[Št. projektne naloge]],'[1]PLAN KONTROLE KONČANIH STROJEV'!$C$8:$M$2000,4,FALSE),"")</f>
        <v/>
      </c>
      <c r="AI1348" s="10"/>
      <c r="AJ1348" s="10"/>
      <c r="AK1348" s="296" t="str">
        <f>IFERROR(VLOOKUP(Table3[[#This Row],[Št. projektne naloge]],'[1]PLAN KONTROLE KONČANIH STROJEV'!$C$8:$M$2000,9,FALSE),"")</f>
        <v/>
      </c>
      <c r="AL134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48" s="30" t="s">
        <v>357</v>
      </c>
      <c r="AN1348" s="1"/>
    </row>
    <row r="1349" spans="1:40" ht="18" hidden="1" customHeight="1" x14ac:dyDescent="0.35">
      <c r="A1349" s="117" t="s">
        <v>2490</v>
      </c>
      <c r="B1349" s="8" t="s">
        <v>2489</v>
      </c>
      <c r="C1349" s="57" t="s">
        <v>2034</v>
      </c>
      <c r="D1349" s="471" t="s">
        <v>2780</v>
      </c>
      <c r="E1349" s="50" t="str">
        <f t="shared" si="14"/>
        <v>std</v>
      </c>
      <c r="F1349" s="10"/>
      <c r="G1349" s="10"/>
      <c r="H1349" s="29" t="s">
        <v>2564</v>
      </c>
      <c r="I1349" s="7">
        <v>3</v>
      </c>
      <c r="J1349" s="7"/>
      <c r="K1349" s="7"/>
      <c r="L1349" s="213">
        <v>0</v>
      </c>
      <c r="M1349" s="213">
        <v>0</v>
      </c>
      <c r="N1349" s="104">
        <v>455832003</v>
      </c>
      <c r="O1349" s="10">
        <v>16531</v>
      </c>
      <c r="P1349" s="10">
        <v>1</v>
      </c>
      <c r="Q1349" s="102"/>
      <c r="R1349" s="10">
        <v>72</v>
      </c>
      <c r="S1349" s="272" t="s">
        <v>23</v>
      </c>
      <c r="T1349" s="30" t="s">
        <v>2523</v>
      </c>
      <c r="U1349" s="10" t="s">
        <v>1475</v>
      </c>
      <c r="V1349" s="434"/>
      <c r="W1349" s="10" t="str">
        <f>IFERROR(VLOOKUP(Table3[[#This Row],[Št. projektne naloge]],'[2]list 1'!$A$2:$I$2000,9,FALSE),"")</f>
        <v/>
      </c>
      <c r="X1349" s="296" t="str">
        <f>IFERROR(VLOOKUP(Table3[[#This Row],[Št. projektne naloge]],'[2]list 1'!$A$2:$I$2000,8,FALSE),"")</f>
        <v/>
      </c>
      <c r="Y1349" s="101">
        <f>SUM(Table3[[#This Row],[cca 
25%]:[cca 100%]])</f>
        <v>1</v>
      </c>
      <c r="Z1349" s="344">
        <f>Table3[[#This Row],[Montažne ure]]*(1-Table3[[#This Row],[faktor %]])</f>
        <v>0</v>
      </c>
      <c r="AA1349" s="84">
        <v>0.25</v>
      </c>
      <c r="AB1349" s="84">
        <v>0.25</v>
      </c>
      <c r="AC1349" s="84">
        <v>0.25</v>
      </c>
      <c r="AD1349" s="84">
        <v>0.25</v>
      </c>
      <c r="AE1349" s="154" t="s">
        <v>2666</v>
      </c>
      <c r="AF1349" s="3"/>
      <c r="AG1349" s="296" t="str">
        <f>IFERROR(VLOOKUP(Table3[[#This Row],[Št. projektne naloge]],'[1]PLAN KONTROLE KONČANIH STROJEV'!$C$8:$M$2000,5,FALSE),"")</f>
        <v/>
      </c>
      <c r="AH1349" s="296" t="str">
        <f>IFERROR(VLOOKUP(Table3[[#This Row],[Št. projektne naloge]],'[1]PLAN KONTROLE KONČANIH STROJEV'!$C$8:$M$2000,4,FALSE),"")</f>
        <v/>
      </c>
      <c r="AI1349" s="108" t="s">
        <v>1491</v>
      </c>
      <c r="AJ1349" s="10"/>
      <c r="AK1349" s="296" t="str">
        <f>IFERROR(VLOOKUP(Table3[[#This Row],[Št. projektne naloge]],'[1]PLAN KONTROLE KONČANIH STROJEV'!$C$8:$M$2000,9,FALSE),"")</f>
        <v/>
      </c>
      <c r="AL134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49" s="30" t="s">
        <v>357</v>
      </c>
      <c r="AN1349" s="1"/>
    </row>
    <row r="1350" spans="1:40" ht="18" hidden="1" customHeight="1" x14ac:dyDescent="0.35">
      <c r="A1350" s="117"/>
      <c r="B1350" s="8"/>
      <c r="C1350" s="57"/>
      <c r="D1350" s="50"/>
      <c r="E1350" s="50" t="str">
        <f t="shared" si="14"/>
        <v/>
      </c>
      <c r="F1350" s="10"/>
      <c r="G1350" s="10"/>
      <c r="H1350" s="29"/>
      <c r="I1350" s="10"/>
      <c r="J1350" s="10"/>
      <c r="K1350" s="10"/>
      <c r="L1350" s="279"/>
      <c r="M1350" s="279"/>
      <c r="N1350" s="108"/>
      <c r="O1350" s="10"/>
      <c r="P1350" s="10"/>
      <c r="Q1350" s="102"/>
      <c r="R1350" s="10"/>
      <c r="S1350" s="272"/>
      <c r="T1350" s="30"/>
      <c r="U1350" s="10"/>
      <c r="V1350" s="434"/>
      <c r="W1350" s="10" t="str">
        <f>IFERROR(VLOOKUP(Table3[[#This Row],[Št. projektne naloge]],'[2]list 1'!$A$2:$I$2000,9,FALSE),"")</f>
        <v/>
      </c>
      <c r="X1350" s="296" t="str">
        <f>IFERROR(VLOOKUP(Table3[[#This Row],[Št. projektne naloge]],'[2]list 1'!$A$2:$I$2000,8,FALSE),"")</f>
        <v/>
      </c>
      <c r="Y1350" s="101">
        <f>SUM(Table3[[#This Row],[cca 
25%]:[cca 100%]])</f>
        <v>0</v>
      </c>
      <c r="Z1350" s="344">
        <f>Table3[[#This Row],[Montažne ure]]*(1-Table3[[#This Row],[faktor %]])</f>
        <v>0</v>
      </c>
      <c r="AA1350" s="102"/>
      <c r="AB1350" s="10"/>
      <c r="AC1350" s="10"/>
      <c r="AD1350" s="10"/>
      <c r="AE1350" s="10"/>
      <c r="AF1350" s="3"/>
      <c r="AG1350" s="296" t="str">
        <f>IFERROR(VLOOKUP(Table3[[#This Row],[Št. projektne naloge]],'[1]PLAN KONTROLE KONČANIH STROJEV'!$C$8:$M$2000,5,FALSE),"")</f>
        <v/>
      </c>
      <c r="AH1350" s="296" t="str">
        <f>IFERROR(VLOOKUP(Table3[[#This Row],[Št. projektne naloge]],'[1]PLAN KONTROLE KONČANIH STROJEV'!$C$8:$M$2000,4,FALSE),"")</f>
        <v/>
      </c>
      <c r="AI1350" s="10"/>
      <c r="AJ1350" s="10"/>
      <c r="AK1350" s="296" t="str">
        <f>IFERROR(VLOOKUP(Table3[[#This Row],[Št. projektne naloge]],'[1]PLAN KONTROLE KONČANIH STROJEV'!$C$8:$M$2000,9,FALSE),"")</f>
        <v/>
      </c>
      <c r="AL135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50" s="30" t="s">
        <v>357</v>
      </c>
      <c r="AN1350" s="1"/>
    </row>
    <row r="1351" spans="1:40" ht="18" hidden="1" customHeight="1" x14ac:dyDescent="0.35">
      <c r="A1351" s="117" t="s">
        <v>2492</v>
      </c>
      <c r="B1351" s="8" t="s">
        <v>2491</v>
      </c>
      <c r="C1351" s="57" t="s">
        <v>2493</v>
      </c>
      <c r="D1351" s="50" t="s">
        <v>2494</v>
      </c>
      <c r="E1351" s="50" t="str">
        <f t="shared" si="14"/>
        <v>SMH-1</v>
      </c>
      <c r="F1351" s="10"/>
      <c r="G1351" s="10"/>
      <c r="H1351" s="29" t="s">
        <v>1257</v>
      </c>
      <c r="I1351" s="7">
        <v>47</v>
      </c>
      <c r="J1351" s="7"/>
      <c r="K1351" s="7"/>
      <c r="L1351" s="19">
        <v>0</v>
      </c>
      <c r="M1351" s="19">
        <v>0</v>
      </c>
      <c r="N1351" s="104">
        <v>384798</v>
      </c>
      <c r="O1351" s="10">
        <v>16534</v>
      </c>
      <c r="P1351" s="10"/>
      <c r="Q1351" s="102"/>
      <c r="R1351" s="10">
        <v>16</v>
      </c>
      <c r="S1351" s="272" t="s">
        <v>23</v>
      </c>
      <c r="T1351" s="30"/>
      <c r="U1351" s="10"/>
      <c r="V1351" s="434"/>
      <c r="W1351" s="10" t="str">
        <f>IFERROR(VLOOKUP(Table3[[#This Row],[Št. projektne naloge]],'[2]list 1'!$A$2:$I$2000,9,FALSE),"")</f>
        <v/>
      </c>
      <c r="X1351" s="296" t="str">
        <f>IFERROR(VLOOKUP(Table3[[#This Row],[Št. projektne naloge]],'[2]list 1'!$A$2:$I$2000,8,FALSE),"")</f>
        <v/>
      </c>
      <c r="Y1351" s="101">
        <f>SUM(Table3[[#This Row],[cca 
25%]:[cca 100%]])</f>
        <v>1</v>
      </c>
      <c r="Z1351" s="344">
        <f>Table3[[#This Row],[Montažne ure]]*(1-Table3[[#This Row],[faktor %]])</f>
        <v>0</v>
      </c>
      <c r="AA1351" s="84">
        <v>0.25</v>
      </c>
      <c r="AB1351" s="84">
        <v>0.25</v>
      </c>
      <c r="AC1351" s="84">
        <v>0.25</v>
      </c>
      <c r="AD1351" s="84">
        <v>0.25</v>
      </c>
      <c r="AE1351" s="10"/>
      <c r="AF1351" s="3"/>
      <c r="AG1351" s="296" t="str">
        <f>IFERROR(VLOOKUP(Table3[[#This Row],[Št. projektne naloge]],'[1]PLAN KONTROLE KONČANIH STROJEV'!$C$8:$M$2000,5,FALSE),"")</f>
        <v/>
      </c>
      <c r="AH1351" s="296" t="str">
        <f>IFERROR(VLOOKUP(Table3[[#This Row],[Št. projektne naloge]],'[1]PLAN KONTROLE KONČANIH STROJEV'!$C$8:$M$2000,4,FALSE),"")</f>
        <v/>
      </c>
      <c r="AI1351" s="10"/>
      <c r="AJ1351" s="10"/>
      <c r="AK1351" s="296" t="str">
        <f>IFERROR(VLOOKUP(Table3[[#This Row],[Št. projektne naloge]],'[1]PLAN KONTROLE KONČANIH STROJEV'!$C$8:$M$2000,9,FALSE),"")</f>
        <v/>
      </c>
      <c r="AL135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51" s="30" t="s">
        <v>357</v>
      </c>
      <c r="AN1351" s="1"/>
    </row>
    <row r="1352" spans="1:40" ht="18" hidden="1" customHeight="1" x14ac:dyDescent="0.35">
      <c r="A1352" s="117" t="s">
        <v>2492</v>
      </c>
      <c r="B1352" s="8" t="s">
        <v>2491</v>
      </c>
      <c r="C1352" s="57" t="s">
        <v>2493</v>
      </c>
      <c r="D1352" s="50" t="s">
        <v>2495</v>
      </c>
      <c r="E1352" s="50" t="str">
        <f t="shared" si="14"/>
        <v>SMH-2</v>
      </c>
      <c r="F1352" s="10"/>
      <c r="G1352" s="10"/>
      <c r="H1352" s="29" t="s">
        <v>1257</v>
      </c>
      <c r="I1352" s="7">
        <v>47</v>
      </c>
      <c r="J1352" s="7"/>
      <c r="K1352" s="7"/>
      <c r="L1352" s="19">
        <v>0</v>
      </c>
      <c r="M1352" s="19">
        <v>0</v>
      </c>
      <c r="N1352" s="104">
        <v>384798</v>
      </c>
      <c r="O1352" s="10">
        <v>16535</v>
      </c>
      <c r="P1352" s="10"/>
      <c r="Q1352" s="102"/>
      <c r="R1352" s="10">
        <v>16</v>
      </c>
      <c r="S1352" s="272" t="s">
        <v>23</v>
      </c>
      <c r="T1352" s="30"/>
      <c r="U1352" s="10"/>
      <c r="V1352" s="434"/>
      <c r="W1352" s="10" t="str">
        <f>IFERROR(VLOOKUP(Table3[[#This Row],[Št. projektne naloge]],'[2]list 1'!$A$2:$I$2000,9,FALSE),"")</f>
        <v/>
      </c>
      <c r="X1352" s="296" t="str">
        <f>IFERROR(VLOOKUP(Table3[[#This Row],[Št. projektne naloge]],'[2]list 1'!$A$2:$I$2000,8,FALSE),"")</f>
        <v/>
      </c>
      <c r="Y1352" s="101">
        <f>SUM(Table3[[#This Row],[cca 
25%]:[cca 100%]])</f>
        <v>1</v>
      </c>
      <c r="Z1352" s="344">
        <f>Table3[[#This Row],[Montažne ure]]*(1-Table3[[#This Row],[faktor %]])</f>
        <v>0</v>
      </c>
      <c r="AA1352" s="84">
        <v>0.25</v>
      </c>
      <c r="AB1352" s="84">
        <v>0.25</v>
      </c>
      <c r="AC1352" s="84">
        <v>0.25</v>
      </c>
      <c r="AD1352" s="84">
        <v>0.25</v>
      </c>
      <c r="AE1352" s="10"/>
      <c r="AF1352" s="3"/>
      <c r="AG1352" s="296" t="str">
        <f>IFERROR(VLOOKUP(Table3[[#This Row],[Št. projektne naloge]],'[1]PLAN KONTROLE KONČANIH STROJEV'!$C$8:$M$2000,5,FALSE),"")</f>
        <v/>
      </c>
      <c r="AH1352" s="296" t="str">
        <f>IFERROR(VLOOKUP(Table3[[#This Row],[Št. projektne naloge]],'[1]PLAN KONTROLE KONČANIH STROJEV'!$C$8:$M$2000,4,FALSE),"")</f>
        <v/>
      </c>
      <c r="AI1352" s="10"/>
      <c r="AJ1352" s="10"/>
      <c r="AK1352" s="296" t="str">
        <f>IFERROR(VLOOKUP(Table3[[#This Row],[Št. projektne naloge]],'[1]PLAN KONTROLE KONČANIH STROJEV'!$C$8:$M$2000,9,FALSE),"")</f>
        <v/>
      </c>
      <c r="AL135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52" s="30" t="s">
        <v>357</v>
      </c>
      <c r="AN1352" s="1"/>
    </row>
    <row r="1353" spans="1:40" ht="18" hidden="1" customHeight="1" x14ac:dyDescent="0.35">
      <c r="A1353" s="117"/>
      <c r="B1353" s="8"/>
      <c r="C1353" s="57"/>
      <c r="D1353" s="50"/>
      <c r="E1353" s="50" t="str">
        <f t="shared" si="14"/>
        <v/>
      </c>
      <c r="F1353" s="10"/>
      <c r="G1353" s="10"/>
      <c r="H1353" s="29"/>
      <c r="I1353" s="10"/>
      <c r="J1353" s="10"/>
      <c r="K1353" s="10"/>
      <c r="L1353" s="279"/>
      <c r="M1353" s="279"/>
      <c r="N1353" s="108"/>
      <c r="O1353" s="10"/>
      <c r="P1353" s="10"/>
      <c r="Q1353" s="102"/>
      <c r="R1353" s="10"/>
      <c r="S1353" s="272"/>
      <c r="T1353" s="30"/>
      <c r="U1353" s="10"/>
      <c r="V1353" s="434"/>
      <c r="W1353" s="10" t="str">
        <f>IFERROR(VLOOKUP(Table3[[#This Row],[Št. projektne naloge]],'[2]list 1'!$A$2:$I$2000,9,FALSE),"")</f>
        <v/>
      </c>
      <c r="X1353" s="296" t="str">
        <f>IFERROR(VLOOKUP(Table3[[#This Row],[Št. projektne naloge]],'[2]list 1'!$A$2:$I$2000,8,FALSE),"")</f>
        <v/>
      </c>
      <c r="Y1353" s="101">
        <f>SUM(Table3[[#This Row],[cca 
25%]:[cca 100%]])</f>
        <v>0</v>
      </c>
      <c r="Z1353" s="344">
        <f>Table3[[#This Row],[Montažne ure]]*(1-Table3[[#This Row],[faktor %]])</f>
        <v>0</v>
      </c>
      <c r="AA1353" s="102"/>
      <c r="AB1353" s="10"/>
      <c r="AC1353" s="10"/>
      <c r="AD1353" s="10"/>
      <c r="AE1353" s="10"/>
      <c r="AF1353" s="3"/>
      <c r="AG1353" s="296" t="str">
        <f>IFERROR(VLOOKUP(Table3[[#This Row],[Št. projektne naloge]],'[1]PLAN KONTROLE KONČANIH STROJEV'!$C$8:$M$2000,5,FALSE),"")</f>
        <v/>
      </c>
      <c r="AH1353" s="296" t="str">
        <f>IFERROR(VLOOKUP(Table3[[#This Row],[Št. projektne naloge]],'[1]PLAN KONTROLE KONČANIH STROJEV'!$C$8:$M$2000,4,FALSE),"")</f>
        <v/>
      </c>
      <c r="AI1353" s="10"/>
      <c r="AJ1353" s="10"/>
      <c r="AK1353" s="296" t="str">
        <f>IFERROR(VLOOKUP(Table3[[#This Row],[Št. projektne naloge]],'[1]PLAN KONTROLE KONČANIH STROJEV'!$C$8:$M$2000,9,FALSE),"")</f>
        <v/>
      </c>
      <c r="AL135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53" s="30" t="s">
        <v>357</v>
      </c>
      <c r="AN1353" s="1"/>
    </row>
    <row r="1354" spans="1:40" ht="18" hidden="1" customHeight="1" x14ac:dyDescent="0.35">
      <c r="A1354" s="76" t="s">
        <v>1929</v>
      </c>
      <c r="B1354" s="92" t="s">
        <v>1890</v>
      </c>
      <c r="C1354" s="95" t="s">
        <v>2505</v>
      </c>
      <c r="D1354" s="420" t="s">
        <v>2506</v>
      </c>
      <c r="E1354" s="25">
        <v>1</v>
      </c>
      <c r="F1354" s="91"/>
      <c r="G1354" s="91" t="s">
        <v>1087</v>
      </c>
      <c r="H1354" s="112" t="s">
        <v>2598</v>
      </c>
      <c r="I1354" s="200">
        <v>4</v>
      </c>
      <c r="J1354" s="200"/>
      <c r="K1354" s="200"/>
      <c r="L1354" s="19">
        <v>0</v>
      </c>
      <c r="M1354" s="19">
        <v>0</v>
      </c>
      <c r="N1354" s="91">
        <v>480111</v>
      </c>
      <c r="O1354" s="8">
        <v>16510</v>
      </c>
      <c r="P1354" s="10">
        <v>1</v>
      </c>
      <c r="Q1354" s="102"/>
      <c r="R1354" s="10">
        <v>8</v>
      </c>
      <c r="S1354" s="62" t="s">
        <v>19</v>
      </c>
      <c r="T1354" s="30"/>
      <c r="U1354" s="10"/>
      <c r="V1354" s="434"/>
      <c r="W1354" s="10" t="str">
        <f>IFERROR(VLOOKUP(Table3[[#This Row],[Št. projektne naloge]],'[2]list 1'!$A$2:$I$2000,9,FALSE),"")</f>
        <v/>
      </c>
      <c r="X1354" s="296" t="str">
        <f>IFERROR(VLOOKUP(Table3[[#This Row],[Št. projektne naloge]],'[2]list 1'!$A$2:$I$2000,8,FALSE),"")</f>
        <v/>
      </c>
      <c r="Y1354" s="101">
        <f>SUM(Table3[[#This Row],[cca 
25%]:[cca 100%]])</f>
        <v>1</v>
      </c>
      <c r="Z1354" s="344">
        <f>Table3[[#This Row],[Montažne ure]]*(1-Table3[[#This Row],[faktor %]])</f>
        <v>0</v>
      </c>
      <c r="AA1354" s="84">
        <v>0.25</v>
      </c>
      <c r="AB1354" s="84">
        <v>0.25</v>
      </c>
      <c r="AC1354" s="84">
        <v>0.25</v>
      </c>
      <c r="AD1354" s="84">
        <v>0.25</v>
      </c>
      <c r="AE1354" s="157" t="s">
        <v>2523</v>
      </c>
      <c r="AF1354" s="3"/>
      <c r="AG1354" s="296">
        <f>IFERROR(VLOOKUP(Table3[[#This Row],[Št. projektne naloge]],'[1]PLAN KONTROLE KONČANIH STROJEV'!$C$8:$M$2000,5,FALSE),"")</f>
        <v>45692</v>
      </c>
      <c r="AH1354" s="296" t="str">
        <f>IFERROR(VLOOKUP(Table3[[#This Row],[Št. projektne naloge]],'[1]PLAN KONTROLE KONČANIH STROJEV'!$C$8:$M$2000,4,FALSE),"")</f>
        <v>DA</v>
      </c>
      <c r="AI1354" s="10"/>
      <c r="AJ1354" s="10"/>
      <c r="AK1354" s="296">
        <f>IFERROR(VLOOKUP(Table3[[#This Row],[Št. projektne naloge]],'[1]PLAN KONTROLE KONČANIH STROJEV'!$C$8:$M$2000,9,FALSE),"")</f>
        <v>45692</v>
      </c>
      <c r="AL135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54" s="30" t="s">
        <v>357</v>
      </c>
      <c r="AN1354" s="1"/>
    </row>
    <row r="1355" spans="1:40" ht="18" hidden="1" customHeight="1" x14ac:dyDescent="0.35">
      <c r="A1355" s="76" t="s">
        <v>1929</v>
      </c>
      <c r="B1355" s="92" t="s">
        <v>1890</v>
      </c>
      <c r="C1355" s="95" t="s">
        <v>2507</v>
      </c>
      <c r="D1355" s="420" t="s">
        <v>2508</v>
      </c>
      <c r="E1355" s="25">
        <v>1</v>
      </c>
      <c r="F1355" s="91"/>
      <c r="G1355" s="91" t="s">
        <v>1087</v>
      </c>
      <c r="H1355" s="112" t="s">
        <v>2598</v>
      </c>
      <c r="I1355" s="200">
        <v>4</v>
      </c>
      <c r="J1355" s="200"/>
      <c r="K1355" s="200"/>
      <c r="L1355" s="19">
        <v>0</v>
      </c>
      <c r="M1355" s="19">
        <v>0</v>
      </c>
      <c r="N1355" s="91">
        <v>480112</v>
      </c>
      <c r="O1355" s="8">
        <v>16509</v>
      </c>
      <c r="P1355" s="10">
        <v>1</v>
      </c>
      <c r="Q1355" s="102"/>
      <c r="R1355" s="10">
        <v>28</v>
      </c>
      <c r="S1355" s="62" t="s">
        <v>19</v>
      </c>
      <c r="T1355" s="30"/>
      <c r="U1355" s="10"/>
      <c r="V1355" s="434"/>
      <c r="W1355" s="10" t="str">
        <f>IFERROR(VLOOKUP(Table3[[#This Row],[Št. projektne naloge]],'[2]list 1'!$A$2:$I$2000,9,FALSE),"")</f>
        <v/>
      </c>
      <c r="X1355" s="296" t="str">
        <f>IFERROR(VLOOKUP(Table3[[#This Row],[Št. projektne naloge]],'[2]list 1'!$A$2:$I$2000,8,FALSE),"")</f>
        <v/>
      </c>
      <c r="Y1355" s="101">
        <f>SUM(Table3[[#This Row],[cca 
25%]:[cca 100%]])</f>
        <v>1</v>
      </c>
      <c r="Z1355" s="344">
        <f>Table3[[#This Row],[Montažne ure]]*(1-Table3[[#This Row],[faktor %]])</f>
        <v>0</v>
      </c>
      <c r="AA1355" s="84">
        <v>0.25</v>
      </c>
      <c r="AB1355" s="84">
        <v>0.25</v>
      </c>
      <c r="AC1355" s="84">
        <v>0.25</v>
      </c>
      <c r="AD1355" s="84">
        <v>0.25</v>
      </c>
      <c r="AE1355" s="157" t="s">
        <v>2523</v>
      </c>
      <c r="AF1355" s="3"/>
      <c r="AG1355" s="296">
        <f>IFERROR(VLOOKUP(Table3[[#This Row],[Št. projektne naloge]],'[1]PLAN KONTROLE KONČANIH STROJEV'!$C$8:$M$2000,5,FALSE),"")</f>
        <v>45695</v>
      </c>
      <c r="AH1355" s="296" t="str">
        <f>IFERROR(VLOOKUP(Table3[[#This Row],[Št. projektne naloge]],'[1]PLAN KONTROLE KONČANIH STROJEV'!$C$8:$M$2000,4,FALSE),"")</f>
        <v>DA</v>
      </c>
      <c r="AI1355" s="10"/>
      <c r="AJ1355" s="10"/>
      <c r="AK1355" s="296">
        <f>IFERROR(VLOOKUP(Table3[[#This Row],[Št. projektne naloge]],'[1]PLAN KONTROLE KONČANIH STROJEV'!$C$8:$M$2000,9,FALSE),"")</f>
        <v>45695</v>
      </c>
      <c r="AL135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55" s="30" t="s">
        <v>357</v>
      </c>
      <c r="AN1355" s="1"/>
    </row>
    <row r="1356" spans="1:40" ht="18" hidden="1" customHeight="1" x14ac:dyDescent="0.35">
      <c r="A1356" s="76" t="s">
        <v>1929</v>
      </c>
      <c r="B1356" s="92" t="s">
        <v>1890</v>
      </c>
      <c r="C1356" s="95" t="s">
        <v>2509</v>
      </c>
      <c r="D1356" s="420" t="s">
        <v>2510</v>
      </c>
      <c r="E1356" s="25">
        <v>1</v>
      </c>
      <c r="F1356" s="91"/>
      <c r="G1356" s="91" t="s">
        <v>1087</v>
      </c>
      <c r="H1356" s="112" t="s">
        <v>2598</v>
      </c>
      <c r="I1356" s="200">
        <v>4</v>
      </c>
      <c r="J1356" s="200"/>
      <c r="K1356" s="200"/>
      <c r="L1356" s="19">
        <v>0</v>
      </c>
      <c r="M1356" s="19">
        <v>0</v>
      </c>
      <c r="N1356" s="91">
        <v>480113</v>
      </c>
      <c r="O1356" s="8"/>
      <c r="P1356" s="10">
        <v>1</v>
      </c>
      <c r="Q1356" s="102"/>
      <c r="R1356" s="10">
        <v>22</v>
      </c>
      <c r="S1356" s="62" t="s">
        <v>19</v>
      </c>
      <c r="T1356" s="30"/>
      <c r="U1356" s="10"/>
      <c r="V1356" s="434"/>
      <c r="W1356" s="10" t="str">
        <f>IFERROR(VLOOKUP(Table3[[#This Row],[Št. projektne naloge]],'[2]list 1'!$A$2:$I$2000,9,FALSE),"")</f>
        <v/>
      </c>
      <c r="X1356" s="296" t="str">
        <f>IFERROR(VLOOKUP(Table3[[#This Row],[Št. projektne naloge]],'[2]list 1'!$A$2:$I$2000,8,FALSE),"")</f>
        <v/>
      </c>
      <c r="Y1356" s="101">
        <f>SUM(Table3[[#This Row],[cca 
25%]:[cca 100%]])</f>
        <v>0.75</v>
      </c>
      <c r="Z1356" s="344">
        <f>Table3[[#This Row],[Montažne ure]]*(1-Table3[[#This Row],[faktor %]])</f>
        <v>5.5</v>
      </c>
      <c r="AA1356" s="84">
        <v>0.25</v>
      </c>
      <c r="AB1356" s="84">
        <v>0.25</v>
      </c>
      <c r="AC1356" s="84">
        <v>0.25</v>
      </c>
      <c r="AD1356" s="10"/>
      <c r="AE1356" s="541" t="s">
        <v>2528</v>
      </c>
      <c r="AF1356" s="3"/>
      <c r="AG1356" s="296">
        <f>IFERROR(VLOOKUP(Table3[[#This Row],[Št. projektne naloge]],'[1]PLAN KONTROLE KONČANIH STROJEV'!$C$8:$M$2000,5,FALSE),"")</f>
        <v>45706</v>
      </c>
      <c r="AH1356" s="296" t="str">
        <f>IFERROR(VLOOKUP(Table3[[#This Row],[Št. projektne naloge]],'[1]PLAN KONTROLE KONČANIH STROJEV'!$C$8:$M$2000,4,FALSE),"")</f>
        <v>DA</v>
      </c>
      <c r="AI1356" s="10"/>
      <c r="AJ1356" s="10"/>
      <c r="AK1356" s="296">
        <f>IFERROR(VLOOKUP(Table3[[#This Row],[Št. projektne naloge]],'[1]PLAN KONTROLE KONČANIH STROJEV'!$C$8:$M$2000,9,FALSE),"")</f>
        <v>45706</v>
      </c>
      <c r="AL135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56" s="30" t="s">
        <v>357</v>
      </c>
      <c r="AN1356" s="1"/>
    </row>
    <row r="1357" spans="1:40" ht="18" hidden="1" customHeight="1" x14ac:dyDescent="0.35">
      <c r="A1357" s="117" t="s">
        <v>1929</v>
      </c>
      <c r="B1357" s="8" t="s">
        <v>1890</v>
      </c>
      <c r="C1357" s="57" t="s">
        <v>2511</v>
      </c>
      <c r="D1357" s="50" t="s">
        <v>2512</v>
      </c>
      <c r="E1357" s="50">
        <v>400</v>
      </c>
      <c r="F1357" s="10"/>
      <c r="G1357" s="10" t="s">
        <v>1078</v>
      </c>
      <c r="H1357" s="29" t="s">
        <v>1098</v>
      </c>
      <c r="I1357" s="7">
        <v>47</v>
      </c>
      <c r="J1357" s="7"/>
      <c r="K1357" s="7"/>
      <c r="L1357" s="19">
        <v>0</v>
      </c>
      <c r="M1357" s="19">
        <v>0</v>
      </c>
      <c r="N1357" s="10">
        <v>434496</v>
      </c>
      <c r="O1357" s="8"/>
      <c r="P1357" s="10">
        <v>3</v>
      </c>
      <c r="Q1357" s="102"/>
      <c r="R1357" s="10"/>
      <c r="S1357" s="272"/>
      <c r="T1357" s="30"/>
      <c r="U1357" s="10"/>
      <c r="V1357" s="434"/>
      <c r="W1357" s="10" t="str">
        <f>IFERROR(VLOOKUP(Table3[[#This Row],[Št. projektne naloge]],'[2]list 1'!$A$2:$I$2000,9,FALSE),"")</f>
        <v/>
      </c>
      <c r="X1357" s="296" t="str">
        <f>IFERROR(VLOOKUP(Table3[[#This Row],[Št. projektne naloge]],'[2]list 1'!$A$2:$I$2000,8,FALSE),"")</f>
        <v/>
      </c>
      <c r="Y1357" s="101">
        <f>SUM(Table3[[#This Row],[cca 
25%]:[cca 100%]])</f>
        <v>1</v>
      </c>
      <c r="Z1357" s="344">
        <f>Table3[[#This Row],[Montažne ure]]*(1-Table3[[#This Row],[faktor %]])</f>
        <v>0</v>
      </c>
      <c r="AA1357" s="84">
        <v>0.25</v>
      </c>
      <c r="AB1357" s="84">
        <v>0.25</v>
      </c>
      <c r="AC1357" s="84">
        <v>0.25</v>
      </c>
      <c r="AD1357" s="84">
        <v>0.25</v>
      </c>
      <c r="AE1357" s="10"/>
      <c r="AF1357" s="3"/>
      <c r="AG1357" s="296" t="str">
        <f>IFERROR(VLOOKUP(Table3[[#This Row],[Št. projektne naloge]],'[1]PLAN KONTROLE KONČANIH STROJEV'!$C$8:$M$2000,5,FALSE),"")</f>
        <v/>
      </c>
      <c r="AH1357" s="296" t="str">
        <f>IFERROR(VLOOKUP(Table3[[#This Row],[Št. projektne naloge]],'[1]PLAN KONTROLE KONČANIH STROJEV'!$C$8:$M$2000,4,FALSE),"")</f>
        <v/>
      </c>
      <c r="AI1357" s="10"/>
      <c r="AJ1357" s="10"/>
      <c r="AK1357" s="296" t="str">
        <f>IFERROR(VLOOKUP(Table3[[#This Row],[Št. projektne naloge]],'[1]PLAN KONTROLE KONČANIH STROJEV'!$C$8:$M$2000,9,FALSE),"")</f>
        <v/>
      </c>
      <c r="AL135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57" s="30" t="s">
        <v>2665</v>
      </c>
      <c r="AN1357" s="1"/>
    </row>
    <row r="1358" spans="1:40" ht="18" hidden="1" customHeight="1" x14ac:dyDescent="0.35">
      <c r="A1358" s="117" t="s">
        <v>1929</v>
      </c>
      <c r="B1358" s="8" t="s">
        <v>1890</v>
      </c>
      <c r="C1358" s="57" t="s">
        <v>2513</v>
      </c>
      <c r="D1358" s="50" t="s">
        <v>2514</v>
      </c>
      <c r="E1358" s="50">
        <v>410</v>
      </c>
      <c r="F1358" s="10"/>
      <c r="G1358" s="10" t="s">
        <v>1078</v>
      </c>
      <c r="H1358" s="29" t="s">
        <v>1098</v>
      </c>
      <c r="I1358" s="7">
        <v>47</v>
      </c>
      <c r="J1358" s="7"/>
      <c r="K1358" s="7"/>
      <c r="L1358" s="19">
        <v>0</v>
      </c>
      <c r="M1358" s="19">
        <v>0</v>
      </c>
      <c r="N1358" s="10">
        <v>434497</v>
      </c>
      <c r="O1358" s="8"/>
      <c r="P1358" s="10">
        <v>2</v>
      </c>
      <c r="Q1358" s="102"/>
      <c r="R1358" s="10"/>
      <c r="S1358" s="272"/>
      <c r="T1358" s="30"/>
      <c r="U1358" s="10"/>
      <c r="V1358" s="434"/>
      <c r="W1358" s="10" t="str">
        <f>IFERROR(VLOOKUP(Table3[[#This Row],[Št. projektne naloge]],'[2]list 1'!$A$2:$I$2000,9,FALSE),"")</f>
        <v/>
      </c>
      <c r="X1358" s="296" t="str">
        <f>IFERROR(VLOOKUP(Table3[[#This Row],[Št. projektne naloge]],'[2]list 1'!$A$2:$I$2000,8,FALSE),"")</f>
        <v/>
      </c>
      <c r="Y1358" s="101">
        <f>SUM(Table3[[#This Row],[cca 
25%]:[cca 100%]])</f>
        <v>1</v>
      </c>
      <c r="Z1358" s="344">
        <f>Table3[[#This Row],[Montažne ure]]*(1-Table3[[#This Row],[faktor %]])</f>
        <v>0</v>
      </c>
      <c r="AA1358" s="84">
        <v>0.25</v>
      </c>
      <c r="AB1358" s="84">
        <v>0.25</v>
      </c>
      <c r="AC1358" s="84">
        <v>0.25</v>
      </c>
      <c r="AD1358" s="84">
        <v>0.25</v>
      </c>
      <c r="AE1358" s="10"/>
      <c r="AF1358" s="3"/>
      <c r="AG1358" s="296" t="str">
        <f>IFERROR(VLOOKUP(Table3[[#This Row],[Št. projektne naloge]],'[1]PLAN KONTROLE KONČANIH STROJEV'!$C$8:$M$2000,5,FALSE),"")</f>
        <v/>
      </c>
      <c r="AH1358" s="296" t="str">
        <f>IFERROR(VLOOKUP(Table3[[#This Row],[Št. projektne naloge]],'[1]PLAN KONTROLE KONČANIH STROJEV'!$C$8:$M$2000,4,FALSE),"")</f>
        <v/>
      </c>
      <c r="AI1358" s="10"/>
      <c r="AJ1358" s="10"/>
      <c r="AK1358" s="296" t="str">
        <f>IFERROR(VLOOKUP(Table3[[#This Row],[Št. projektne naloge]],'[1]PLAN KONTROLE KONČANIH STROJEV'!$C$8:$M$2000,9,FALSE),"")</f>
        <v/>
      </c>
      <c r="AL135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58" s="30" t="s">
        <v>2665</v>
      </c>
      <c r="AN1358" s="1"/>
    </row>
    <row r="1359" spans="1:40" ht="18" hidden="1" customHeight="1" x14ac:dyDescent="0.35">
      <c r="A1359" s="117"/>
      <c r="B1359" s="8"/>
      <c r="C1359" s="57"/>
      <c r="D1359" s="50"/>
      <c r="E1359" s="50" t="str">
        <f>RIGHT(D1359,5)</f>
        <v/>
      </c>
      <c r="F1359" s="10"/>
      <c r="G1359" s="10"/>
      <c r="H1359" s="29"/>
      <c r="I1359" s="10"/>
      <c r="J1359" s="10"/>
      <c r="K1359" s="10"/>
      <c r="L1359" s="24"/>
      <c r="M1359" s="24"/>
      <c r="N1359" s="10"/>
      <c r="O1359" s="10"/>
      <c r="P1359" s="10"/>
      <c r="Q1359" s="102"/>
      <c r="R1359" s="10"/>
      <c r="S1359" s="272"/>
      <c r="T1359" s="30"/>
      <c r="U1359" s="10"/>
      <c r="V1359" s="434"/>
      <c r="W1359" s="10" t="str">
        <f>IFERROR(VLOOKUP(Table3[[#This Row],[Št. projektne naloge]],'[2]list 1'!$A$2:$I$2000,9,FALSE),"")</f>
        <v/>
      </c>
      <c r="X1359" s="296" t="str">
        <f>IFERROR(VLOOKUP(Table3[[#This Row],[Št. projektne naloge]],'[2]list 1'!$A$2:$I$2000,8,FALSE),"")</f>
        <v/>
      </c>
      <c r="Y1359" s="101">
        <f>SUM(Table3[[#This Row],[cca 
25%]:[cca 100%]])</f>
        <v>0</v>
      </c>
      <c r="Z1359" s="344">
        <f>Table3[[#This Row],[Montažne ure]]*(1-Table3[[#This Row],[faktor %]])</f>
        <v>0</v>
      </c>
      <c r="AA1359" s="366"/>
      <c r="AB1359" s="85"/>
      <c r="AC1359" s="85"/>
      <c r="AD1359" s="85"/>
      <c r="AE1359" s="10"/>
      <c r="AF1359" s="3"/>
      <c r="AG1359" s="296" t="str">
        <f>IFERROR(VLOOKUP(Table3[[#This Row],[Št. projektne naloge]],'[1]PLAN KONTROLE KONČANIH STROJEV'!$C$8:$M$2000,5,FALSE),"")</f>
        <v/>
      </c>
      <c r="AH1359" s="296" t="str">
        <f>IFERROR(VLOOKUP(Table3[[#This Row],[Št. projektne naloge]],'[1]PLAN KONTROLE KONČANIH STROJEV'!$C$8:$M$2000,4,FALSE),"")</f>
        <v/>
      </c>
      <c r="AI1359" s="10"/>
      <c r="AJ1359" s="10"/>
      <c r="AK1359" s="296" t="str">
        <f>IFERROR(VLOOKUP(Table3[[#This Row],[Št. projektne naloge]],'[1]PLAN KONTROLE KONČANIH STROJEV'!$C$8:$M$2000,9,FALSE),"")</f>
        <v/>
      </c>
      <c r="AL135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59" s="30" t="s">
        <v>357</v>
      </c>
      <c r="AN1359" s="1"/>
    </row>
    <row r="1360" spans="1:40" ht="18" hidden="1" customHeight="1" x14ac:dyDescent="0.35">
      <c r="A1360" s="117" t="s">
        <v>2519</v>
      </c>
      <c r="B1360" s="8" t="s">
        <v>2518</v>
      </c>
      <c r="C1360" s="57" t="s">
        <v>2361</v>
      </c>
      <c r="D1360" s="471" t="s">
        <v>2780</v>
      </c>
      <c r="E1360" s="50"/>
      <c r="F1360" s="10"/>
      <c r="G1360" s="10"/>
      <c r="H1360" s="29" t="s">
        <v>1471</v>
      </c>
      <c r="I1360" s="7">
        <v>5</v>
      </c>
      <c r="J1360" s="7"/>
      <c r="K1360" s="4"/>
      <c r="L1360" s="19">
        <v>0</v>
      </c>
      <c r="M1360" s="27">
        <v>0</v>
      </c>
      <c r="N1360" s="10">
        <v>455832005</v>
      </c>
      <c r="O1360" s="10">
        <v>16559</v>
      </c>
      <c r="P1360" s="10">
        <v>1</v>
      </c>
      <c r="Q1360" s="102"/>
      <c r="R1360" s="10">
        <v>124</v>
      </c>
      <c r="S1360" s="272" t="s">
        <v>23</v>
      </c>
      <c r="T1360" s="30" t="s">
        <v>2529</v>
      </c>
      <c r="U1360" s="10" t="s">
        <v>2530</v>
      </c>
      <c r="V1360" s="434"/>
      <c r="W1360" s="10" t="str">
        <f>IFERROR(VLOOKUP(Table3[[#This Row],[Št. projektne naloge]],'[2]list 1'!$A$2:$I$2000,9,FALSE),"")</f>
        <v/>
      </c>
      <c r="X1360" s="296" t="str">
        <f>IFERROR(VLOOKUP(Table3[[#This Row],[Št. projektne naloge]],'[2]list 1'!$A$2:$I$2000,8,FALSE),"")</f>
        <v/>
      </c>
      <c r="Y1360" s="101">
        <f>SUM(Table3[[#This Row],[cca 
25%]:[cca 100%]])</f>
        <v>1</v>
      </c>
      <c r="Z1360" s="344">
        <f>Table3[[#This Row],[Montažne ure]]*(1-Table3[[#This Row],[faktor %]])</f>
        <v>0</v>
      </c>
      <c r="AA1360" s="84">
        <v>0.25</v>
      </c>
      <c r="AB1360" s="84">
        <v>0.25</v>
      </c>
      <c r="AC1360" s="84">
        <v>0.25</v>
      </c>
      <c r="AD1360" s="84">
        <v>0.25</v>
      </c>
      <c r="AE1360" s="154" t="s">
        <v>2561</v>
      </c>
      <c r="AF1360" s="3"/>
      <c r="AG1360" s="296" t="str">
        <f>IFERROR(VLOOKUP(Table3[[#This Row],[Št. projektne naloge]],'[1]PLAN KONTROLE KONČANIH STROJEV'!$C$8:$M$2000,5,FALSE),"")</f>
        <v/>
      </c>
      <c r="AH1360" s="296" t="str">
        <f>IFERROR(VLOOKUP(Table3[[#This Row],[Št. projektne naloge]],'[1]PLAN KONTROLE KONČANIH STROJEV'!$C$8:$M$2000,4,FALSE),"")</f>
        <v/>
      </c>
      <c r="AI1360" s="10"/>
      <c r="AJ1360" s="10"/>
      <c r="AK1360" s="296" t="str">
        <f>IFERROR(VLOOKUP(Table3[[#This Row],[Št. projektne naloge]],'[1]PLAN KONTROLE KONČANIH STROJEV'!$C$8:$M$2000,9,FALSE),"")</f>
        <v/>
      </c>
      <c r="AL136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60" s="30" t="s">
        <v>357</v>
      </c>
      <c r="AN1360" s="1"/>
    </row>
    <row r="1361" spans="1:40" ht="18" hidden="1" customHeight="1" x14ac:dyDescent="0.35">
      <c r="A1361" s="117" t="s">
        <v>2519</v>
      </c>
      <c r="B1361" s="8" t="s">
        <v>2518</v>
      </c>
      <c r="C1361" s="95" t="s">
        <v>2037</v>
      </c>
      <c r="D1361" s="25"/>
      <c r="E1361" s="25"/>
      <c r="F1361" s="91"/>
      <c r="G1361" s="91"/>
      <c r="H1361" s="112"/>
      <c r="I1361" s="7">
        <v>5</v>
      </c>
      <c r="J1361" s="7"/>
      <c r="K1361" s="200"/>
      <c r="L1361" s="19">
        <v>0</v>
      </c>
      <c r="M1361" s="19">
        <v>0</v>
      </c>
      <c r="N1361" s="91">
        <v>482722</v>
      </c>
      <c r="O1361" s="10"/>
      <c r="P1361" s="10">
        <v>6</v>
      </c>
      <c r="Q1361" s="102"/>
      <c r="R1361" s="10">
        <v>42</v>
      </c>
      <c r="S1361" s="272"/>
      <c r="T1361" s="30" t="s">
        <v>2529</v>
      </c>
      <c r="U1361" s="10"/>
      <c r="V1361" s="434"/>
      <c r="W1361" s="10" t="str">
        <f>IFERROR(VLOOKUP(Table3[[#This Row],[Št. projektne naloge]],'[2]list 1'!$A$2:$I$2000,9,FALSE),"")</f>
        <v/>
      </c>
      <c r="X1361" s="296" t="str">
        <f>IFERROR(VLOOKUP(Table3[[#This Row],[Št. projektne naloge]],'[2]list 1'!$A$2:$I$2000,8,FALSE),"")</f>
        <v/>
      </c>
      <c r="Y1361" s="101">
        <f>SUM(Table3[[#This Row],[cca 
25%]:[cca 100%]])</f>
        <v>0</v>
      </c>
      <c r="Z1361" s="344">
        <f>Table3[[#This Row],[Montažne ure]]*(1-Table3[[#This Row],[faktor %]])</f>
        <v>42</v>
      </c>
      <c r="AA1361" s="366"/>
      <c r="AB1361" s="85"/>
      <c r="AC1361" s="85"/>
      <c r="AD1361" s="85"/>
      <c r="AE1361" s="10"/>
      <c r="AF1361" s="3"/>
      <c r="AG1361" s="296" t="str">
        <f>IFERROR(VLOOKUP(Table3[[#This Row],[Št. projektne naloge]],'[1]PLAN KONTROLE KONČANIH STROJEV'!$C$8:$M$2000,5,FALSE),"")</f>
        <v/>
      </c>
      <c r="AH1361" s="296" t="str">
        <f>IFERROR(VLOOKUP(Table3[[#This Row],[Št. projektne naloge]],'[1]PLAN KONTROLE KONČANIH STROJEV'!$C$8:$M$2000,4,FALSE),"")</f>
        <v/>
      </c>
      <c r="AI1361" s="10"/>
      <c r="AJ1361" s="10"/>
      <c r="AK1361" s="296" t="str">
        <f>IFERROR(VLOOKUP(Table3[[#This Row],[Št. projektne naloge]],'[1]PLAN KONTROLE KONČANIH STROJEV'!$C$8:$M$2000,9,FALSE),"")</f>
        <v/>
      </c>
      <c r="AL136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61" s="30" t="s">
        <v>357</v>
      </c>
      <c r="AN1361" s="1"/>
    </row>
    <row r="1362" spans="1:40" ht="18" hidden="1" customHeight="1" x14ac:dyDescent="0.35">
      <c r="A1362" s="117" t="s">
        <v>2519</v>
      </c>
      <c r="B1362" s="8" t="s">
        <v>2518</v>
      </c>
      <c r="C1362" s="57" t="s">
        <v>2522</v>
      </c>
      <c r="D1362" s="50"/>
      <c r="E1362" s="50"/>
      <c r="F1362" s="10"/>
      <c r="G1362" s="10"/>
      <c r="H1362" s="29"/>
      <c r="I1362" s="7">
        <v>5</v>
      </c>
      <c r="J1362" s="7"/>
      <c r="K1362" s="7"/>
      <c r="L1362" s="19">
        <v>0</v>
      </c>
      <c r="M1362" s="19">
        <v>0</v>
      </c>
      <c r="N1362" s="10">
        <v>458011</v>
      </c>
      <c r="O1362" s="10"/>
      <c r="P1362" s="10">
        <v>50</v>
      </c>
      <c r="Q1362" s="102"/>
      <c r="R1362" s="10"/>
      <c r="S1362" s="272" t="s">
        <v>23</v>
      </c>
      <c r="T1362" s="30" t="s">
        <v>2529</v>
      </c>
      <c r="U1362" s="10"/>
      <c r="V1362" s="434"/>
      <c r="W1362" s="10" t="str">
        <f>IFERROR(VLOOKUP(Table3[[#This Row],[Št. projektne naloge]],'[2]list 1'!$A$2:$I$2000,9,FALSE),"")</f>
        <v/>
      </c>
      <c r="X1362" s="296" t="str">
        <f>IFERROR(VLOOKUP(Table3[[#This Row],[Št. projektne naloge]],'[2]list 1'!$A$2:$I$2000,8,FALSE),"")</f>
        <v/>
      </c>
      <c r="Y1362" s="101">
        <f>SUM(Table3[[#This Row],[cca 
25%]:[cca 100%]])</f>
        <v>0</v>
      </c>
      <c r="Z1362" s="344">
        <f>Table3[[#This Row],[Montažne ure]]*(1-Table3[[#This Row],[faktor %]])</f>
        <v>0</v>
      </c>
      <c r="AA1362" s="366"/>
      <c r="AB1362" s="85"/>
      <c r="AC1362" s="85"/>
      <c r="AD1362" s="85"/>
      <c r="AE1362" s="10"/>
      <c r="AF1362" s="3"/>
      <c r="AG1362" s="296" t="str">
        <f>IFERROR(VLOOKUP(Table3[[#This Row],[Št. projektne naloge]],'[1]PLAN KONTROLE KONČANIH STROJEV'!$C$8:$M$2000,5,FALSE),"")</f>
        <v/>
      </c>
      <c r="AH1362" s="296" t="str">
        <f>IFERROR(VLOOKUP(Table3[[#This Row],[Št. projektne naloge]],'[1]PLAN KONTROLE KONČANIH STROJEV'!$C$8:$M$2000,4,FALSE),"")</f>
        <v/>
      </c>
      <c r="AI1362" s="10"/>
      <c r="AJ1362" s="10"/>
      <c r="AK1362" s="296" t="str">
        <f>IFERROR(VLOOKUP(Table3[[#This Row],[Št. projektne naloge]],'[1]PLAN KONTROLE KONČANIH STROJEV'!$C$8:$M$2000,9,FALSE),"")</f>
        <v/>
      </c>
      <c r="AL136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62" s="30" t="s">
        <v>357</v>
      </c>
      <c r="AN1362" s="1"/>
    </row>
    <row r="1363" spans="1:40" ht="18" hidden="1" customHeight="1" x14ac:dyDescent="0.35">
      <c r="A1363" s="117"/>
      <c r="B1363" s="8"/>
      <c r="C1363" s="57"/>
      <c r="D1363" s="50"/>
      <c r="E1363" s="50"/>
      <c r="F1363" s="10"/>
      <c r="G1363" s="10"/>
      <c r="H1363" s="29"/>
      <c r="I1363" s="10"/>
      <c r="J1363" s="10"/>
      <c r="K1363" s="10"/>
      <c r="L1363" s="24"/>
      <c r="M1363" s="24"/>
      <c r="N1363" s="10"/>
      <c r="O1363" s="10"/>
      <c r="P1363" s="10"/>
      <c r="Q1363" s="102"/>
      <c r="R1363" s="10"/>
      <c r="S1363" s="272"/>
      <c r="T1363" s="30"/>
      <c r="U1363" s="10"/>
      <c r="V1363" s="434"/>
      <c r="W1363" s="10" t="str">
        <f>IFERROR(VLOOKUP(Table3[[#This Row],[Št. projektne naloge]],'[2]list 1'!$A$2:$I$2000,9,FALSE),"")</f>
        <v/>
      </c>
      <c r="X1363" s="296" t="str">
        <f>IFERROR(VLOOKUP(Table3[[#This Row],[Št. projektne naloge]],'[2]list 1'!$A$2:$I$2000,8,FALSE),"")</f>
        <v/>
      </c>
      <c r="Y1363" s="101">
        <f>SUM(Table3[[#This Row],[cca 
25%]:[cca 100%]])</f>
        <v>0</v>
      </c>
      <c r="Z1363" s="344">
        <f>Table3[[#This Row],[Montažne ure]]*(1-Table3[[#This Row],[faktor %]])</f>
        <v>0</v>
      </c>
      <c r="AA1363" s="366"/>
      <c r="AB1363" s="85"/>
      <c r="AC1363" s="85"/>
      <c r="AD1363" s="85"/>
      <c r="AE1363" s="10"/>
      <c r="AF1363" s="3"/>
      <c r="AG1363" s="296" t="str">
        <f>IFERROR(VLOOKUP(Table3[[#This Row],[Št. projektne naloge]],'[1]PLAN KONTROLE KONČANIH STROJEV'!$C$8:$M$2000,5,FALSE),"")</f>
        <v/>
      </c>
      <c r="AH1363" s="296" t="str">
        <f>IFERROR(VLOOKUP(Table3[[#This Row],[Št. projektne naloge]],'[1]PLAN KONTROLE KONČANIH STROJEV'!$C$8:$M$2000,4,FALSE),"")</f>
        <v/>
      </c>
      <c r="AI1363" s="10"/>
      <c r="AJ1363" s="10"/>
      <c r="AK1363" s="296" t="str">
        <f>IFERROR(VLOOKUP(Table3[[#This Row],[Št. projektne naloge]],'[1]PLAN KONTROLE KONČANIH STROJEV'!$C$8:$M$2000,9,FALSE),"")</f>
        <v/>
      </c>
      <c r="AL136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63" s="30" t="s">
        <v>357</v>
      </c>
      <c r="AN1363" s="1"/>
    </row>
    <row r="1364" spans="1:40" ht="18" hidden="1" customHeight="1" x14ac:dyDescent="0.35">
      <c r="A1364" s="117" t="s">
        <v>2520</v>
      </c>
      <c r="B1364" s="8" t="s">
        <v>2521</v>
      </c>
      <c r="C1364" s="57" t="s">
        <v>799</v>
      </c>
      <c r="D1364" s="471" t="s">
        <v>2780</v>
      </c>
      <c r="E1364" s="50"/>
      <c r="F1364" s="10"/>
      <c r="G1364" s="10"/>
      <c r="H1364" s="29" t="s">
        <v>1484</v>
      </c>
      <c r="I1364" s="7">
        <v>4</v>
      </c>
      <c r="J1364" s="7"/>
      <c r="K1364" s="7"/>
      <c r="L1364" s="19">
        <v>0</v>
      </c>
      <c r="M1364" s="19">
        <v>0</v>
      </c>
      <c r="N1364" s="93">
        <v>455832002</v>
      </c>
      <c r="O1364" s="10">
        <v>16524</v>
      </c>
      <c r="P1364" s="10">
        <v>1</v>
      </c>
      <c r="Q1364" s="102"/>
      <c r="R1364" s="10">
        <v>110</v>
      </c>
      <c r="S1364" s="272" t="s">
        <v>23</v>
      </c>
      <c r="T1364" s="30" t="s">
        <v>2531</v>
      </c>
      <c r="U1364" s="10" t="s">
        <v>1484</v>
      </c>
      <c r="V1364" s="434"/>
      <c r="W1364" s="10" t="str">
        <f>IFERROR(VLOOKUP(Table3[[#This Row],[Št. projektne naloge]],'[2]list 1'!$A$2:$I$2000,9,FALSE),"")</f>
        <v/>
      </c>
      <c r="X1364" s="296" t="str">
        <f>IFERROR(VLOOKUP(Table3[[#This Row],[Št. projektne naloge]],'[2]list 1'!$A$2:$I$2000,8,FALSE),"")</f>
        <v/>
      </c>
      <c r="Y1364" s="101">
        <f>SUM(Table3[[#This Row],[cca 
25%]:[cca 100%]])</f>
        <v>1</v>
      </c>
      <c r="Z1364" s="344">
        <f>Table3[[#This Row],[Montažne ure]]*(1-Table3[[#This Row],[faktor %]])</f>
        <v>0</v>
      </c>
      <c r="AA1364" s="84">
        <v>0.25</v>
      </c>
      <c r="AB1364" s="84">
        <v>0.25</v>
      </c>
      <c r="AC1364" s="84">
        <v>0.25</v>
      </c>
      <c r="AD1364" s="84">
        <v>0.25</v>
      </c>
      <c r="AE1364" s="154" t="s">
        <v>2666</v>
      </c>
      <c r="AF1364" s="3"/>
      <c r="AG1364" s="296" t="str">
        <f>IFERROR(VLOOKUP(Table3[[#This Row],[Št. projektne naloge]],'[1]PLAN KONTROLE KONČANIH STROJEV'!$C$8:$M$2000,5,FALSE),"")</f>
        <v/>
      </c>
      <c r="AH1364" s="296" t="str">
        <f>IFERROR(VLOOKUP(Table3[[#This Row],[Št. projektne naloge]],'[1]PLAN KONTROLE KONČANIH STROJEV'!$C$8:$M$2000,4,FALSE),"")</f>
        <v/>
      </c>
      <c r="AI1364" s="10"/>
      <c r="AJ1364" s="10"/>
      <c r="AK1364" s="296" t="str">
        <f>IFERROR(VLOOKUP(Table3[[#This Row],[Št. projektne naloge]],'[1]PLAN KONTROLE KONČANIH STROJEV'!$C$8:$M$2000,9,FALSE),"")</f>
        <v/>
      </c>
      <c r="AL136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64" s="30" t="s">
        <v>357</v>
      </c>
      <c r="AN1364" s="1"/>
    </row>
    <row r="1365" spans="1:40" ht="18" hidden="1" customHeight="1" x14ac:dyDescent="0.35">
      <c r="A1365" s="117" t="s">
        <v>2520</v>
      </c>
      <c r="B1365" s="8" t="s">
        <v>2521</v>
      </c>
      <c r="C1365" s="57" t="s">
        <v>2037</v>
      </c>
      <c r="D1365" s="50"/>
      <c r="E1365" s="50"/>
      <c r="F1365" s="10"/>
      <c r="G1365" s="10"/>
      <c r="H1365" s="29" t="s">
        <v>1484</v>
      </c>
      <c r="I1365" s="551">
        <v>4</v>
      </c>
      <c r="J1365" s="7"/>
      <c r="K1365" s="7"/>
      <c r="L1365" s="19">
        <v>0</v>
      </c>
      <c r="M1365" s="19">
        <v>0</v>
      </c>
      <c r="N1365" s="10">
        <v>458016</v>
      </c>
      <c r="O1365" s="10"/>
      <c r="P1365" s="10" t="s">
        <v>2757</v>
      </c>
      <c r="Q1365" s="102"/>
      <c r="R1365" s="10"/>
      <c r="S1365" s="272"/>
      <c r="T1365" s="30" t="s">
        <v>2531</v>
      </c>
      <c r="U1365" s="10"/>
      <c r="V1365" s="434"/>
      <c r="W1365" s="10" t="str">
        <f>IFERROR(VLOOKUP(Table3[[#This Row],[Št. projektne naloge]],'[2]list 1'!$A$2:$I$2000,9,FALSE),"")</f>
        <v/>
      </c>
      <c r="X1365" s="296" t="str">
        <f>IFERROR(VLOOKUP(Table3[[#This Row],[Št. projektne naloge]],'[2]list 1'!$A$2:$I$2000,8,FALSE),"")</f>
        <v/>
      </c>
      <c r="Y1365" s="101">
        <f>SUM(Table3[[#This Row],[cca 
25%]:[cca 100%]])</f>
        <v>0</v>
      </c>
      <c r="Z1365" s="344">
        <f>Table3[[#This Row],[Montažne ure]]*(1-Table3[[#This Row],[faktor %]])</f>
        <v>0</v>
      </c>
      <c r="AA1365" s="366"/>
      <c r="AB1365" s="85"/>
      <c r="AC1365" s="85"/>
      <c r="AD1365" s="85"/>
      <c r="AE1365" s="108"/>
      <c r="AF1365" s="3"/>
      <c r="AG1365" s="296" t="str">
        <f>IFERROR(VLOOKUP(Table3[[#This Row],[Št. projektne naloge]],'[1]PLAN KONTROLE KONČANIH STROJEV'!$C$8:$M$2000,5,FALSE),"")</f>
        <v/>
      </c>
      <c r="AH1365" s="296" t="str">
        <f>IFERROR(VLOOKUP(Table3[[#This Row],[Št. projektne naloge]],'[1]PLAN KONTROLE KONČANIH STROJEV'!$C$8:$M$2000,4,FALSE),"")</f>
        <v/>
      </c>
      <c r="AI1365" s="10"/>
      <c r="AJ1365" s="10"/>
      <c r="AK1365" s="296" t="str">
        <f>IFERROR(VLOOKUP(Table3[[#This Row],[Št. projektne naloge]],'[1]PLAN KONTROLE KONČANIH STROJEV'!$C$8:$M$2000,9,FALSE),"")</f>
        <v/>
      </c>
      <c r="AL136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65" s="30" t="s">
        <v>357</v>
      </c>
      <c r="AN1365" s="1"/>
    </row>
    <row r="1366" spans="1:40" ht="18" hidden="1" customHeight="1" x14ac:dyDescent="0.35">
      <c r="A1366" s="117"/>
      <c r="B1366" s="8"/>
      <c r="C1366" s="57"/>
      <c r="D1366" s="50"/>
      <c r="E1366" s="50" t="str">
        <f t="shared" ref="E1366:E1371" si="15">RIGHT(D1366,5)</f>
        <v/>
      </c>
      <c r="F1366" s="10"/>
      <c r="G1366" s="10"/>
      <c r="H1366" s="29"/>
      <c r="I1366" s="10"/>
      <c r="J1366" s="10"/>
      <c r="K1366" s="10"/>
      <c r="L1366" s="24"/>
      <c r="M1366" s="24"/>
      <c r="N1366" s="10"/>
      <c r="O1366" s="10"/>
      <c r="P1366" s="10"/>
      <c r="Q1366" s="102"/>
      <c r="R1366" s="10"/>
      <c r="S1366" s="272"/>
      <c r="T1366" s="30"/>
      <c r="U1366" s="10"/>
      <c r="V1366" s="434"/>
      <c r="W1366" s="10" t="str">
        <f>IFERROR(VLOOKUP(Table3[[#This Row],[Št. projektne naloge]],'[2]list 1'!$A$2:$I$2000,9,FALSE),"")</f>
        <v/>
      </c>
      <c r="X1366" s="296" t="str">
        <f>IFERROR(VLOOKUP(Table3[[#This Row],[Št. projektne naloge]],'[2]list 1'!$A$2:$I$2000,8,FALSE),"")</f>
        <v/>
      </c>
      <c r="Y1366" s="101">
        <f>SUM(Table3[[#This Row],[cca 
25%]:[cca 100%]])</f>
        <v>0</v>
      </c>
      <c r="Z1366" s="344">
        <f>Table3[[#This Row],[Montažne ure]]*(1-Table3[[#This Row],[faktor %]])</f>
        <v>0</v>
      </c>
      <c r="AA1366" s="366"/>
      <c r="AB1366" s="85"/>
      <c r="AC1366" s="85"/>
      <c r="AD1366" s="85"/>
      <c r="AE1366" s="10"/>
      <c r="AF1366" s="3"/>
      <c r="AG1366" s="296" t="str">
        <f>IFERROR(VLOOKUP(Table3[[#This Row],[Št. projektne naloge]],'[1]PLAN KONTROLE KONČANIH STROJEV'!$C$8:$M$2000,5,FALSE),"")</f>
        <v/>
      </c>
      <c r="AH1366" s="296" t="str">
        <f>IFERROR(VLOOKUP(Table3[[#This Row],[Št. projektne naloge]],'[1]PLAN KONTROLE KONČANIH STROJEV'!$C$8:$M$2000,4,FALSE),"")</f>
        <v/>
      </c>
      <c r="AI1366" s="10"/>
      <c r="AJ1366" s="10"/>
      <c r="AK1366" s="296" t="str">
        <f>IFERROR(VLOOKUP(Table3[[#This Row],[Št. projektne naloge]],'[1]PLAN KONTROLE KONČANIH STROJEV'!$C$8:$M$2000,9,FALSE),"")</f>
        <v/>
      </c>
      <c r="AL136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66" s="30" t="s">
        <v>357</v>
      </c>
      <c r="AN1366" s="1"/>
    </row>
    <row r="1367" spans="1:40" ht="18" hidden="1" customHeight="1" x14ac:dyDescent="0.35">
      <c r="A1367" s="117" t="s">
        <v>2284</v>
      </c>
      <c r="B1367" s="8" t="s">
        <v>2560</v>
      </c>
      <c r="C1367" s="57" t="s">
        <v>799</v>
      </c>
      <c r="D1367" s="471"/>
      <c r="E1367" s="50">
        <v>1</v>
      </c>
      <c r="F1367" s="10" t="s">
        <v>357</v>
      </c>
      <c r="G1367" s="10"/>
      <c r="H1367" s="29" t="s">
        <v>547</v>
      </c>
      <c r="I1367" s="7">
        <v>15</v>
      </c>
      <c r="J1367" s="7"/>
      <c r="K1367" s="7"/>
      <c r="L1367" s="425">
        <v>0</v>
      </c>
      <c r="M1367" s="425">
        <v>0</v>
      </c>
      <c r="N1367" s="10">
        <v>455832002</v>
      </c>
      <c r="O1367" s="10" t="s">
        <v>2674</v>
      </c>
      <c r="P1367" s="10">
        <v>2</v>
      </c>
      <c r="Q1367" s="102"/>
      <c r="R1367" s="10">
        <v>130</v>
      </c>
      <c r="S1367" s="272" t="s">
        <v>23</v>
      </c>
      <c r="T1367" s="30" t="s">
        <v>1740</v>
      </c>
      <c r="U1367" s="10" t="s">
        <v>1700</v>
      </c>
      <c r="V1367" s="434"/>
      <c r="W1367" s="10" t="str">
        <f>IFERROR(VLOOKUP(Table3[[#This Row],[Št. projektne naloge]],'[2]list 1'!$A$2:$I$2000,9,FALSE),"")</f>
        <v/>
      </c>
      <c r="X1367" s="296" t="str">
        <f>IFERROR(VLOOKUP(Table3[[#This Row],[Št. projektne naloge]],'[2]list 1'!$A$2:$I$2000,8,FALSE),"")</f>
        <v/>
      </c>
      <c r="Y1367" s="101">
        <f>SUM(Table3[[#This Row],[cca 
25%]:[cca 100%]])</f>
        <v>1</v>
      </c>
      <c r="Z1367" s="344">
        <f>Table3[[#This Row],[Montažne ure]]*(1-Table3[[#This Row],[faktor %]])</f>
        <v>0</v>
      </c>
      <c r="AA1367" s="84">
        <v>0.25</v>
      </c>
      <c r="AB1367" s="84">
        <v>0.25</v>
      </c>
      <c r="AC1367" s="84">
        <v>0.25</v>
      </c>
      <c r="AD1367" s="84">
        <v>0.25</v>
      </c>
      <c r="AE1367" s="157" t="s">
        <v>543</v>
      </c>
      <c r="AF1367" s="3"/>
      <c r="AG1367" s="296" t="str">
        <f>IFERROR(VLOOKUP(Table3[[#This Row],[Št. projektne naloge]],'[1]PLAN KONTROLE KONČANIH STROJEV'!$C$8:$M$2000,5,FALSE),"")</f>
        <v/>
      </c>
      <c r="AH1367" s="296" t="str">
        <f>IFERROR(VLOOKUP(Table3[[#This Row],[Št. projektne naloge]],'[1]PLAN KONTROLE KONČANIH STROJEV'!$C$8:$M$2000,4,FALSE),"")</f>
        <v/>
      </c>
      <c r="AI1367" s="10"/>
      <c r="AJ1367" s="10"/>
      <c r="AK1367" s="296" t="str">
        <f>IFERROR(VLOOKUP(Table3[[#This Row],[Št. projektne naloge]],'[1]PLAN KONTROLE KONČANIH STROJEV'!$C$8:$M$2000,9,FALSE),"")</f>
        <v/>
      </c>
      <c r="AL136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67" s="30" t="s">
        <v>357</v>
      </c>
      <c r="AN1367" s="1"/>
    </row>
    <row r="1368" spans="1:40" ht="18" hidden="1" customHeight="1" x14ac:dyDescent="0.35">
      <c r="A1368" s="117" t="s">
        <v>2284</v>
      </c>
      <c r="B1368" s="8" t="s">
        <v>2560</v>
      </c>
      <c r="C1368" s="57" t="s">
        <v>2522</v>
      </c>
      <c r="D1368" s="50"/>
      <c r="E1368" s="50" t="str">
        <f>RIGHT(D1368,5)</f>
        <v/>
      </c>
      <c r="F1368" s="10"/>
      <c r="G1368" s="10"/>
      <c r="H1368" s="29" t="s">
        <v>547</v>
      </c>
      <c r="I1368" s="7">
        <v>15</v>
      </c>
      <c r="J1368" s="10"/>
      <c r="K1368" s="10"/>
      <c r="L1368" s="24"/>
      <c r="M1368" s="24"/>
      <c r="N1368" s="10">
        <v>458011</v>
      </c>
      <c r="O1368" s="10"/>
      <c r="P1368" s="10">
        <v>14</v>
      </c>
      <c r="Q1368" s="10"/>
      <c r="R1368" s="10"/>
      <c r="S1368" s="272" t="s">
        <v>23</v>
      </c>
      <c r="T1368" s="30" t="s">
        <v>2561</v>
      </c>
      <c r="U1368" s="10"/>
      <c r="V1368" s="434"/>
      <c r="W1368" s="10" t="str">
        <f>IFERROR(VLOOKUP(Table3[[#This Row],[Št. projektne naloge]],'[2]list 1'!$A$2:$I$2000,9,FALSE),"")</f>
        <v/>
      </c>
      <c r="X1368" s="296" t="str">
        <f>IFERROR(VLOOKUP(Table3[[#This Row],[Št. projektne naloge]],'[2]list 1'!$A$2:$I$2000,8,FALSE),"")</f>
        <v/>
      </c>
      <c r="Y1368" s="101">
        <f>SUM(Table3[[#This Row],[cca 
25%]:[cca 100%]])</f>
        <v>0</v>
      </c>
      <c r="Z1368" s="344">
        <f>Table3[[#This Row],[Montažne ure]]*(1-Table3[[#This Row],[faktor %]])</f>
        <v>0</v>
      </c>
      <c r="AA1368" s="366"/>
      <c r="AB1368" s="85"/>
      <c r="AC1368" s="85"/>
      <c r="AD1368" s="85"/>
      <c r="AE1368" s="10"/>
      <c r="AF1368" s="3"/>
      <c r="AG1368" s="296" t="str">
        <f>IFERROR(VLOOKUP(Table3[[#This Row],[Št. projektne naloge]],'[1]PLAN KONTROLE KONČANIH STROJEV'!$C$8:$M$2000,5,FALSE),"")</f>
        <v/>
      </c>
      <c r="AH1368" s="296" t="str">
        <f>IFERROR(VLOOKUP(Table3[[#This Row],[Št. projektne naloge]],'[1]PLAN KONTROLE KONČANIH STROJEV'!$C$8:$M$2000,4,FALSE),"")</f>
        <v/>
      </c>
      <c r="AI1368" s="10"/>
      <c r="AJ1368" s="10"/>
      <c r="AK1368" s="296" t="str">
        <f>IFERROR(VLOOKUP(Table3[[#This Row],[Št. projektne naloge]],'[1]PLAN KONTROLE KONČANIH STROJEV'!$C$8:$M$2000,9,FALSE),"")</f>
        <v/>
      </c>
      <c r="AL136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68" s="30" t="s">
        <v>357</v>
      </c>
      <c r="AN1368" s="1"/>
    </row>
    <row r="1369" spans="1:40" ht="18" hidden="1" customHeight="1" x14ac:dyDescent="0.35">
      <c r="A1369" s="117" t="s">
        <v>2284</v>
      </c>
      <c r="B1369" s="8" t="s">
        <v>2560</v>
      </c>
      <c r="C1369" s="57" t="s">
        <v>2037</v>
      </c>
      <c r="D1369" s="50"/>
      <c r="E1369" s="50" t="str">
        <f t="shared" si="15"/>
        <v/>
      </c>
      <c r="F1369" s="10" t="s">
        <v>357</v>
      </c>
      <c r="G1369" s="10" t="s">
        <v>357</v>
      </c>
      <c r="H1369" s="29" t="s">
        <v>357</v>
      </c>
      <c r="I1369" s="10">
        <v>16</v>
      </c>
      <c r="J1369" s="7"/>
      <c r="K1369" s="200"/>
      <c r="L1369" s="19">
        <v>0</v>
      </c>
      <c r="M1369" s="19">
        <v>0</v>
      </c>
      <c r="N1369" s="10">
        <v>458016</v>
      </c>
      <c r="O1369" s="10"/>
      <c r="P1369" s="10">
        <v>26</v>
      </c>
      <c r="Q1369" s="102"/>
      <c r="R1369" s="10">
        <v>168</v>
      </c>
      <c r="S1369" s="272"/>
      <c r="T1369" s="30" t="s">
        <v>2561</v>
      </c>
      <c r="U1369" s="10" t="s">
        <v>1700</v>
      </c>
      <c r="V1369" s="434"/>
      <c r="W1369" s="10" t="str">
        <f>IFERROR(VLOOKUP(Table3[[#This Row],[Št. projektne naloge]],'[2]list 1'!$A$2:$I$2000,9,FALSE),"")</f>
        <v/>
      </c>
      <c r="X1369" s="296" t="str">
        <f>IFERROR(VLOOKUP(Table3[[#This Row],[Št. projektne naloge]],'[2]list 1'!$A$2:$I$2000,8,FALSE),"")</f>
        <v/>
      </c>
      <c r="Y1369" s="101">
        <f>SUM(Table3[[#This Row],[cca 
25%]:[cca 100%]])</f>
        <v>1</v>
      </c>
      <c r="Z1369" s="344">
        <f>Table3[[#This Row],[Montažne ure]]*(1-Table3[[#This Row],[faktor %]])</f>
        <v>0</v>
      </c>
      <c r="AA1369" s="84">
        <v>0.25</v>
      </c>
      <c r="AB1369" s="84">
        <v>0.25</v>
      </c>
      <c r="AC1369" s="84">
        <v>0.25</v>
      </c>
      <c r="AD1369" s="84">
        <v>0.25</v>
      </c>
      <c r="AE1369" s="10"/>
      <c r="AF1369" s="3"/>
      <c r="AG1369" s="296" t="str">
        <f>IFERROR(VLOOKUP(Table3[[#This Row],[Št. projektne naloge]],'[1]PLAN KONTROLE KONČANIH STROJEV'!$C$8:$M$2000,5,FALSE),"")</f>
        <v/>
      </c>
      <c r="AH1369" s="296" t="str">
        <f>IFERROR(VLOOKUP(Table3[[#This Row],[Št. projektne naloge]],'[1]PLAN KONTROLE KONČANIH STROJEV'!$C$8:$M$2000,4,FALSE),"")</f>
        <v/>
      </c>
      <c r="AI1369" s="10"/>
      <c r="AJ1369" s="10"/>
      <c r="AK1369" s="296" t="str">
        <f>IFERROR(VLOOKUP(Table3[[#This Row],[Št. projektne naloge]],'[1]PLAN KONTROLE KONČANIH STROJEV'!$C$8:$M$2000,9,FALSE),"")</f>
        <v/>
      </c>
      <c r="AL136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69" s="30" t="s">
        <v>357</v>
      </c>
      <c r="AN1369" s="1"/>
    </row>
    <row r="1370" spans="1:40" ht="18" hidden="1" customHeight="1" x14ac:dyDescent="0.35">
      <c r="A1370" s="117"/>
      <c r="B1370" s="8"/>
      <c r="C1370" s="57"/>
      <c r="D1370" s="50"/>
      <c r="E1370" s="50" t="str">
        <f t="shared" si="15"/>
        <v/>
      </c>
      <c r="F1370" s="10"/>
      <c r="G1370" s="10"/>
      <c r="H1370" s="29"/>
      <c r="I1370" s="10"/>
      <c r="J1370" s="10"/>
      <c r="K1370" s="10"/>
      <c r="L1370" s="24"/>
      <c r="M1370" s="24"/>
      <c r="N1370" s="10"/>
      <c r="O1370" s="10"/>
      <c r="P1370" s="10"/>
      <c r="Q1370" s="102"/>
      <c r="R1370" s="10"/>
      <c r="S1370" s="272"/>
      <c r="T1370" s="30"/>
      <c r="U1370" s="10"/>
      <c r="V1370" s="434"/>
      <c r="W1370" s="10" t="str">
        <f>IFERROR(VLOOKUP(Table3[[#This Row],[Št. projektne naloge]],'[2]list 1'!$A$2:$I$2000,9,FALSE),"")</f>
        <v/>
      </c>
      <c r="X1370" s="296" t="str">
        <f>IFERROR(VLOOKUP(Table3[[#This Row],[Št. projektne naloge]],'[2]list 1'!$A$2:$I$2000,8,FALSE),"")</f>
        <v/>
      </c>
      <c r="Y1370" s="101">
        <f>SUM(Table3[[#This Row],[cca 
25%]:[cca 100%]])</f>
        <v>0</v>
      </c>
      <c r="Z1370" s="344">
        <f>Table3[[#This Row],[Montažne ure]]*(1-Table3[[#This Row],[faktor %]])</f>
        <v>0</v>
      </c>
      <c r="AA1370" s="366"/>
      <c r="AB1370" s="85"/>
      <c r="AC1370" s="85"/>
      <c r="AD1370" s="85"/>
      <c r="AE1370" s="10"/>
      <c r="AF1370" s="3"/>
      <c r="AG1370" s="296" t="str">
        <f>IFERROR(VLOOKUP(Table3[[#This Row],[Št. projektne naloge]],'[1]PLAN KONTROLE KONČANIH STROJEV'!$C$8:$M$2000,5,FALSE),"")</f>
        <v/>
      </c>
      <c r="AH1370" s="296" t="str">
        <f>IFERROR(VLOOKUP(Table3[[#This Row],[Št. projektne naloge]],'[1]PLAN KONTROLE KONČANIH STROJEV'!$C$8:$M$2000,4,FALSE),"")</f>
        <v/>
      </c>
      <c r="AI1370" s="10"/>
      <c r="AJ1370" s="10"/>
      <c r="AK1370" s="296" t="str">
        <f>IFERROR(VLOOKUP(Table3[[#This Row],[Št. projektne naloge]],'[1]PLAN KONTROLE KONČANIH STROJEV'!$C$8:$M$2000,9,FALSE),"")</f>
        <v/>
      </c>
      <c r="AL137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70" s="30" t="s">
        <v>357</v>
      </c>
      <c r="AN1370" s="1"/>
    </row>
    <row r="1371" spans="1:40" ht="18" hidden="1" customHeight="1" x14ac:dyDescent="0.35">
      <c r="A1371" s="117" t="s">
        <v>2576</v>
      </c>
      <c r="B1371" s="8" t="s">
        <v>2575</v>
      </c>
      <c r="C1371" s="57" t="s">
        <v>2577</v>
      </c>
      <c r="D1371" s="471" t="s">
        <v>2780</v>
      </c>
      <c r="E1371" s="50" t="str">
        <f t="shared" si="15"/>
        <v>std</v>
      </c>
      <c r="F1371" s="10"/>
      <c r="G1371" s="10"/>
      <c r="H1371" s="29" t="s">
        <v>357</v>
      </c>
      <c r="I1371" s="7">
        <v>11</v>
      </c>
      <c r="J1371" s="7"/>
      <c r="K1371" s="7"/>
      <c r="L1371" s="79">
        <v>0</v>
      </c>
      <c r="M1371" s="79">
        <v>0</v>
      </c>
      <c r="N1371" s="93">
        <v>395880079</v>
      </c>
      <c r="O1371" s="10">
        <v>16580</v>
      </c>
      <c r="P1371" s="10">
        <v>1</v>
      </c>
      <c r="Q1371" s="102"/>
      <c r="R1371" s="10">
        <v>147</v>
      </c>
      <c r="S1371" s="59" t="s">
        <v>28</v>
      </c>
      <c r="T1371" s="30" t="s">
        <v>2578</v>
      </c>
      <c r="U1371" s="10"/>
      <c r="V1371" s="434"/>
      <c r="W1371" s="10" t="str">
        <f>IFERROR(VLOOKUP(Table3[[#This Row],[Št. projektne naloge]],'[2]list 1'!$A$2:$I$2000,9,FALSE),"")</f>
        <v/>
      </c>
      <c r="X1371" s="296" t="str">
        <f>IFERROR(VLOOKUP(Table3[[#This Row],[Št. projektne naloge]],'[2]list 1'!$A$2:$I$2000,8,FALSE),"")</f>
        <v/>
      </c>
      <c r="Y1371" s="101">
        <f>SUM(Table3[[#This Row],[cca 
25%]:[cca 100%]])</f>
        <v>1</v>
      </c>
      <c r="Z1371" s="344">
        <f>Table3[[#This Row],[Montažne ure]]*(1-Table3[[#This Row],[faktor %]])</f>
        <v>0</v>
      </c>
      <c r="AA1371" s="84">
        <v>0.25</v>
      </c>
      <c r="AB1371" s="84">
        <v>0.25</v>
      </c>
      <c r="AC1371" s="84">
        <v>0.25</v>
      </c>
      <c r="AD1371" s="84">
        <v>0.25</v>
      </c>
      <c r="AE1371" s="10"/>
      <c r="AF1371" s="3"/>
      <c r="AG1371" s="296" t="str">
        <f>IFERROR(VLOOKUP(Table3[[#This Row],[Št. projektne naloge]],'[1]PLAN KONTROLE KONČANIH STROJEV'!$C$8:$M$2000,5,FALSE),"")</f>
        <v/>
      </c>
      <c r="AH1371" s="296" t="str">
        <f>IFERROR(VLOOKUP(Table3[[#This Row],[Št. projektne naloge]],'[1]PLAN KONTROLE KONČANIH STROJEV'!$C$8:$M$2000,4,FALSE),"")</f>
        <v/>
      </c>
      <c r="AI1371" s="10"/>
      <c r="AJ1371" s="10"/>
      <c r="AK1371" s="296" t="str">
        <f>IFERROR(VLOOKUP(Table3[[#This Row],[Št. projektne naloge]],'[1]PLAN KONTROLE KONČANIH STROJEV'!$C$8:$M$2000,9,FALSE),"")</f>
        <v/>
      </c>
      <c r="AL137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71" s="30" t="s">
        <v>357</v>
      </c>
      <c r="AN1371" s="1"/>
    </row>
    <row r="1372" spans="1:40" ht="18" hidden="1" customHeight="1" x14ac:dyDescent="0.35">
      <c r="A1372" s="117"/>
      <c r="B1372" s="8"/>
      <c r="C1372" s="57"/>
      <c r="D1372" s="50"/>
      <c r="E1372" s="50" t="str">
        <f>RIGHT(D1372,5)</f>
        <v/>
      </c>
      <c r="F1372" s="10"/>
      <c r="G1372" s="10"/>
      <c r="H1372" s="29"/>
      <c r="I1372" s="10"/>
      <c r="J1372" s="10"/>
      <c r="K1372" s="10"/>
      <c r="L1372" s="24"/>
      <c r="M1372" s="24"/>
      <c r="N1372" s="93"/>
      <c r="O1372" s="10"/>
      <c r="P1372" s="10"/>
      <c r="Q1372" s="102"/>
      <c r="R1372" s="10"/>
      <c r="S1372" s="272"/>
      <c r="T1372" s="30"/>
      <c r="U1372" s="10"/>
      <c r="V1372" s="434"/>
      <c r="W1372" s="10" t="str">
        <f>IFERROR(VLOOKUP(Table3[[#This Row],[Št. projektne naloge]],'[2]list 1'!$A$2:$I$2000,9,FALSE),"")</f>
        <v/>
      </c>
      <c r="X1372" s="296" t="str">
        <f>IFERROR(VLOOKUP(Table3[[#This Row],[Št. projektne naloge]],'[2]list 1'!$A$2:$I$2000,8,FALSE),"")</f>
        <v/>
      </c>
      <c r="Y1372" s="101">
        <f>SUM(Table3[[#This Row],[cca 
25%]:[cca 100%]])</f>
        <v>0</v>
      </c>
      <c r="Z1372" s="344">
        <f>Table3[[#This Row],[Montažne ure]]*(1-Table3[[#This Row],[faktor %]])</f>
        <v>0</v>
      </c>
      <c r="AA1372" s="366"/>
      <c r="AB1372" s="85"/>
      <c r="AC1372" s="85"/>
      <c r="AD1372" s="85"/>
      <c r="AE1372" s="10"/>
      <c r="AF1372" s="3"/>
      <c r="AG1372" s="296" t="str">
        <f>IFERROR(VLOOKUP(Table3[[#This Row],[Št. projektne naloge]],'[1]PLAN KONTROLE KONČANIH STROJEV'!$C$8:$M$2000,5,FALSE),"")</f>
        <v/>
      </c>
      <c r="AH1372" s="296" t="str">
        <f>IFERROR(VLOOKUP(Table3[[#This Row],[Št. projektne naloge]],'[1]PLAN KONTROLE KONČANIH STROJEV'!$C$8:$M$2000,4,FALSE),"")</f>
        <v/>
      </c>
      <c r="AI1372" s="10"/>
      <c r="AJ1372" s="10"/>
      <c r="AK1372" s="296"/>
      <c r="AL1372" s="30"/>
      <c r="AM1372" s="30" t="s">
        <v>357</v>
      </c>
      <c r="AN1372" s="1"/>
    </row>
    <row r="1373" spans="1:40" ht="18" hidden="1" customHeight="1" x14ac:dyDescent="0.35">
      <c r="A1373" s="117" t="s">
        <v>2583</v>
      </c>
      <c r="B1373" s="8" t="s">
        <v>2579</v>
      </c>
      <c r="C1373" s="57" t="s">
        <v>799</v>
      </c>
      <c r="D1373" s="419" t="s">
        <v>2581</v>
      </c>
      <c r="E1373" s="50">
        <v>1</v>
      </c>
      <c r="F1373" s="24" t="s">
        <v>357</v>
      </c>
      <c r="G1373" s="10" t="s">
        <v>2673</v>
      </c>
      <c r="H1373" s="29" t="s">
        <v>545</v>
      </c>
      <c r="I1373" s="7">
        <v>20</v>
      </c>
      <c r="J1373" s="7"/>
      <c r="K1373" s="7"/>
      <c r="L1373" s="19">
        <v>0</v>
      </c>
      <c r="M1373" s="19">
        <v>0</v>
      </c>
      <c r="N1373" s="10">
        <v>455832002</v>
      </c>
      <c r="O1373" s="10">
        <v>16575</v>
      </c>
      <c r="P1373" s="10">
        <v>1</v>
      </c>
      <c r="Q1373" s="102"/>
      <c r="R1373" s="10">
        <v>65</v>
      </c>
      <c r="S1373" s="59" t="s">
        <v>28</v>
      </c>
      <c r="T1373" s="578" t="s">
        <v>25</v>
      </c>
      <c r="U1373" s="10"/>
      <c r="V1373" s="434"/>
      <c r="W1373" s="10" t="str">
        <f>IFERROR(VLOOKUP(Table3[[#This Row],[Št. projektne naloge]],'[2]list 1'!$A$2:$I$2000,9,FALSE),"")</f>
        <v/>
      </c>
      <c r="X1373" s="296" t="str">
        <f>IFERROR(VLOOKUP(Table3[[#This Row],[Št. projektne naloge]],'[2]list 1'!$A$2:$I$2000,8,FALSE),"")</f>
        <v/>
      </c>
      <c r="Y1373" s="101">
        <f>SUM(Table3[[#This Row],[cca 
25%]:[cca 100%]])</f>
        <v>1</v>
      </c>
      <c r="Z1373" s="344">
        <f>Table3[[#This Row],[Montažne ure]]*(1-Table3[[#This Row],[faktor %]])</f>
        <v>0</v>
      </c>
      <c r="AA1373" s="84">
        <v>0.25</v>
      </c>
      <c r="AB1373" s="84">
        <v>0.25</v>
      </c>
      <c r="AC1373" s="84">
        <v>0.25</v>
      </c>
      <c r="AD1373" s="84">
        <v>0.25</v>
      </c>
      <c r="AE1373" s="157" t="s">
        <v>3164</v>
      </c>
      <c r="AF1373" s="3" t="s">
        <v>737</v>
      </c>
      <c r="AG1373" s="296">
        <f>IFERROR(VLOOKUP(Table3[[#This Row],[Št. projektne naloge]],'[1]PLAN KONTROLE KONČANIH STROJEV'!$C$8:$M$2000,5,FALSE),"")</f>
        <v>0</v>
      </c>
      <c r="AH1373" s="296" t="str">
        <f>IFERROR(VLOOKUP(Table3[[#This Row],[Št. projektne naloge]],'[1]PLAN KONTROLE KONČANIH STROJEV'!$C$8:$M$2000,4,FALSE),"")</f>
        <v>DA</v>
      </c>
      <c r="AI1373" s="10"/>
      <c r="AJ1373" s="10"/>
      <c r="AK1373" s="296">
        <f>IFERROR(VLOOKUP(Table3[[#This Row],[Št. projektne naloge]],'[1]PLAN KONTROLE KONČANIH STROJEV'!$C$8:$M$2000,9,FALSE),"")</f>
        <v>45827</v>
      </c>
      <c r="AL137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73" s="30" t="s">
        <v>357</v>
      </c>
      <c r="AN1373" s="1"/>
    </row>
    <row r="1374" spans="1:40" ht="18" hidden="1" customHeight="1" x14ac:dyDescent="0.35">
      <c r="A1374" s="117" t="s">
        <v>2583</v>
      </c>
      <c r="B1374" s="8" t="s">
        <v>2579</v>
      </c>
      <c r="C1374" s="95" t="s">
        <v>2037</v>
      </c>
      <c r="D1374" s="420" t="s">
        <v>2582</v>
      </c>
      <c r="E1374" s="25">
        <v>1</v>
      </c>
      <c r="F1374" s="24" t="s">
        <v>357</v>
      </c>
      <c r="G1374" s="91" t="s">
        <v>1491</v>
      </c>
      <c r="H1374" s="29" t="s">
        <v>545</v>
      </c>
      <c r="I1374" s="7">
        <v>20</v>
      </c>
      <c r="J1374" s="200"/>
      <c r="K1374" s="200"/>
      <c r="L1374" s="19">
        <v>0</v>
      </c>
      <c r="M1374" s="19">
        <v>0</v>
      </c>
      <c r="N1374" s="91">
        <v>458016</v>
      </c>
      <c r="O1374" s="10"/>
      <c r="P1374" s="10">
        <v>4</v>
      </c>
      <c r="Q1374" s="102"/>
      <c r="R1374" s="10">
        <v>28</v>
      </c>
      <c r="S1374" s="29"/>
      <c r="T1374" s="578" t="s">
        <v>25</v>
      </c>
      <c r="U1374" s="10"/>
      <c r="V1374" s="434"/>
      <c r="W1374" s="10" t="str">
        <f>IFERROR(VLOOKUP(Table3[[#This Row],[Št. projektne naloge]],'[2]list 1'!$A$2:$I$2000,9,FALSE),"")</f>
        <v/>
      </c>
      <c r="X1374" s="296" t="str">
        <f>IFERROR(VLOOKUP(Table3[[#This Row],[Št. projektne naloge]],'[2]list 1'!$A$2:$I$2000,8,FALSE),"")</f>
        <v/>
      </c>
      <c r="Y1374" s="101">
        <f>SUM(Table3[[#This Row],[cca 
25%]:[cca 100%]])</f>
        <v>1</v>
      </c>
      <c r="Z1374" s="344">
        <f>Table3[[#This Row],[Montažne ure]]*(1-Table3[[#This Row],[faktor %]])</f>
        <v>0</v>
      </c>
      <c r="AA1374" s="84">
        <v>0.25</v>
      </c>
      <c r="AB1374" s="84">
        <v>0.25</v>
      </c>
      <c r="AC1374" s="84">
        <v>0.25</v>
      </c>
      <c r="AD1374" s="84">
        <v>0.25</v>
      </c>
      <c r="AE1374" s="157" t="s">
        <v>3057</v>
      </c>
      <c r="AF1374" s="3"/>
      <c r="AG1374" s="296">
        <f>IFERROR(VLOOKUP(Table3[[#This Row],[Št. projektne naloge]],'[1]PLAN KONTROLE KONČANIH STROJEV'!$C$8:$M$2000,5,FALSE),"")</f>
        <v>0</v>
      </c>
      <c r="AH1374" s="296">
        <f>IFERROR(VLOOKUP(Table3[[#This Row],[Št. projektne naloge]],'[1]PLAN KONTROLE KONČANIH STROJEV'!$C$8:$M$2000,4,FALSE),"")</f>
        <v>0</v>
      </c>
      <c r="AI1374" s="10"/>
      <c r="AJ1374" s="10"/>
      <c r="AK1374" s="296">
        <f>IFERROR(VLOOKUP(Table3[[#This Row],[Št. projektne naloge]],'[1]PLAN KONTROLE KONČANIH STROJEV'!$C$8:$M$2000,9,FALSE),"")</f>
        <v>0</v>
      </c>
      <c r="AL137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74" s="30" t="s">
        <v>357</v>
      </c>
      <c r="AN1374" s="1"/>
    </row>
    <row r="1375" spans="1:40" ht="18" hidden="1" customHeight="1" x14ac:dyDescent="0.35">
      <c r="A1375" s="106" t="s">
        <v>2583</v>
      </c>
      <c r="B1375" s="71" t="s">
        <v>2579</v>
      </c>
      <c r="C1375" s="96" t="s">
        <v>2953</v>
      </c>
      <c r="D1375" s="97" t="s">
        <v>2954</v>
      </c>
      <c r="E1375" s="97" t="s">
        <v>2659</v>
      </c>
      <c r="F1375" s="24" t="s">
        <v>357</v>
      </c>
      <c r="G1375" s="70" t="s">
        <v>1708</v>
      </c>
      <c r="H1375" s="379"/>
      <c r="I1375" s="10"/>
      <c r="J1375" s="70"/>
      <c r="K1375" s="70"/>
      <c r="L1375" s="229"/>
      <c r="M1375" s="229"/>
      <c r="N1375" s="91">
        <v>484051</v>
      </c>
      <c r="O1375" s="10"/>
      <c r="P1375" s="10">
        <v>1</v>
      </c>
      <c r="Q1375" s="10"/>
      <c r="R1375" s="10"/>
      <c r="S1375" s="272"/>
      <c r="T1375" s="30" t="s">
        <v>25</v>
      </c>
      <c r="U1375" s="10"/>
      <c r="V1375" s="434"/>
      <c r="W1375" s="10" t="str">
        <f>IFERROR(VLOOKUP(Table3[[#This Row],[Št. projektne naloge]],'[2]list 1'!$A$2:$I$2000,9,FALSE),"")</f>
        <v/>
      </c>
      <c r="X1375" s="296" t="str">
        <f>IFERROR(VLOOKUP(Table3[[#This Row],[Št. projektne naloge]],'[2]list 1'!$A$2:$I$2000,8,FALSE),"")</f>
        <v/>
      </c>
      <c r="Y1375" s="101">
        <f>SUM(Table3[[#This Row],[cca 
25%]:[cca 100%]])</f>
        <v>0</v>
      </c>
      <c r="Z1375" s="344">
        <f>Table3[[#This Row],[Montažne ure]]*(1-Table3[[#This Row],[faktor %]])</f>
        <v>0</v>
      </c>
      <c r="AA1375" s="366"/>
      <c r="AB1375" s="85"/>
      <c r="AC1375" s="85"/>
      <c r="AD1375" s="85"/>
      <c r="AE1375" s="10"/>
      <c r="AF1375" s="3"/>
      <c r="AG1375" s="296" t="str">
        <f>IFERROR(VLOOKUP(Table3[[#This Row],[Št. projektne naloge]],'[1]PLAN KONTROLE KONČANIH STROJEV'!$C$8:$M$2000,5,FALSE),"")</f>
        <v/>
      </c>
      <c r="AH1375" s="296" t="str">
        <f>IFERROR(VLOOKUP(Table3[[#This Row],[Št. projektne naloge]],'[1]PLAN KONTROLE KONČANIH STROJEV'!$C$8:$M$2000,4,FALSE),"")</f>
        <v/>
      </c>
      <c r="AI1375" s="10"/>
      <c r="AJ1375" s="10"/>
      <c r="AK1375" s="296" t="str">
        <f>IFERROR(VLOOKUP(Table3[[#This Row],[Št. projektne naloge]],'[1]PLAN KONTROLE KONČANIH STROJEV'!$C$8:$M$2000,9,FALSE),"")</f>
        <v/>
      </c>
      <c r="AL137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75" s="30" t="s">
        <v>357</v>
      </c>
      <c r="AN1375" s="1"/>
    </row>
    <row r="1376" spans="1:40" ht="18" hidden="1" customHeight="1" x14ac:dyDescent="0.35">
      <c r="A1376" s="117" t="s">
        <v>2583</v>
      </c>
      <c r="B1376" s="8" t="s">
        <v>2579</v>
      </c>
      <c r="C1376" s="95" t="s">
        <v>2936</v>
      </c>
      <c r="D1376" s="420" t="s">
        <v>2937</v>
      </c>
      <c r="E1376" s="25">
        <v>1</v>
      </c>
      <c r="F1376" s="24" t="s">
        <v>357</v>
      </c>
      <c r="G1376" s="91" t="s">
        <v>2578</v>
      </c>
      <c r="H1376" s="112" t="s">
        <v>1998</v>
      </c>
      <c r="I1376" s="7">
        <v>19</v>
      </c>
      <c r="J1376" s="156"/>
      <c r="K1376" s="156"/>
      <c r="L1376" s="19">
        <v>0</v>
      </c>
      <c r="M1376" s="19">
        <v>0</v>
      </c>
      <c r="N1376" s="91">
        <v>484052</v>
      </c>
      <c r="O1376" s="10"/>
      <c r="P1376" s="10">
        <v>1</v>
      </c>
      <c r="Q1376" s="10"/>
      <c r="R1376" s="10">
        <v>24</v>
      </c>
      <c r="S1376" s="62" t="s">
        <v>19</v>
      </c>
      <c r="T1376" s="578" t="s">
        <v>25</v>
      </c>
      <c r="U1376" s="10"/>
      <c r="V1376" s="434"/>
      <c r="W1376" s="10" t="str">
        <f>IFERROR(VLOOKUP(Table3[[#This Row],[Št. projektne naloge]],'[2]list 1'!$A$2:$I$2000,9,FALSE),"")</f>
        <v/>
      </c>
      <c r="X1376" s="296" t="str">
        <f>IFERROR(VLOOKUP(Table3[[#This Row],[Št. projektne naloge]],'[2]list 1'!$A$2:$I$2000,8,FALSE),"")</f>
        <v/>
      </c>
      <c r="Y1376" s="101">
        <f>SUM(Table3[[#This Row],[cca 
25%]:[cca 100%]])</f>
        <v>1</v>
      </c>
      <c r="Z1376" s="344">
        <f>Table3[[#This Row],[Montažne ure]]*(1-Table3[[#This Row],[faktor %]])</f>
        <v>0</v>
      </c>
      <c r="AA1376" s="84">
        <v>0.25</v>
      </c>
      <c r="AB1376" s="84">
        <v>0.25</v>
      </c>
      <c r="AC1376" s="84">
        <v>0.25</v>
      </c>
      <c r="AD1376" s="84">
        <v>0.25</v>
      </c>
      <c r="AE1376" s="157" t="s">
        <v>3058</v>
      </c>
      <c r="AF1376" s="3" t="s">
        <v>2551</v>
      </c>
      <c r="AG1376" s="296">
        <f>IFERROR(VLOOKUP(Table3[[#This Row],[Št. projektne naloge]],'[1]PLAN KONTROLE KONČANIH STROJEV'!$C$8:$M$2000,5,FALSE),"")</f>
        <v>0</v>
      </c>
      <c r="AH1376" s="296" t="str">
        <f>IFERROR(VLOOKUP(Table3[[#This Row],[Št. projektne naloge]],'[1]PLAN KONTROLE KONČANIH STROJEV'!$C$8:$M$2000,4,FALSE),"")</f>
        <v>DA</v>
      </c>
      <c r="AI1376" s="10"/>
      <c r="AJ1376" s="10"/>
      <c r="AK1376" s="296">
        <f>IFERROR(VLOOKUP(Table3[[#This Row],[Št. projektne naloge]],'[1]PLAN KONTROLE KONČANIH STROJEV'!$C$8:$M$2000,9,FALSE),"")</f>
        <v>45825</v>
      </c>
      <c r="AL137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76" s="30" t="s">
        <v>357</v>
      </c>
      <c r="AN1376" s="1"/>
    </row>
    <row r="1377" spans="1:40" ht="18" hidden="1" customHeight="1" x14ac:dyDescent="0.35">
      <c r="A1377" s="117" t="s">
        <v>2583</v>
      </c>
      <c r="B1377" s="8" t="s">
        <v>2579</v>
      </c>
      <c r="C1377" s="95" t="s">
        <v>2938</v>
      </c>
      <c r="D1377" s="420" t="s">
        <v>2940</v>
      </c>
      <c r="E1377" s="25">
        <v>1</v>
      </c>
      <c r="F1377" s="24" t="s">
        <v>357</v>
      </c>
      <c r="G1377" s="91" t="s">
        <v>1722</v>
      </c>
      <c r="H1377" s="29" t="s">
        <v>545</v>
      </c>
      <c r="I1377" s="7">
        <v>20</v>
      </c>
      <c r="J1377" s="156"/>
      <c r="K1377" s="156"/>
      <c r="L1377" s="19">
        <v>0</v>
      </c>
      <c r="M1377" s="19">
        <v>0</v>
      </c>
      <c r="N1377" s="91">
        <v>484053</v>
      </c>
      <c r="O1377" s="10"/>
      <c r="P1377" s="10">
        <v>1</v>
      </c>
      <c r="Q1377" s="10"/>
      <c r="R1377" s="10">
        <v>85</v>
      </c>
      <c r="S1377" s="62" t="s">
        <v>19</v>
      </c>
      <c r="T1377" s="578" t="s">
        <v>25</v>
      </c>
      <c r="U1377" s="10"/>
      <c r="V1377" s="434"/>
      <c r="W1377" s="10" t="str">
        <f>IFERROR(VLOOKUP(Table3[[#This Row],[Št. projektne naloge]],'[2]list 1'!$A$2:$I$2000,9,FALSE),"")</f>
        <v/>
      </c>
      <c r="X1377" s="296" t="str">
        <f>IFERROR(VLOOKUP(Table3[[#This Row],[Št. projektne naloge]],'[2]list 1'!$A$2:$I$2000,8,FALSE),"")</f>
        <v/>
      </c>
      <c r="Y1377" s="101">
        <f>SUM(Table3[[#This Row],[cca 
25%]:[cca 100%]])</f>
        <v>1</v>
      </c>
      <c r="Z1377" s="344">
        <f>Table3[[#This Row],[Montažne ure]]*(1-Table3[[#This Row],[faktor %]])</f>
        <v>0</v>
      </c>
      <c r="AA1377" s="84">
        <v>0.25</v>
      </c>
      <c r="AB1377" s="84">
        <v>0.25</v>
      </c>
      <c r="AC1377" s="84">
        <v>0.25</v>
      </c>
      <c r="AD1377" s="84">
        <v>0.25</v>
      </c>
      <c r="AE1377" s="157" t="s">
        <v>3058</v>
      </c>
      <c r="AF1377" s="3"/>
      <c r="AG1377" s="296">
        <f>IFERROR(VLOOKUP(Table3[[#This Row],[Št. projektne naloge]],'[1]PLAN KONTROLE KONČANIH STROJEV'!$C$8:$M$2000,5,FALSE),"")</f>
        <v>0</v>
      </c>
      <c r="AH1377" s="296" t="str">
        <f>IFERROR(VLOOKUP(Table3[[#This Row],[Št. projektne naloge]],'[1]PLAN KONTROLE KONČANIH STROJEV'!$C$8:$M$2000,4,FALSE),"")</f>
        <v>DA</v>
      </c>
      <c r="AI1377" s="10"/>
      <c r="AJ1377" s="10"/>
      <c r="AK1377" s="296">
        <f>IFERROR(VLOOKUP(Table3[[#This Row],[Št. projektne naloge]],'[1]PLAN KONTROLE KONČANIH STROJEV'!$C$8:$M$2000,9,FALSE),"")</f>
        <v>45825</v>
      </c>
      <c r="AL137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77" s="30" t="s">
        <v>357</v>
      </c>
      <c r="AN1377" s="1"/>
    </row>
    <row r="1378" spans="1:40" ht="18" hidden="1" customHeight="1" x14ac:dyDescent="0.35">
      <c r="A1378" s="117" t="s">
        <v>2583</v>
      </c>
      <c r="B1378" s="8" t="s">
        <v>2579</v>
      </c>
      <c r="C1378" s="95" t="s">
        <v>2939</v>
      </c>
      <c r="D1378" s="420" t="s">
        <v>2941</v>
      </c>
      <c r="E1378" s="25">
        <v>1</v>
      </c>
      <c r="F1378" s="24" t="s">
        <v>357</v>
      </c>
      <c r="G1378" s="91" t="s">
        <v>1722</v>
      </c>
      <c r="H1378" s="29" t="s">
        <v>545</v>
      </c>
      <c r="I1378" s="7">
        <v>20</v>
      </c>
      <c r="J1378" s="156"/>
      <c r="K1378" s="7"/>
      <c r="L1378" s="19">
        <v>0</v>
      </c>
      <c r="M1378" s="19">
        <v>0</v>
      </c>
      <c r="N1378" s="91">
        <v>484054</v>
      </c>
      <c r="O1378" s="10"/>
      <c r="P1378" s="10">
        <v>1</v>
      </c>
      <c r="Q1378" s="10"/>
      <c r="R1378" s="10">
        <v>9</v>
      </c>
      <c r="S1378" s="62" t="s">
        <v>19</v>
      </c>
      <c r="T1378" s="578" t="s">
        <v>25</v>
      </c>
      <c r="U1378" s="10"/>
      <c r="V1378" s="434"/>
      <c r="W1378" s="10" t="str">
        <f>IFERROR(VLOOKUP(Table3[[#This Row],[Št. projektne naloge]],'[2]list 1'!$A$2:$I$2000,9,FALSE),"")</f>
        <v/>
      </c>
      <c r="X1378" s="296" t="str">
        <f>IFERROR(VLOOKUP(Table3[[#This Row],[Št. projektne naloge]],'[2]list 1'!$A$2:$I$2000,8,FALSE),"")</f>
        <v/>
      </c>
      <c r="Y1378" s="101">
        <f>SUM(Table3[[#This Row],[cca 
25%]:[cca 100%]])</f>
        <v>1</v>
      </c>
      <c r="Z1378" s="344">
        <f>Table3[[#This Row],[Montažne ure]]*(1-Table3[[#This Row],[faktor %]])</f>
        <v>0</v>
      </c>
      <c r="AA1378" s="84">
        <v>0.25</v>
      </c>
      <c r="AB1378" s="84">
        <v>0.25</v>
      </c>
      <c r="AC1378" s="84">
        <v>0.25</v>
      </c>
      <c r="AD1378" s="84">
        <v>0.25</v>
      </c>
      <c r="AE1378" s="157" t="s">
        <v>3057</v>
      </c>
      <c r="AF1378" s="3"/>
      <c r="AG1378" s="296">
        <f>IFERROR(VLOOKUP(Table3[[#This Row],[Št. projektne naloge]],'[1]PLAN KONTROLE KONČANIH STROJEV'!$C$8:$M$2000,5,FALSE),"")</f>
        <v>0</v>
      </c>
      <c r="AH1378" s="296" t="str">
        <f>IFERROR(VLOOKUP(Table3[[#This Row],[Št. projektne naloge]],'[1]PLAN KONTROLE KONČANIH STROJEV'!$C$8:$M$2000,4,FALSE),"")</f>
        <v>DA</v>
      </c>
      <c r="AI1378" s="10"/>
      <c r="AJ1378" s="10"/>
      <c r="AK1378" s="296">
        <f>IFERROR(VLOOKUP(Table3[[#This Row],[Št. projektne naloge]],'[1]PLAN KONTROLE KONČANIH STROJEV'!$C$8:$M$2000,9,FALSE),"")</f>
        <v>45826</v>
      </c>
      <c r="AL137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78" s="30" t="s">
        <v>357</v>
      </c>
      <c r="AN1378" s="1"/>
    </row>
    <row r="1379" spans="1:40" ht="18" hidden="1" customHeight="1" x14ac:dyDescent="0.35">
      <c r="A1379" s="117" t="s">
        <v>2583</v>
      </c>
      <c r="B1379" s="8" t="s">
        <v>2579</v>
      </c>
      <c r="C1379" s="95" t="s">
        <v>2943</v>
      </c>
      <c r="D1379" s="420" t="s">
        <v>2942</v>
      </c>
      <c r="E1379" s="25">
        <v>1</v>
      </c>
      <c r="F1379" s="24" t="s">
        <v>357</v>
      </c>
      <c r="G1379" s="91" t="s">
        <v>1722</v>
      </c>
      <c r="H1379" s="29" t="s">
        <v>545</v>
      </c>
      <c r="I1379" s="7">
        <v>20</v>
      </c>
      <c r="J1379" s="156"/>
      <c r="K1379" s="156"/>
      <c r="L1379" s="19">
        <v>0</v>
      </c>
      <c r="M1379" s="19">
        <v>0</v>
      </c>
      <c r="N1379" s="91">
        <v>484055</v>
      </c>
      <c r="O1379" s="10"/>
      <c r="P1379" s="10">
        <v>1</v>
      </c>
      <c r="Q1379" s="10"/>
      <c r="R1379" s="10">
        <v>60</v>
      </c>
      <c r="S1379" s="62" t="s">
        <v>19</v>
      </c>
      <c r="T1379" s="578" t="s">
        <v>25</v>
      </c>
      <c r="U1379" s="10"/>
      <c r="V1379" s="434"/>
      <c r="W1379" s="10" t="str">
        <f>IFERROR(VLOOKUP(Table3[[#This Row],[Št. projektne naloge]],'[2]list 1'!$A$2:$I$2000,9,FALSE),"")</f>
        <v/>
      </c>
      <c r="X1379" s="296" t="str">
        <f>IFERROR(VLOOKUP(Table3[[#This Row],[Št. projektne naloge]],'[2]list 1'!$A$2:$I$2000,8,FALSE),"")</f>
        <v/>
      </c>
      <c r="Y1379" s="101">
        <f>SUM(Table3[[#This Row],[cca 
25%]:[cca 100%]])</f>
        <v>1</v>
      </c>
      <c r="Z1379" s="344">
        <f>Table3[[#This Row],[Montažne ure]]*(1-Table3[[#This Row],[faktor %]])</f>
        <v>0</v>
      </c>
      <c r="AA1379" s="84">
        <v>0.25</v>
      </c>
      <c r="AB1379" s="84">
        <v>0.25</v>
      </c>
      <c r="AC1379" s="84">
        <v>0.25</v>
      </c>
      <c r="AD1379" s="84">
        <v>0.25</v>
      </c>
      <c r="AE1379" s="157" t="s">
        <v>3059</v>
      </c>
      <c r="AF1379" s="3" t="s">
        <v>737</v>
      </c>
      <c r="AG1379" s="296">
        <f>IFERROR(VLOOKUP(Table3[[#This Row],[Št. projektne naloge]],'[1]PLAN KONTROLE KONČANIH STROJEV'!$C$8:$M$2000,5,FALSE),"")</f>
        <v>0</v>
      </c>
      <c r="AH1379" s="296" t="str">
        <f>IFERROR(VLOOKUP(Table3[[#This Row],[Št. projektne naloge]],'[1]PLAN KONTROLE KONČANIH STROJEV'!$C$8:$M$2000,4,FALSE),"")</f>
        <v>DA</v>
      </c>
      <c r="AI1379" s="10"/>
      <c r="AJ1379" s="10"/>
      <c r="AK1379" s="296">
        <f>IFERROR(VLOOKUP(Table3[[#This Row],[Št. projektne naloge]],'[1]PLAN KONTROLE KONČANIH STROJEV'!$C$8:$M$2000,9,FALSE),"")</f>
        <v>45826</v>
      </c>
      <c r="AL137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79" s="30" t="s">
        <v>357</v>
      </c>
      <c r="AN1379" s="1"/>
    </row>
    <row r="1380" spans="1:40" ht="18" hidden="1" customHeight="1" x14ac:dyDescent="0.35">
      <c r="A1380" s="76" t="s">
        <v>2583</v>
      </c>
      <c r="B1380" s="92" t="s">
        <v>2579</v>
      </c>
      <c r="C1380" s="95" t="s">
        <v>2286</v>
      </c>
      <c r="D1380" s="420" t="s">
        <v>2907</v>
      </c>
      <c r="E1380" s="50">
        <v>1</v>
      </c>
      <c r="F1380" s="24" t="s">
        <v>357</v>
      </c>
      <c r="G1380" s="91" t="s">
        <v>2561</v>
      </c>
      <c r="H1380" s="112" t="s">
        <v>1998</v>
      </c>
      <c r="I1380" s="200">
        <v>19</v>
      </c>
      <c r="J1380" s="200"/>
      <c r="K1380" s="200"/>
      <c r="L1380" s="19">
        <v>0</v>
      </c>
      <c r="M1380" s="19">
        <v>0</v>
      </c>
      <c r="N1380" s="91">
        <v>484060</v>
      </c>
      <c r="O1380" s="10">
        <v>16692</v>
      </c>
      <c r="P1380" s="10">
        <v>1</v>
      </c>
      <c r="Q1380" s="102"/>
      <c r="R1380" s="10">
        <v>137</v>
      </c>
      <c r="S1380" s="62" t="s">
        <v>19</v>
      </c>
      <c r="T1380" s="578" t="s">
        <v>25</v>
      </c>
      <c r="U1380" s="10"/>
      <c r="V1380" s="434"/>
      <c r="W1380" s="10" t="str">
        <f>IFERROR(VLOOKUP(Table3[[#This Row],[Št. projektne naloge]],'[2]list 1'!$A$2:$I$2000,9,FALSE),"")</f>
        <v/>
      </c>
      <c r="X1380" s="296" t="str">
        <f>IFERROR(VLOOKUP(Table3[[#This Row],[Št. projektne naloge]],'[2]list 1'!$A$2:$I$2000,8,FALSE),"")</f>
        <v/>
      </c>
      <c r="Y1380" s="101">
        <f>SUM(Table3[[#This Row],[cca 
25%]:[cca 100%]])</f>
        <v>1</v>
      </c>
      <c r="Z1380" s="344">
        <f>Table3[[#This Row],[Montažne ure]]*(1-Table3[[#This Row],[faktor %]])</f>
        <v>0</v>
      </c>
      <c r="AA1380" s="84">
        <v>0.25</v>
      </c>
      <c r="AB1380" s="84">
        <v>0.25</v>
      </c>
      <c r="AC1380" s="84">
        <v>0.25</v>
      </c>
      <c r="AD1380" s="84">
        <v>0.25</v>
      </c>
      <c r="AE1380" s="157" t="s">
        <v>3056</v>
      </c>
      <c r="AF1380" s="3" t="s">
        <v>757</v>
      </c>
      <c r="AG1380" s="296">
        <f>IFERROR(VLOOKUP(Table3[[#This Row],[Št. projektne naloge]],'[1]PLAN KONTROLE KONČANIH STROJEV'!$C$8:$M$2000,5,FALSE),"")</f>
        <v>0</v>
      </c>
      <c r="AH1380" s="296" t="str">
        <f>IFERROR(VLOOKUP(Table3[[#This Row],[Št. projektne naloge]],'[1]PLAN KONTROLE KONČANIH STROJEV'!$C$8:$M$2000,4,FALSE),"")</f>
        <v>DA</v>
      </c>
      <c r="AI1380" s="10"/>
      <c r="AJ1380" s="10"/>
      <c r="AK1380" s="296">
        <f>IFERROR(VLOOKUP(Table3[[#This Row],[Št. projektne naloge]],'[1]PLAN KONTROLE KONČANIH STROJEV'!$C$8:$M$2000,9,FALSE),"")</f>
        <v>45832</v>
      </c>
      <c r="AL138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80" s="30" t="s">
        <v>357</v>
      </c>
      <c r="AN1380" s="1"/>
    </row>
    <row r="1381" spans="1:40" ht="18" hidden="1" customHeight="1" x14ac:dyDescent="0.35">
      <c r="A1381" s="76" t="s">
        <v>2583</v>
      </c>
      <c r="B1381" s="92" t="s">
        <v>2579</v>
      </c>
      <c r="C1381" s="95" t="s">
        <v>178</v>
      </c>
      <c r="D1381" s="420" t="s">
        <v>2944</v>
      </c>
      <c r="E1381" s="50">
        <v>1</v>
      </c>
      <c r="F1381" s="24" t="s">
        <v>357</v>
      </c>
      <c r="G1381" s="91" t="s">
        <v>2901</v>
      </c>
      <c r="H1381" s="112" t="s">
        <v>1998</v>
      </c>
      <c r="I1381" s="200">
        <v>19</v>
      </c>
      <c r="J1381" s="200"/>
      <c r="K1381" s="200"/>
      <c r="L1381" s="19">
        <v>0</v>
      </c>
      <c r="M1381" s="19">
        <v>0</v>
      </c>
      <c r="N1381" s="91">
        <v>323108</v>
      </c>
      <c r="O1381" s="10"/>
      <c r="P1381" s="10">
        <v>1</v>
      </c>
      <c r="Q1381" s="10"/>
      <c r="R1381" s="10">
        <v>98</v>
      </c>
      <c r="S1381" s="62" t="s">
        <v>19</v>
      </c>
      <c r="T1381" s="578" t="s">
        <v>25</v>
      </c>
      <c r="U1381" s="10"/>
      <c r="V1381" s="434"/>
      <c r="W1381" s="10" t="str">
        <f>IFERROR(VLOOKUP(Table3[[#This Row],[Št. projektne naloge]],'[2]list 1'!$A$2:$I$2000,9,FALSE),"")</f>
        <v/>
      </c>
      <c r="X1381" s="296" t="str">
        <f>IFERROR(VLOOKUP(Table3[[#This Row],[Št. projektne naloge]],'[2]list 1'!$A$2:$I$2000,8,FALSE),"")</f>
        <v/>
      </c>
      <c r="Y1381" s="101">
        <f>SUM(Table3[[#This Row],[cca 
25%]:[cca 100%]])</f>
        <v>1</v>
      </c>
      <c r="Z1381" s="344">
        <f>Table3[[#This Row],[Montažne ure]]*(1-Table3[[#This Row],[faktor %]])</f>
        <v>0</v>
      </c>
      <c r="AA1381" s="84">
        <v>0.25</v>
      </c>
      <c r="AB1381" s="84">
        <v>0.25</v>
      </c>
      <c r="AC1381" s="84">
        <v>0.25</v>
      </c>
      <c r="AD1381" s="84">
        <v>0.25</v>
      </c>
      <c r="AE1381" s="157" t="s">
        <v>3056</v>
      </c>
      <c r="AF1381" s="3" t="s">
        <v>733</v>
      </c>
      <c r="AG1381" s="296">
        <f>IFERROR(VLOOKUP(Table3[[#This Row],[Št. projektne naloge]],'[1]PLAN KONTROLE KONČANIH STROJEV'!$C$8:$M$2000,5,FALSE),"")</f>
        <v>0</v>
      </c>
      <c r="AH1381" s="296" t="str">
        <f>IFERROR(VLOOKUP(Table3[[#This Row],[Št. projektne naloge]],'[1]PLAN KONTROLE KONČANIH STROJEV'!$C$8:$M$2000,4,FALSE),"")</f>
        <v>DA</v>
      </c>
      <c r="AI1381" s="10"/>
      <c r="AJ1381" s="10"/>
      <c r="AK1381" s="296">
        <f>IFERROR(VLOOKUP(Table3[[#This Row],[Št. projektne naloge]],'[1]PLAN KONTROLE KONČANIH STROJEV'!$C$8:$M$2000,9,FALSE),"")</f>
        <v>45832</v>
      </c>
      <c r="AL138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81" s="30" t="s">
        <v>357</v>
      </c>
      <c r="AN1381" s="1"/>
    </row>
    <row r="1382" spans="1:40" ht="18" hidden="1" customHeight="1" x14ac:dyDescent="0.35">
      <c r="A1382" s="76" t="s">
        <v>2583</v>
      </c>
      <c r="B1382" s="92" t="s">
        <v>2579</v>
      </c>
      <c r="C1382" s="95" t="s">
        <v>2950</v>
      </c>
      <c r="D1382" s="420" t="s">
        <v>2945</v>
      </c>
      <c r="E1382" s="50">
        <v>1</v>
      </c>
      <c r="F1382" s="24" t="s">
        <v>357</v>
      </c>
      <c r="G1382" s="91" t="s">
        <v>1722</v>
      </c>
      <c r="H1382" s="29" t="s">
        <v>545</v>
      </c>
      <c r="I1382" s="7">
        <v>20</v>
      </c>
      <c r="J1382" s="200"/>
      <c r="K1382" s="200"/>
      <c r="L1382" s="19">
        <v>0</v>
      </c>
      <c r="M1382" s="19">
        <v>0</v>
      </c>
      <c r="N1382" s="91">
        <v>484056</v>
      </c>
      <c r="O1382" s="10"/>
      <c r="P1382" s="10">
        <v>1</v>
      </c>
      <c r="Q1382" s="10"/>
      <c r="R1382" s="10">
        <v>5</v>
      </c>
      <c r="S1382" s="62" t="s">
        <v>19</v>
      </c>
      <c r="T1382" s="578" t="s">
        <v>25</v>
      </c>
      <c r="U1382" s="10"/>
      <c r="V1382" s="434"/>
      <c r="W1382" s="10" t="str">
        <f>IFERROR(VLOOKUP(Table3[[#This Row],[Št. projektne naloge]],'[2]list 1'!$A$2:$I$2000,9,FALSE),"")</f>
        <v/>
      </c>
      <c r="X1382" s="296" t="str">
        <f>IFERROR(VLOOKUP(Table3[[#This Row],[Št. projektne naloge]],'[2]list 1'!$A$2:$I$2000,8,FALSE),"")</f>
        <v/>
      </c>
      <c r="Y1382" s="101">
        <f>SUM(Table3[[#This Row],[cca 
25%]:[cca 100%]])</f>
        <v>1</v>
      </c>
      <c r="Z1382" s="344">
        <f>Table3[[#This Row],[Montažne ure]]*(1-Table3[[#This Row],[faktor %]])</f>
        <v>0</v>
      </c>
      <c r="AA1382" s="84">
        <v>0.25</v>
      </c>
      <c r="AB1382" s="84">
        <v>0.25</v>
      </c>
      <c r="AC1382" s="84">
        <v>0.25</v>
      </c>
      <c r="AD1382" s="84">
        <v>0.25</v>
      </c>
      <c r="AE1382" s="157" t="s">
        <v>3060</v>
      </c>
      <c r="AF1382" s="3"/>
      <c r="AG1382" s="296">
        <f>IFERROR(VLOOKUP(Table3[[#This Row],[Št. projektne naloge]],'[1]PLAN KONTROLE KONČANIH STROJEV'!$C$8:$M$2000,5,FALSE),"")</f>
        <v>0</v>
      </c>
      <c r="AH1382" s="296" t="str">
        <f>IFERROR(VLOOKUP(Table3[[#This Row],[Št. projektne naloge]],'[1]PLAN KONTROLE KONČANIH STROJEV'!$C$8:$M$2000,4,FALSE),"")</f>
        <v>DA</v>
      </c>
      <c r="AI1382" s="10"/>
      <c r="AJ1382" s="10"/>
      <c r="AK1382" s="296">
        <f>IFERROR(VLOOKUP(Table3[[#This Row],[Št. projektne naloge]],'[1]PLAN KONTROLE KONČANIH STROJEV'!$C$8:$M$2000,9,FALSE),"")</f>
        <v>45825</v>
      </c>
      <c r="AL138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82" s="30" t="s">
        <v>357</v>
      </c>
      <c r="AN1382" s="1"/>
    </row>
    <row r="1383" spans="1:40" ht="18" hidden="1" customHeight="1" x14ac:dyDescent="0.35">
      <c r="A1383" s="76" t="s">
        <v>2583</v>
      </c>
      <c r="B1383" s="92" t="s">
        <v>2579</v>
      </c>
      <c r="C1383" s="95" t="s">
        <v>2949</v>
      </c>
      <c r="D1383" s="420" t="s">
        <v>2946</v>
      </c>
      <c r="E1383" s="50">
        <v>1</v>
      </c>
      <c r="F1383" s="24" t="s">
        <v>357</v>
      </c>
      <c r="G1383" s="91" t="s">
        <v>1722</v>
      </c>
      <c r="H1383" s="29" t="s">
        <v>545</v>
      </c>
      <c r="I1383" s="7">
        <v>20</v>
      </c>
      <c r="J1383" s="200"/>
      <c r="K1383" s="200"/>
      <c r="L1383" s="19">
        <v>0</v>
      </c>
      <c r="M1383" s="19">
        <v>0</v>
      </c>
      <c r="N1383" s="91">
        <v>484057</v>
      </c>
      <c r="O1383" s="10"/>
      <c r="P1383" s="10">
        <v>1</v>
      </c>
      <c r="Q1383" s="10"/>
      <c r="R1383" s="10">
        <v>10</v>
      </c>
      <c r="S1383" s="62" t="s">
        <v>19</v>
      </c>
      <c r="T1383" s="578" t="s">
        <v>25</v>
      </c>
      <c r="U1383" s="10"/>
      <c r="V1383" s="434"/>
      <c r="W1383" s="10" t="str">
        <f>IFERROR(VLOOKUP(Table3[[#This Row],[Št. projektne naloge]],'[2]list 1'!$A$2:$I$2000,9,FALSE),"")</f>
        <v/>
      </c>
      <c r="X1383" s="296" t="str">
        <f>IFERROR(VLOOKUP(Table3[[#This Row],[Št. projektne naloge]],'[2]list 1'!$A$2:$I$2000,8,FALSE),"")</f>
        <v/>
      </c>
      <c r="Y1383" s="101">
        <f>SUM(Table3[[#This Row],[cca 
25%]:[cca 100%]])</f>
        <v>1</v>
      </c>
      <c r="Z1383" s="344">
        <f>Table3[[#This Row],[Montažne ure]]*(1-Table3[[#This Row],[faktor %]])</f>
        <v>0</v>
      </c>
      <c r="AA1383" s="84">
        <v>0.25</v>
      </c>
      <c r="AB1383" s="84">
        <v>0.25</v>
      </c>
      <c r="AC1383" s="84">
        <v>0.25</v>
      </c>
      <c r="AD1383" s="84">
        <v>0.25</v>
      </c>
      <c r="AE1383" s="157" t="s">
        <v>3060</v>
      </c>
      <c r="AF1383" s="3" t="s">
        <v>2551</v>
      </c>
      <c r="AG1383" s="296">
        <f>IFERROR(VLOOKUP(Table3[[#This Row],[Št. projektne naloge]],'[1]PLAN KONTROLE KONČANIH STROJEV'!$C$8:$M$2000,5,FALSE),"")</f>
        <v>0</v>
      </c>
      <c r="AH1383" s="296" t="str">
        <f>IFERROR(VLOOKUP(Table3[[#This Row],[Št. projektne naloge]],'[1]PLAN KONTROLE KONČANIH STROJEV'!$C$8:$M$2000,4,FALSE),"")</f>
        <v>DA</v>
      </c>
      <c r="AI1383" s="10"/>
      <c r="AJ1383" s="10"/>
      <c r="AK1383" s="296">
        <f>IFERROR(VLOOKUP(Table3[[#This Row],[Št. projektne naloge]],'[1]PLAN KONTROLE KONČANIH STROJEV'!$C$8:$M$2000,9,FALSE),"")</f>
        <v>45825</v>
      </c>
      <c r="AL138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83" s="30" t="s">
        <v>357</v>
      </c>
      <c r="AN1383" s="1"/>
    </row>
    <row r="1384" spans="1:40" ht="18" hidden="1" customHeight="1" x14ac:dyDescent="0.35">
      <c r="A1384" s="76" t="s">
        <v>2583</v>
      </c>
      <c r="B1384" s="92" t="s">
        <v>2579</v>
      </c>
      <c r="C1384" s="95" t="s">
        <v>2948</v>
      </c>
      <c r="D1384" s="420" t="s">
        <v>2947</v>
      </c>
      <c r="E1384" s="50">
        <v>1</v>
      </c>
      <c r="F1384" s="24" t="s">
        <v>357</v>
      </c>
      <c r="G1384" s="91" t="s">
        <v>1722</v>
      </c>
      <c r="H1384" s="29" t="s">
        <v>545</v>
      </c>
      <c r="I1384" s="7">
        <v>20</v>
      </c>
      <c r="J1384" s="200"/>
      <c r="K1384" s="200"/>
      <c r="L1384" s="19">
        <v>0</v>
      </c>
      <c r="M1384" s="19">
        <v>0</v>
      </c>
      <c r="N1384" s="91">
        <v>484058</v>
      </c>
      <c r="O1384" s="10"/>
      <c r="P1384" s="10">
        <v>1</v>
      </c>
      <c r="Q1384" s="10"/>
      <c r="R1384" s="10">
        <v>10</v>
      </c>
      <c r="S1384" s="62" t="s">
        <v>19</v>
      </c>
      <c r="T1384" s="578" t="s">
        <v>25</v>
      </c>
      <c r="U1384" s="10"/>
      <c r="V1384" s="434"/>
      <c r="W1384" s="10" t="str">
        <f>IFERROR(VLOOKUP(Table3[[#This Row],[Št. projektne naloge]],'[2]list 1'!$A$2:$I$2000,9,FALSE),"")</f>
        <v/>
      </c>
      <c r="X1384" s="296" t="str">
        <f>IFERROR(VLOOKUP(Table3[[#This Row],[Št. projektne naloge]],'[2]list 1'!$A$2:$I$2000,8,FALSE),"")</f>
        <v/>
      </c>
      <c r="Y1384" s="101">
        <f>SUM(Table3[[#This Row],[cca 
25%]:[cca 100%]])</f>
        <v>0.95</v>
      </c>
      <c r="Z1384" s="344">
        <f>Table3[[#This Row],[Montažne ure]]*(1-Table3[[#This Row],[faktor %]])</f>
        <v>0.50000000000000044</v>
      </c>
      <c r="AA1384" s="84">
        <v>0.25</v>
      </c>
      <c r="AB1384" s="84">
        <v>0.25</v>
      </c>
      <c r="AC1384" s="84">
        <v>0.25</v>
      </c>
      <c r="AD1384" s="84">
        <v>0.2</v>
      </c>
      <c r="AE1384" s="157" t="s">
        <v>3057</v>
      </c>
      <c r="AF1384" s="3"/>
      <c r="AG1384" s="296">
        <f>IFERROR(VLOOKUP(Table3[[#This Row],[Št. projektne naloge]],'[1]PLAN KONTROLE KONČANIH STROJEV'!$C$8:$M$2000,5,FALSE),"")</f>
        <v>0</v>
      </c>
      <c r="AH1384" s="296" t="str">
        <f>IFERROR(VLOOKUP(Table3[[#This Row],[Št. projektne naloge]],'[1]PLAN KONTROLE KONČANIH STROJEV'!$C$8:$M$2000,4,FALSE),"")</f>
        <v>DA</v>
      </c>
      <c r="AI1384" s="10"/>
      <c r="AJ1384" s="10"/>
      <c r="AK1384" s="296">
        <f>IFERROR(VLOOKUP(Table3[[#This Row],[Št. projektne naloge]],'[1]PLAN KONTROLE KONČANIH STROJEV'!$C$8:$M$2000,9,FALSE),"")</f>
        <v>45826</v>
      </c>
      <c r="AL138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384" s="30" t="s">
        <v>357</v>
      </c>
      <c r="AN1384" s="1"/>
    </row>
    <row r="1385" spans="1:40" ht="18" hidden="1" customHeight="1" x14ac:dyDescent="0.35">
      <c r="A1385" s="76" t="s">
        <v>2583</v>
      </c>
      <c r="B1385" s="92" t="s">
        <v>2579</v>
      </c>
      <c r="C1385" s="95" t="s">
        <v>2951</v>
      </c>
      <c r="D1385" s="420" t="s">
        <v>2952</v>
      </c>
      <c r="E1385" s="25">
        <v>1</v>
      </c>
      <c r="F1385" s="24" t="s">
        <v>357</v>
      </c>
      <c r="G1385" s="91" t="s">
        <v>2127</v>
      </c>
      <c r="H1385" s="112"/>
      <c r="I1385" s="91"/>
      <c r="J1385" s="91"/>
      <c r="K1385" s="91"/>
      <c r="L1385" s="19">
        <v>0</v>
      </c>
      <c r="M1385" s="19">
        <v>0</v>
      </c>
      <c r="N1385" s="91">
        <v>484059</v>
      </c>
      <c r="O1385" s="10"/>
      <c r="P1385" s="10">
        <v>1</v>
      </c>
      <c r="Q1385" s="10"/>
      <c r="R1385" s="10"/>
      <c r="S1385" s="272"/>
      <c r="T1385" s="578" t="s">
        <v>25</v>
      </c>
      <c r="U1385" s="10"/>
      <c r="V1385" s="580"/>
      <c r="W1385" s="10" t="str">
        <f>IFERROR(VLOOKUP(Table3[[#This Row],[Št. projektne naloge]],'[2]list 1'!$A$2:$I$2000,9,FALSE),"")</f>
        <v/>
      </c>
      <c r="X1385" s="296" t="str">
        <f>IFERROR(VLOOKUP(Table3[[#This Row],[Št. projektne naloge]],'[2]list 1'!$A$2:$I$2000,8,FALSE),"")</f>
        <v/>
      </c>
      <c r="Y1385" s="101">
        <f>SUM(Table3[[#This Row],[cca 
25%]:[cca 100%]])</f>
        <v>0</v>
      </c>
      <c r="Z1385" s="344">
        <f>Table3[[#This Row],[Montažne ure]]*(1-Table3[[#This Row],[faktor %]])</f>
        <v>0</v>
      </c>
      <c r="AA1385" s="366"/>
      <c r="AB1385" s="85"/>
      <c r="AC1385" s="85"/>
      <c r="AD1385" s="85"/>
      <c r="AE1385" s="10"/>
      <c r="AF1385" s="3"/>
      <c r="AG1385" s="296" t="str">
        <f>IFERROR(VLOOKUP(Table3[[#This Row],[Št. projektne naloge]],'[1]PLAN KONTROLE KONČANIH STROJEV'!$C$8:$M$2000,5,FALSE),"")</f>
        <v/>
      </c>
      <c r="AH1385" s="296" t="str">
        <f>IFERROR(VLOOKUP(Table3[[#This Row],[Št. projektne naloge]],'[1]PLAN KONTROLE KONČANIH STROJEV'!$C$8:$M$2000,4,FALSE),"")</f>
        <v/>
      </c>
      <c r="AI1385" s="10"/>
      <c r="AJ1385" s="10"/>
      <c r="AK1385" s="296" t="str">
        <f>IFERROR(VLOOKUP(Table3[[#This Row],[Št. projektne naloge]],'[1]PLAN KONTROLE KONČANIH STROJEV'!$C$8:$M$2000,9,FALSE),"")</f>
        <v/>
      </c>
      <c r="AL138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85" s="30" t="s">
        <v>357</v>
      </c>
      <c r="AN1385" s="1"/>
    </row>
    <row r="1386" spans="1:40" ht="18" hidden="1" customHeight="1" x14ac:dyDescent="0.35">
      <c r="A1386" s="117"/>
      <c r="B1386" s="8"/>
      <c r="C1386" s="57"/>
      <c r="D1386" s="50"/>
      <c r="E1386" s="50" t="str">
        <f>RIGHT(D1386,5)</f>
        <v/>
      </c>
      <c r="F1386" s="10"/>
      <c r="G1386" s="10"/>
      <c r="H1386" s="29"/>
      <c r="I1386" s="10"/>
      <c r="J1386" s="10"/>
      <c r="K1386" s="10"/>
      <c r="L1386" s="24"/>
      <c r="M1386" s="24"/>
      <c r="N1386" s="10"/>
      <c r="O1386" s="10"/>
      <c r="P1386" s="10"/>
      <c r="Q1386" s="102"/>
      <c r="R1386" s="10"/>
      <c r="S1386" s="272"/>
      <c r="T1386" s="30"/>
      <c r="U1386" s="10"/>
      <c r="V1386" s="434"/>
      <c r="W1386" s="10" t="str">
        <f>IFERROR(VLOOKUP(Table3[[#This Row],[Št. projektne naloge]],'[2]list 1'!$A$2:$I$2000,9,FALSE),"")</f>
        <v/>
      </c>
      <c r="X1386" s="296" t="str">
        <f>IFERROR(VLOOKUP(Table3[[#This Row],[Št. projektne naloge]],'[2]list 1'!$A$2:$I$2000,8,FALSE),"")</f>
        <v/>
      </c>
      <c r="Y1386" s="101">
        <f>SUM(Table3[[#This Row],[cca 
25%]:[cca 100%]])</f>
        <v>0</v>
      </c>
      <c r="Z1386" s="344">
        <f>Table3[[#This Row],[Montažne ure]]*(1-Table3[[#This Row],[faktor %]])</f>
        <v>0</v>
      </c>
      <c r="AA1386" s="366"/>
      <c r="AB1386" s="85"/>
      <c r="AC1386" s="85"/>
      <c r="AD1386" s="85"/>
      <c r="AE1386" s="10"/>
      <c r="AF1386" s="3"/>
      <c r="AG1386" s="296" t="str">
        <f>IFERROR(VLOOKUP(Table3[[#This Row],[Št. projektne naloge]],'[1]PLAN KONTROLE KONČANIH STROJEV'!$C$8:$M$2000,5,FALSE),"")</f>
        <v/>
      </c>
      <c r="AH1386" s="296" t="str">
        <f>IFERROR(VLOOKUP(Table3[[#This Row],[Št. projektne naloge]],'[1]PLAN KONTROLE KONČANIH STROJEV'!$C$8:$M$2000,4,FALSE),"")</f>
        <v/>
      </c>
      <c r="AI1386" s="10"/>
      <c r="AJ1386" s="10"/>
      <c r="AK1386" s="296" t="str">
        <f>IFERROR(VLOOKUP(Table3[[#This Row],[Št. projektne naloge]],'[1]PLAN KONTROLE KONČANIH STROJEV'!$C$8:$M$2000,9,FALSE),"")</f>
        <v/>
      </c>
      <c r="AL138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86" s="30"/>
      <c r="AN1386" s="1"/>
    </row>
    <row r="1387" spans="1:40" ht="18" hidden="1" customHeight="1" x14ac:dyDescent="0.35">
      <c r="A1387" s="76" t="s">
        <v>2586</v>
      </c>
      <c r="B1387" s="92" t="s">
        <v>2580</v>
      </c>
      <c r="C1387" s="95" t="s">
        <v>799</v>
      </c>
      <c r="D1387" s="25" t="s">
        <v>2584</v>
      </c>
      <c r="E1387" s="25">
        <v>1</v>
      </c>
      <c r="F1387" s="616">
        <v>20853.662154000001</v>
      </c>
      <c r="G1387" s="91" t="s">
        <v>784</v>
      </c>
      <c r="H1387" s="112"/>
      <c r="I1387" s="91">
        <v>40</v>
      </c>
      <c r="J1387" s="91" t="s">
        <v>2275</v>
      </c>
      <c r="K1387" s="200"/>
      <c r="L1387" s="79">
        <v>0</v>
      </c>
      <c r="M1387" s="79">
        <v>0</v>
      </c>
      <c r="N1387" s="231">
        <v>455832002</v>
      </c>
      <c r="O1387" s="10">
        <v>16576</v>
      </c>
      <c r="P1387" s="10">
        <v>1</v>
      </c>
      <c r="Q1387" s="102"/>
      <c r="R1387" s="10">
        <v>45</v>
      </c>
      <c r="S1387" s="59" t="s">
        <v>28</v>
      </c>
      <c r="T1387" s="30" t="s">
        <v>2296</v>
      </c>
      <c r="U1387" s="10"/>
      <c r="V1387" s="434"/>
      <c r="W1387" s="10" t="str">
        <f>IFERROR(VLOOKUP(Table3[[#This Row],[Št. projektne naloge]],'[2]list 1'!$A$2:$I$2000,9,FALSE),"")</f>
        <v/>
      </c>
      <c r="X1387" s="296" t="str">
        <f>IFERROR(VLOOKUP(Table3[[#This Row],[Št. projektne naloge]],'[2]list 1'!$A$2:$I$2000,8,FALSE),"")</f>
        <v/>
      </c>
      <c r="Y1387" s="101">
        <f>SUM(Table3[[#This Row],[cca 
25%]:[cca 100%]])</f>
        <v>0</v>
      </c>
      <c r="Z1387" s="344">
        <f>Table3[[#This Row],[Montažne ure]]*(1-Table3[[#This Row],[faktor %]])</f>
        <v>45</v>
      </c>
      <c r="AA1387" s="366"/>
      <c r="AB1387" s="85"/>
      <c r="AC1387" s="85"/>
      <c r="AD1387" s="85"/>
      <c r="AE1387" s="10"/>
      <c r="AF1387" s="3"/>
      <c r="AG1387" s="296" t="str">
        <f>IFERROR(VLOOKUP(Table3[[#This Row],[Št. projektne naloge]],'[1]PLAN KONTROLE KONČANIH STROJEV'!$C$8:$M$2000,5,FALSE),"")</f>
        <v/>
      </c>
      <c r="AH1387" s="296" t="str">
        <f>IFERROR(VLOOKUP(Table3[[#This Row],[Št. projektne naloge]],'[1]PLAN KONTROLE KONČANIH STROJEV'!$C$8:$M$2000,4,FALSE),"")</f>
        <v/>
      </c>
      <c r="AI1387" s="10"/>
      <c r="AJ1387" s="10"/>
      <c r="AK1387" s="296" t="str">
        <f>IFERROR(VLOOKUP(Table3[[#This Row],[Št. projektne naloge]],'[1]PLAN KONTROLE KONČANIH STROJEV'!$C$8:$M$2000,9,FALSE),"")</f>
        <v/>
      </c>
      <c r="AL138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87" s="30"/>
      <c r="AN1387" s="1"/>
    </row>
    <row r="1388" spans="1:40" ht="18" hidden="1" customHeight="1" x14ac:dyDescent="0.35">
      <c r="A1388" s="76" t="s">
        <v>2586</v>
      </c>
      <c r="B1388" s="92" t="s">
        <v>2580</v>
      </c>
      <c r="C1388" s="95" t="s">
        <v>2037</v>
      </c>
      <c r="D1388" s="25" t="s">
        <v>2585</v>
      </c>
      <c r="E1388" s="25">
        <v>1</v>
      </c>
      <c r="F1388" s="606">
        <v>3048.4967099999999</v>
      </c>
      <c r="G1388" s="91" t="s">
        <v>1496</v>
      </c>
      <c r="H1388" s="91" t="s">
        <v>895</v>
      </c>
      <c r="I1388" s="200">
        <v>40</v>
      </c>
      <c r="J1388" s="200"/>
      <c r="K1388" s="200"/>
      <c r="L1388" s="79">
        <v>0</v>
      </c>
      <c r="M1388" s="79">
        <v>0</v>
      </c>
      <c r="N1388" s="91">
        <v>458016</v>
      </c>
      <c r="O1388" s="10"/>
      <c r="P1388" s="10">
        <v>4</v>
      </c>
      <c r="Q1388" s="102"/>
      <c r="R1388" s="10">
        <v>28</v>
      </c>
      <c r="S1388" s="59" t="s">
        <v>28</v>
      </c>
      <c r="T1388" s="30" t="s">
        <v>2296</v>
      </c>
      <c r="U1388" s="10"/>
      <c r="V1388" s="434"/>
      <c r="W1388" s="10" t="str">
        <f>IFERROR(VLOOKUP(Table3[[#This Row],[Št. projektne naloge]],'[2]list 1'!$A$2:$I$2000,9,FALSE),"")</f>
        <v/>
      </c>
      <c r="X1388" s="296" t="str">
        <f>IFERROR(VLOOKUP(Table3[[#This Row],[Št. projektne naloge]],'[2]list 1'!$A$2:$I$2000,8,FALSE),"")</f>
        <v/>
      </c>
      <c r="Y1388" s="101">
        <f>SUM(Table3[[#This Row],[cca 
25%]:[cca 100%]])</f>
        <v>1</v>
      </c>
      <c r="Z1388" s="344">
        <f>Table3[[#This Row],[Montažne ure]]*(1-Table3[[#This Row],[faktor %]])</f>
        <v>0</v>
      </c>
      <c r="AA1388" s="84">
        <v>0.25</v>
      </c>
      <c r="AB1388" s="84">
        <v>0.25</v>
      </c>
      <c r="AC1388" s="84">
        <v>0.25</v>
      </c>
      <c r="AD1388" s="84">
        <v>0.25</v>
      </c>
      <c r="AE1388" s="10"/>
      <c r="AF1388" s="3"/>
      <c r="AG1388" s="296" t="str">
        <f>IFERROR(VLOOKUP(Table3[[#This Row],[Št. projektne naloge]],'[1]PLAN KONTROLE KONČANIH STROJEV'!$C$8:$M$2000,5,FALSE),"")</f>
        <v/>
      </c>
      <c r="AH1388" s="296" t="str">
        <f>IFERROR(VLOOKUP(Table3[[#This Row],[Št. projektne naloge]],'[1]PLAN KONTROLE KONČANIH STROJEV'!$C$8:$M$2000,4,FALSE),"")</f>
        <v/>
      </c>
      <c r="AI1388" s="10"/>
      <c r="AJ1388" s="10"/>
      <c r="AK1388" s="296" t="str">
        <f>IFERROR(VLOOKUP(Table3[[#This Row],[Št. projektne naloge]],'[1]PLAN KONTROLE KONČANIH STROJEV'!$C$8:$M$2000,9,FALSE),"")</f>
        <v/>
      </c>
      <c r="AL138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88" s="30" t="s">
        <v>357</v>
      </c>
      <c r="AN1388" s="1"/>
    </row>
    <row r="1389" spans="1:40" ht="18" customHeight="1" x14ac:dyDescent="0.35">
      <c r="A1389" s="76" t="s">
        <v>2586</v>
      </c>
      <c r="B1389" s="92" t="s">
        <v>2580</v>
      </c>
      <c r="C1389" s="95" t="s">
        <v>1104</v>
      </c>
      <c r="D1389" s="420" t="s">
        <v>3350</v>
      </c>
      <c r="E1389" s="25">
        <v>1</v>
      </c>
      <c r="F1389" s="616">
        <v>44785.880147538461</v>
      </c>
      <c r="G1389" s="91" t="s">
        <v>784</v>
      </c>
      <c r="H1389" s="112" t="s">
        <v>898</v>
      </c>
      <c r="I1389" s="200">
        <v>39</v>
      </c>
      <c r="J1389" s="200"/>
      <c r="K1389" s="200"/>
      <c r="L1389" s="79">
        <v>0</v>
      </c>
      <c r="M1389" s="27"/>
      <c r="N1389" s="231">
        <v>395880081</v>
      </c>
      <c r="O1389" s="10">
        <v>16577</v>
      </c>
      <c r="P1389" s="10">
        <v>1</v>
      </c>
      <c r="Q1389" s="102"/>
      <c r="R1389" s="10">
        <v>172</v>
      </c>
      <c r="S1389" s="272" t="s">
        <v>23</v>
      </c>
      <c r="T1389" s="30" t="s">
        <v>2296</v>
      </c>
      <c r="U1389" s="10"/>
      <c r="V1389" s="434"/>
      <c r="W1389" s="10" t="str">
        <f>IFERROR(VLOOKUP(Table3[[#This Row],[Št. projektne naloge]],'[2]list 1'!$A$2:$I$2000,9,FALSE),"")</f>
        <v>DELNO IZDANO</v>
      </c>
      <c r="X1389" s="296">
        <f>IFERROR(VLOOKUP(Table3[[#This Row],[Št. projektne naloge]],'[2]list 1'!$A$2:$I$2000,8,FALSE),"")</f>
        <v>0</v>
      </c>
      <c r="Y1389" s="101">
        <f>SUM(Table3[[#This Row],[cca 
25%]:[cca 100%]])</f>
        <v>0</v>
      </c>
      <c r="Z1389" s="344">
        <f>Table3[[#This Row],[Montažne ure]]*(1-Table3[[#This Row],[faktor %]])</f>
        <v>172</v>
      </c>
      <c r="AA1389" s="366"/>
      <c r="AB1389" s="85"/>
      <c r="AC1389" s="85"/>
      <c r="AD1389" s="85"/>
      <c r="AE1389" s="10"/>
      <c r="AF1389" s="3"/>
      <c r="AG1389" s="296" t="str">
        <f>IFERROR(VLOOKUP(Table3[[#This Row],[Št. projektne naloge]],'[1]PLAN KONTROLE KONČANIH STROJEV'!$C$8:$M$2000,5,FALSE),"")</f>
        <v/>
      </c>
      <c r="AH1389" s="296" t="str">
        <f>IFERROR(VLOOKUP(Table3[[#This Row],[Št. projektne naloge]],'[1]PLAN KONTROLE KONČANIH STROJEV'!$C$8:$M$2000,4,FALSE),"")</f>
        <v/>
      </c>
      <c r="AI1389" s="10"/>
      <c r="AJ1389" s="10"/>
      <c r="AK1389" s="296" t="str">
        <f>IFERROR(VLOOKUP(Table3[[#This Row],[Št. projektne naloge]],'[1]PLAN KONTROLE KONČANIH STROJEV'!$C$8:$M$2000,9,FALSE),"")</f>
        <v/>
      </c>
      <c r="AL138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89" s="30"/>
      <c r="AN1389" s="1"/>
    </row>
    <row r="1390" spans="1:40" ht="18" customHeight="1" x14ac:dyDescent="0.35">
      <c r="A1390" s="76" t="s">
        <v>2586</v>
      </c>
      <c r="B1390" s="92" t="s">
        <v>2580</v>
      </c>
      <c r="C1390" s="95" t="s">
        <v>3338</v>
      </c>
      <c r="D1390" s="25" t="s">
        <v>3339</v>
      </c>
      <c r="E1390" s="25">
        <v>1</v>
      </c>
      <c r="F1390" s="616">
        <v>1166.37654</v>
      </c>
      <c r="G1390" s="91" t="s">
        <v>786</v>
      </c>
      <c r="H1390" s="112" t="s">
        <v>3446</v>
      </c>
      <c r="I1390" s="200">
        <v>41</v>
      </c>
      <c r="J1390" s="200"/>
      <c r="K1390" s="200"/>
      <c r="L1390" s="79">
        <v>0</v>
      </c>
      <c r="M1390" s="79">
        <v>0</v>
      </c>
      <c r="N1390" s="91">
        <v>484077</v>
      </c>
      <c r="O1390" s="92">
        <v>16979</v>
      </c>
      <c r="P1390" s="10">
        <v>1</v>
      </c>
      <c r="Q1390" s="10"/>
      <c r="R1390" s="10">
        <v>4</v>
      </c>
      <c r="S1390" s="58" t="s">
        <v>1486</v>
      </c>
      <c r="T1390" s="30" t="s">
        <v>2296</v>
      </c>
      <c r="U1390" s="10"/>
      <c r="V1390" s="434"/>
      <c r="W1390" s="10" t="str">
        <f>IFERROR(VLOOKUP(Table3[[#This Row],[Št. projektne naloge]],'[2]list 1'!$A$2:$I$2000,9,FALSE),"")</f>
        <v>IZDANO V MONTAŽO</v>
      </c>
      <c r="X1390" s="296">
        <f>IFERROR(VLOOKUP(Table3[[#This Row],[Št. projektne naloge]],'[2]list 1'!$A$2:$I$2000,8,FALSE),"")</f>
        <v>0</v>
      </c>
      <c r="Y1390" s="101">
        <f>SUM(Table3[[#This Row],[cca 
25%]:[cca 100%]])</f>
        <v>0</v>
      </c>
      <c r="Z1390" s="344">
        <f>Table3[[#This Row],[Montažne ure]]*(1-Table3[[#This Row],[faktor %]])</f>
        <v>4</v>
      </c>
      <c r="AA1390" s="366"/>
      <c r="AB1390" s="85"/>
      <c r="AC1390" s="85"/>
      <c r="AD1390" s="85"/>
      <c r="AE1390" s="10"/>
      <c r="AF1390" s="3"/>
      <c r="AG1390" s="296" t="str">
        <f>IFERROR(VLOOKUP(Table3[[#This Row],[Št. projektne naloge]],'[1]PLAN KONTROLE KONČANIH STROJEV'!$C$8:$M$2000,5,FALSE),"")</f>
        <v/>
      </c>
      <c r="AH1390" s="296" t="str">
        <f>IFERROR(VLOOKUP(Table3[[#This Row],[Št. projektne naloge]],'[1]PLAN KONTROLE KONČANIH STROJEV'!$C$8:$M$2000,4,FALSE),"")</f>
        <v/>
      </c>
      <c r="AI1390" s="10"/>
      <c r="AJ1390" s="10"/>
      <c r="AK1390" s="296" t="str">
        <f>IFERROR(VLOOKUP(Table3[[#This Row],[Št. projektne naloge]],'[1]PLAN KONTROLE KONČANIH STROJEV'!$C$8:$M$2000,9,FALSE),"")</f>
        <v/>
      </c>
      <c r="AL139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90" s="30"/>
      <c r="AN1390" s="1"/>
    </row>
    <row r="1391" spans="1:40" ht="18" customHeight="1" x14ac:dyDescent="0.35">
      <c r="A1391" s="76" t="s">
        <v>2586</v>
      </c>
      <c r="B1391" s="92" t="s">
        <v>2580</v>
      </c>
      <c r="C1391" s="95" t="s">
        <v>3340</v>
      </c>
      <c r="D1391" s="25" t="s">
        <v>3341</v>
      </c>
      <c r="E1391" s="25">
        <v>1</v>
      </c>
      <c r="F1391" s="616">
        <v>1316.41572</v>
      </c>
      <c r="G1391" s="91" t="s">
        <v>786</v>
      </c>
      <c r="H1391" s="112" t="s">
        <v>2305</v>
      </c>
      <c r="I1391" s="200">
        <v>41</v>
      </c>
      <c r="J1391" s="7"/>
      <c r="K1391" s="200"/>
      <c r="L1391" s="79">
        <v>0</v>
      </c>
      <c r="M1391" s="79">
        <v>0</v>
      </c>
      <c r="N1391" s="91">
        <v>484078</v>
      </c>
      <c r="O1391" s="92"/>
      <c r="P1391" s="10">
        <v>1</v>
      </c>
      <c r="Q1391" s="10"/>
      <c r="R1391" s="10">
        <v>4</v>
      </c>
      <c r="S1391" s="59" t="s">
        <v>28</v>
      </c>
      <c r="T1391" s="30" t="s">
        <v>2296</v>
      </c>
      <c r="U1391" s="10"/>
      <c r="V1391" s="434"/>
      <c r="W1391" s="10" t="str">
        <f>IFERROR(VLOOKUP(Table3[[#This Row],[Št. projektne naloge]],'[2]list 1'!$A$2:$I$2000,9,FALSE),"")</f>
        <v>IZDANO V MONTAŽO</v>
      </c>
      <c r="X1391" s="296">
        <f>IFERROR(VLOOKUP(Table3[[#This Row],[Št. projektne naloge]],'[2]list 1'!$A$2:$I$2000,8,FALSE),"")</f>
        <v>0</v>
      </c>
      <c r="Y1391" s="101">
        <f>SUM(Table3[[#This Row],[cca 
25%]:[cca 100%]])</f>
        <v>0</v>
      </c>
      <c r="Z1391" s="344">
        <f>Table3[[#This Row],[Montažne ure]]*(1-Table3[[#This Row],[faktor %]])</f>
        <v>4</v>
      </c>
      <c r="AA1391" s="366"/>
      <c r="AB1391" s="85"/>
      <c r="AC1391" s="85"/>
      <c r="AD1391" s="85"/>
      <c r="AE1391" s="10"/>
      <c r="AF1391" s="3"/>
      <c r="AG1391" s="296" t="str">
        <f>IFERROR(VLOOKUP(Table3[[#This Row],[Št. projektne naloge]],'[1]PLAN KONTROLE KONČANIH STROJEV'!$C$8:$M$2000,5,FALSE),"")</f>
        <v/>
      </c>
      <c r="AH1391" s="296" t="str">
        <f>IFERROR(VLOOKUP(Table3[[#This Row],[Št. projektne naloge]],'[1]PLAN KONTROLE KONČANIH STROJEV'!$C$8:$M$2000,4,FALSE),"")</f>
        <v/>
      </c>
      <c r="AI1391" s="10"/>
      <c r="AJ1391" s="10"/>
      <c r="AK1391" s="296" t="str">
        <f>IFERROR(VLOOKUP(Table3[[#This Row],[Št. projektne naloge]],'[1]PLAN KONTROLE KONČANIH STROJEV'!$C$8:$M$2000,9,FALSE),"")</f>
        <v/>
      </c>
      <c r="AL139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91" s="30"/>
      <c r="AN1391" s="1"/>
    </row>
    <row r="1392" spans="1:40" ht="18" customHeight="1" x14ac:dyDescent="0.35">
      <c r="A1392" s="76" t="s">
        <v>2586</v>
      </c>
      <c r="B1392" s="92" t="s">
        <v>2580</v>
      </c>
      <c r="C1392" s="95" t="s">
        <v>3342</v>
      </c>
      <c r="D1392" s="25" t="s">
        <v>3343</v>
      </c>
      <c r="E1392" s="25">
        <v>1</v>
      </c>
      <c r="F1392" s="616">
        <v>2458.7158199999999</v>
      </c>
      <c r="G1392" s="91" t="s">
        <v>786</v>
      </c>
      <c r="H1392" s="112" t="s">
        <v>3446</v>
      </c>
      <c r="I1392" s="200">
        <v>41</v>
      </c>
      <c r="J1392" s="552"/>
      <c r="K1392" s="200"/>
      <c r="L1392" s="79">
        <v>0</v>
      </c>
      <c r="M1392" s="79">
        <v>0</v>
      </c>
      <c r="N1392" s="91">
        <v>484079</v>
      </c>
      <c r="O1392" s="92">
        <v>16980</v>
      </c>
      <c r="P1392" s="10">
        <v>1</v>
      </c>
      <c r="Q1392" s="10"/>
      <c r="R1392" s="10">
        <v>7</v>
      </c>
      <c r="S1392" s="58" t="s">
        <v>1486</v>
      </c>
      <c r="T1392" s="30" t="s">
        <v>2296</v>
      </c>
      <c r="U1392" s="10"/>
      <c r="V1392" s="434"/>
      <c r="W1392" s="10" t="str">
        <f>IFERROR(VLOOKUP(Table3[[#This Row],[Št. projektne naloge]],'[2]list 1'!$A$2:$I$2000,9,FALSE),"")</f>
        <v>DELNO IZDANO</v>
      </c>
      <c r="X1392" s="296">
        <f>IFERROR(VLOOKUP(Table3[[#This Row],[Št. projektne naloge]],'[2]list 1'!$A$2:$I$2000,8,FALSE),"")</f>
        <v>0</v>
      </c>
      <c r="Y1392" s="101">
        <f>SUM(Table3[[#This Row],[cca 
25%]:[cca 100%]])</f>
        <v>0</v>
      </c>
      <c r="Z1392" s="344">
        <f>Table3[[#This Row],[Montažne ure]]*(1-Table3[[#This Row],[faktor %]])</f>
        <v>7</v>
      </c>
      <c r="AA1392" s="366"/>
      <c r="AB1392" s="85"/>
      <c r="AC1392" s="85"/>
      <c r="AD1392" s="85"/>
      <c r="AE1392" s="10"/>
      <c r="AF1392" s="3"/>
      <c r="AG1392" s="296" t="str">
        <f>IFERROR(VLOOKUP(Table3[[#This Row],[Št. projektne naloge]],'[1]PLAN KONTROLE KONČANIH STROJEV'!$C$8:$M$2000,5,FALSE),"")</f>
        <v/>
      </c>
      <c r="AH1392" s="296" t="str">
        <f>IFERROR(VLOOKUP(Table3[[#This Row],[Št. projektne naloge]],'[1]PLAN KONTROLE KONČANIH STROJEV'!$C$8:$M$2000,4,FALSE),"")</f>
        <v/>
      </c>
      <c r="AI1392" s="10"/>
      <c r="AJ1392" s="10"/>
      <c r="AK1392" s="296" t="str">
        <f>IFERROR(VLOOKUP(Table3[[#This Row],[Št. projektne naloge]],'[1]PLAN KONTROLE KONČANIH STROJEV'!$C$8:$M$2000,9,FALSE),"")</f>
        <v/>
      </c>
      <c r="AL139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92" s="30"/>
      <c r="AN1392" s="1"/>
    </row>
    <row r="1393" spans="1:40" ht="18" customHeight="1" x14ac:dyDescent="0.35">
      <c r="A1393" s="76" t="s">
        <v>2586</v>
      </c>
      <c r="B1393" s="92" t="s">
        <v>2580</v>
      </c>
      <c r="C1393" s="95" t="s">
        <v>3344</v>
      </c>
      <c r="D1393" s="25" t="s">
        <v>3345</v>
      </c>
      <c r="E1393" s="25">
        <v>1</v>
      </c>
      <c r="F1393" s="616">
        <v>9757.6995619999998</v>
      </c>
      <c r="G1393" s="91" t="s">
        <v>791</v>
      </c>
      <c r="H1393" s="112" t="s">
        <v>3446</v>
      </c>
      <c r="I1393" s="156" t="s">
        <v>3433</v>
      </c>
      <c r="J1393" s="552"/>
      <c r="K1393" s="200"/>
      <c r="L1393" s="79">
        <v>0</v>
      </c>
      <c r="M1393" s="79">
        <v>0</v>
      </c>
      <c r="N1393" s="91">
        <v>484080</v>
      </c>
      <c r="O1393" s="92"/>
      <c r="P1393" s="10">
        <v>1</v>
      </c>
      <c r="Q1393" s="10"/>
      <c r="R1393" s="10">
        <v>52</v>
      </c>
      <c r="S1393" s="58" t="s">
        <v>1486</v>
      </c>
      <c r="T1393" s="30" t="s">
        <v>2296</v>
      </c>
      <c r="U1393" s="10"/>
      <c r="V1393" s="434"/>
      <c r="W1393" s="10" t="str">
        <f>IFERROR(VLOOKUP(Table3[[#This Row],[Št. projektne naloge]],'[2]list 1'!$A$2:$I$2000,9,FALSE),"")</f>
        <v>DELNO IZDANO</v>
      </c>
      <c r="X1393" s="296">
        <f>IFERROR(VLOOKUP(Table3[[#This Row],[Št. projektne naloge]],'[2]list 1'!$A$2:$I$2000,8,FALSE),"")</f>
        <v>0</v>
      </c>
      <c r="Y1393" s="101">
        <f>SUM(Table3[[#This Row],[cca 
25%]:[cca 100%]])</f>
        <v>0</v>
      </c>
      <c r="Z1393" s="344">
        <f>Table3[[#This Row],[Montažne ure]]*(1-Table3[[#This Row],[faktor %]])</f>
        <v>52</v>
      </c>
      <c r="AA1393" s="366"/>
      <c r="AB1393" s="85"/>
      <c r="AC1393" s="85"/>
      <c r="AD1393" s="85"/>
      <c r="AE1393" s="10"/>
      <c r="AF1393" s="3"/>
      <c r="AG1393" s="296" t="str">
        <f>IFERROR(VLOOKUP(Table3[[#This Row],[Št. projektne naloge]],'[1]PLAN KONTROLE KONČANIH STROJEV'!$C$8:$M$2000,5,FALSE),"")</f>
        <v/>
      </c>
      <c r="AH1393" s="296" t="str">
        <f>IFERROR(VLOOKUP(Table3[[#This Row],[Št. projektne naloge]],'[1]PLAN KONTROLE KONČANIH STROJEV'!$C$8:$M$2000,4,FALSE),"")</f>
        <v/>
      </c>
      <c r="AI1393" s="10"/>
      <c r="AJ1393" s="10"/>
      <c r="AK1393" s="296" t="str">
        <f>IFERROR(VLOOKUP(Table3[[#This Row],[Št. projektne naloge]],'[1]PLAN KONTROLE KONČANIH STROJEV'!$C$8:$M$2000,9,FALSE),"")</f>
        <v/>
      </c>
      <c r="AL139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93" s="30"/>
      <c r="AN1393" s="1"/>
    </row>
    <row r="1394" spans="1:40" ht="18" customHeight="1" x14ac:dyDescent="0.35">
      <c r="A1394" s="76" t="s">
        <v>2586</v>
      </c>
      <c r="B1394" s="92" t="s">
        <v>2580</v>
      </c>
      <c r="C1394" s="95" t="s">
        <v>3346</v>
      </c>
      <c r="D1394" s="25" t="s">
        <v>3347</v>
      </c>
      <c r="E1394" s="25">
        <v>1</v>
      </c>
      <c r="F1394" s="616">
        <v>5432.8715899999997</v>
      </c>
      <c r="G1394" s="91" t="s">
        <v>803</v>
      </c>
      <c r="H1394" s="112" t="s">
        <v>3446</v>
      </c>
      <c r="I1394" s="156" t="s">
        <v>3433</v>
      </c>
      <c r="J1394" s="552"/>
      <c r="K1394" s="200"/>
      <c r="L1394" s="79">
        <v>0</v>
      </c>
      <c r="M1394" s="79">
        <v>0</v>
      </c>
      <c r="N1394" s="91">
        <v>484081</v>
      </c>
      <c r="O1394" s="92">
        <v>16982</v>
      </c>
      <c r="P1394" s="10">
        <v>1</v>
      </c>
      <c r="Q1394" s="10"/>
      <c r="R1394" s="10">
        <v>9</v>
      </c>
      <c r="S1394" s="58" t="s">
        <v>1486</v>
      </c>
      <c r="T1394" s="30" t="s">
        <v>2296</v>
      </c>
      <c r="U1394" s="10"/>
      <c r="V1394" s="434"/>
      <c r="W1394" s="10" t="str">
        <f>IFERROR(VLOOKUP(Table3[[#This Row],[Št. projektne naloge]],'[2]list 1'!$A$2:$I$2000,9,FALSE),"")</f>
        <v>DELNO IZDANO</v>
      </c>
      <c r="X1394" s="296">
        <f>IFERROR(VLOOKUP(Table3[[#This Row],[Št. projektne naloge]],'[2]list 1'!$A$2:$I$2000,8,FALSE),"")</f>
        <v>0</v>
      </c>
      <c r="Y1394" s="101">
        <f>SUM(Table3[[#This Row],[cca 
25%]:[cca 100%]])</f>
        <v>0</v>
      </c>
      <c r="Z1394" s="344">
        <f>Table3[[#This Row],[Montažne ure]]*(1-Table3[[#This Row],[faktor %]])</f>
        <v>9</v>
      </c>
      <c r="AA1394" s="366"/>
      <c r="AB1394" s="85"/>
      <c r="AC1394" s="85"/>
      <c r="AD1394" s="85"/>
      <c r="AE1394" s="10"/>
      <c r="AF1394" s="3"/>
      <c r="AG1394" s="296" t="str">
        <f>IFERROR(VLOOKUP(Table3[[#This Row],[Št. projektne naloge]],'[1]PLAN KONTROLE KONČANIH STROJEV'!$C$8:$M$2000,5,FALSE),"")</f>
        <v/>
      </c>
      <c r="AH1394" s="296" t="str">
        <f>IFERROR(VLOOKUP(Table3[[#This Row],[Št. projektne naloge]],'[1]PLAN KONTROLE KONČANIH STROJEV'!$C$8:$M$2000,4,FALSE),"")</f>
        <v/>
      </c>
      <c r="AI1394" s="10"/>
      <c r="AJ1394" s="10"/>
      <c r="AK1394" s="296" t="str">
        <f>IFERROR(VLOOKUP(Table3[[#This Row],[Št. projektne naloge]],'[1]PLAN KONTROLE KONČANIH STROJEV'!$C$8:$M$2000,9,FALSE),"")</f>
        <v/>
      </c>
      <c r="AL139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94" s="30"/>
      <c r="AN1394" s="1"/>
    </row>
    <row r="1395" spans="1:40" ht="18" customHeight="1" x14ac:dyDescent="0.3">
      <c r="A1395" s="76" t="s">
        <v>2586</v>
      </c>
      <c r="B1395" s="92" t="s">
        <v>2580</v>
      </c>
      <c r="C1395" s="95" t="s">
        <v>3348</v>
      </c>
      <c r="D1395" s="25" t="s">
        <v>3349</v>
      </c>
      <c r="E1395" s="25">
        <v>1</v>
      </c>
      <c r="F1395" s="616">
        <v>14097.852374</v>
      </c>
      <c r="G1395" s="91" t="s">
        <v>791</v>
      </c>
      <c r="H1395" s="112" t="s">
        <v>898</v>
      </c>
      <c r="I1395" s="200">
        <v>39</v>
      </c>
      <c r="J1395" s="552"/>
      <c r="K1395" s="200"/>
      <c r="L1395" s="7">
        <v>0</v>
      </c>
      <c r="M1395" s="7">
        <v>0</v>
      </c>
      <c r="N1395" s="91">
        <v>484082</v>
      </c>
      <c r="O1395" s="92">
        <v>16981</v>
      </c>
      <c r="P1395" s="10">
        <v>1</v>
      </c>
      <c r="Q1395" s="10"/>
      <c r="R1395" s="10">
        <v>61</v>
      </c>
      <c r="S1395" s="58" t="s">
        <v>1486</v>
      </c>
      <c r="T1395" s="30" t="s">
        <v>2296</v>
      </c>
      <c r="U1395" s="10"/>
      <c r="V1395" s="434"/>
      <c r="W1395" s="10" t="str">
        <f>IFERROR(VLOOKUP(Table3[[#This Row],[Št. projektne naloge]],'[2]list 1'!$A$2:$I$2000,9,FALSE),"")</f>
        <v>DELNO IZDANO</v>
      </c>
      <c r="X1395" s="296">
        <f>IFERROR(VLOOKUP(Table3[[#This Row],[Št. projektne naloge]],'[2]list 1'!$A$2:$I$2000,8,FALSE),"")</f>
        <v>0</v>
      </c>
      <c r="Y1395" s="101">
        <f>SUM(Table3[[#This Row],[cca 
25%]:[cca 100%]])</f>
        <v>0.75</v>
      </c>
      <c r="Z1395" s="344">
        <f>Table3[[#This Row],[Montažne ure]]*(1-Table3[[#This Row],[faktor %]])</f>
        <v>15.25</v>
      </c>
      <c r="AA1395" s="84">
        <v>0.25</v>
      </c>
      <c r="AB1395" s="84">
        <v>0.25</v>
      </c>
      <c r="AC1395" s="84">
        <v>0.25</v>
      </c>
      <c r="AD1395" s="85"/>
      <c r="AE1395" s="10"/>
      <c r="AF1395" s="3"/>
      <c r="AG1395" s="296" t="str">
        <f>IFERROR(VLOOKUP(Table3[[#This Row],[Št. projektne naloge]],'[1]PLAN KONTROLE KONČANIH STROJEV'!$C$8:$M$2000,5,FALSE),"")</f>
        <v/>
      </c>
      <c r="AH1395" s="296" t="str">
        <f>IFERROR(VLOOKUP(Table3[[#This Row],[Št. projektne naloge]],'[1]PLAN KONTROLE KONČANIH STROJEV'!$C$8:$M$2000,4,FALSE),"")</f>
        <v/>
      </c>
      <c r="AI1395" s="10"/>
      <c r="AJ1395" s="10"/>
      <c r="AK1395" s="296" t="str">
        <f>IFERROR(VLOOKUP(Table3[[#This Row],[Št. projektne naloge]],'[1]PLAN KONTROLE KONČANIH STROJEV'!$C$8:$M$2000,9,FALSE),"")</f>
        <v/>
      </c>
      <c r="AL139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95" s="30"/>
      <c r="AN1395" s="1"/>
    </row>
    <row r="1396" spans="1:40" ht="18" customHeight="1" x14ac:dyDescent="0.35">
      <c r="A1396" s="76" t="s">
        <v>2586</v>
      </c>
      <c r="B1396" s="92" t="s">
        <v>2580</v>
      </c>
      <c r="C1396" s="95" t="s">
        <v>2286</v>
      </c>
      <c r="D1396" s="25" t="s">
        <v>2910</v>
      </c>
      <c r="E1396" s="25">
        <v>1</v>
      </c>
      <c r="F1396" s="606">
        <v>30602.874391233334</v>
      </c>
      <c r="G1396" s="91" t="s">
        <v>2898</v>
      </c>
      <c r="H1396" s="112" t="s">
        <v>868</v>
      </c>
      <c r="I1396" s="200">
        <v>38</v>
      </c>
      <c r="J1396" s="200"/>
      <c r="K1396" s="200"/>
      <c r="L1396" s="7">
        <v>0</v>
      </c>
      <c r="M1396" s="7">
        <v>0</v>
      </c>
      <c r="N1396" s="91">
        <v>484064</v>
      </c>
      <c r="O1396" s="10">
        <v>16748</v>
      </c>
      <c r="P1396" s="10">
        <v>1</v>
      </c>
      <c r="Q1396" s="102"/>
      <c r="R1396" s="10">
        <v>94</v>
      </c>
      <c r="S1396" s="59" t="s">
        <v>28</v>
      </c>
      <c r="T1396" s="30" t="s">
        <v>3370</v>
      </c>
      <c r="U1396" s="10"/>
      <c r="V1396" s="434"/>
      <c r="W1396" s="10"/>
      <c r="X1396" s="296">
        <f>IFERROR(VLOOKUP(Table3[[#This Row],[Št. projektne naloge]],'[2]list 1'!$A$2:$I$2000,8,FALSE),"")</f>
        <v>0</v>
      </c>
      <c r="Y1396" s="101">
        <f>SUM(Table3[[#This Row],[cca 
25%]:[cca 100%]])</f>
        <v>0.85</v>
      </c>
      <c r="Z1396" s="344">
        <f>Table3[[#This Row],[Montažne ure]]*(1-Table3[[#This Row],[faktor %]])</f>
        <v>14.100000000000001</v>
      </c>
      <c r="AA1396" s="84">
        <v>0.25</v>
      </c>
      <c r="AB1396" s="84">
        <v>0.25</v>
      </c>
      <c r="AC1396" s="84">
        <v>0.25</v>
      </c>
      <c r="AD1396" s="495">
        <v>0.1</v>
      </c>
      <c r="AE1396" s="157" t="s">
        <v>3411</v>
      </c>
      <c r="AF1396" s="3"/>
      <c r="AG1396" s="296" t="str">
        <f>IFERROR(VLOOKUP(Table3[[#This Row],[Št. projektne naloge]],'[1]PLAN KONTROLE KONČANIH STROJEV'!$C$8:$M$2000,5,FALSE),"")</f>
        <v/>
      </c>
      <c r="AH1396" s="296" t="str">
        <f>IFERROR(VLOOKUP(Table3[[#This Row],[Št. projektne naloge]],'[1]PLAN KONTROLE KONČANIH STROJEV'!$C$8:$M$2000,4,FALSE),"")</f>
        <v/>
      </c>
      <c r="AI1396" s="10"/>
      <c r="AJ1396" s="10"/>
      <c r="AK1396" s="296" t="str">
        <f>IFERROR(VLOOKUP(Table3[[#This Row],[Št. projektne naloge]],'[1]PLAN KONTROLE KONČANIH STROJEV'!$C$8:$M$2000,9,FALSE),"")</f>
        <v/>
      </c>
      <c r="AL139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96" s="30"/>
      <c r="AN1396" s="1"/>
    </row>
    <row r="1397" spans="1:40" ht="18" hidden="1" customHeight="1" x14ac:dyDescent="0.35">
      <c r="A1397" s="76" t="s">
        <v>2586</v>
      </c>
      <c r="B1397" s="92" t="s">
        <v>2580</v>
      </c>
      <c r="C1397" s="533" t="s">
        <v>3382</v>
      </c>
      <c r="D1397" s="25" t="s">
        <v>2910</v>
      </c>
      <c r="E1397" s="50">
        <v>1</v>
      </c>
      <c r="F1397" s="610"/>
      <c r="G1397" s="91"/>
      <c r="H1397" s="112" t="s">
        <v>3385</v>
      </c>
      <c r="I1397" s="200">
        <v>36</v>
      </c>
      <c r="J1397" s="7"/>
      <c r="K1397" s="7"/>
      <c r="L1397" s="7">
        <v>0</v>
      </c>
      <c r="M1397" s="7">
        <v>0</v>
      </c>
      <c r="N1397" s="91">
        <v>415957</v>
      </c>
      <c r="O1397" s="10"/>
      <c r="P1397" s="251"/>
      <c r="Q1397" s="10"/>
      <c r="R1397" s="10">
        <v>48</v>
      </c>
      <c r="S1397" s="59" t="s">
        <v>28</v>
      </c>
      <c r="T1397" s="30"/>
      <c r="U1397" s="10"/>
      <c r="V1397" s="434"/>
      <c r="W1397" s="10"/>
      <c r="X1397" s="296">
        <f>IFERROR(VLOOKUP(Table3[[#This Row],[Št. projektne naloge]],'[2]list 1'!$A$2:$I$2000,8,FALSE),"")</f>
        <v>0</v>
      </c>
      <c r="Y1397" s="101">
        <f>SUM(Table3[[#This Row],[cca 
25%]:[cca 100%]])</f>
        <v>1</v>
      </c>
      <c r="Z1397" s="344">
        <f>Table3[[#This Row],[Montažne ure]]*(1-Table3[[#This Row],[faktor %]])</f>
        <v>0</v>
      </c>
      <c r="AA1397" s="84">
        <v>0.25</v>
      </c>
      <c r="AB1397" s="84">
        <v>0.25</v>
      </c>
      <c r="AC1397" s="84">
        <v>0.25</v>
      </c>
      <c r="AD1397" s="84">
        <v>0.25</v>
      </c>
      <c r="AE1397" s="10"/>
      <c r="AF1397" s="3"/>
      <c r="AG1397" s="296" t="str">
        <f>IFERROR(VLOOKUP(Table3[[#This Row],[Št. projektne naloge]],'[1]PLAN KONTROLE KONČANIH STROJEV'!$C$8:$M$2000,5,FALSE),"")</f>
        <v/>
      </c>
      <c r="AH1397" s="296" t="str">
        <f>IFERROR(VLOOKUP(Table3[[#This Row],[Št. projektne naloge]],'[1]PLAN KONTROLE KONČANIH STROJEV'!$C$8:$M$2000,4,FALSE),"")</f>
        <v/>
      </c>
      <c r="AI1397" s="10"/>
      <c r="AJ1397" s="10"/>
      <c r="AK1397" s="296" t="str">
        <f>IFERROR(VLOOKUP(Table3[[#This Row],[Št. projektne naloge]],'[1]PLAN KONTROLE KONČANIH STROJEV'!$C$8:$M$2000,9,FALSE),"")</f>
        <v/>
      </c>
      <c r="AL139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97" s="30" t="s">
        <v>357</v>
      </c>
      <c r="AN1397" s="1"/>
    </row>
    <row r="1398" spans="1:40" ht="18" customHeight="1" x14ac:dyDescent="0.3">
      <c r="A1398" s="76" t="s">
        <v>2586</v>
      </c>
      <c r="B1398" s="92" t="s">
        <v>2580</v>
      </c>
      <c r="C1398" s="533" t="s">
        <v>3405</v>
      </c>
      <c r="D1398" s="420" t="s">
        <v>3406</v>
      </c>
      <c r="E1398" s="25">
        <v>1</v>
      </c>
      <c r="F1398" s="627">
        <v>17799.11</v>
      </c>
      <c r="G1398" s="91" t="s">
        <v>3429</v>
      </c>
      <c r="H1398" s="112" t="s">
        <v>3543</v>
      </c>
      <c r="I1398" s="156" t="s">
        <v>3432</v>
      </c>
      <c r="J1398" s="200"/>
      <c r="K1398" s="555"/>
      <c r="L1398" s="7">
        <v>0</v>
      </c>
      <c r="M1398" s="7">
        <v>0</v>
      </c>
      <c r="N1398" s="91">
        <v>484076</v>
      </c>
      <c r="O1398" s="10">
        <v>17021</v>
      </c>
      <c r="P1398" s="10">
        <v>1</v>
      </c>
      <c r="Q1398" s="10"/>
      <c r="R1398" s="10">
        <v>105</v>
      </c>
      <c r="S1398" s="62" t="s">
        <v>19</v>
      </c>
      <c r="T1398" s="30"/>
      <c r="U1398" s="10"/>
      <c r="V1398" s="434"/>
      <c r="W1398" s="10" t="str">
        <f>IFERROR(VLOOKUP(Table3[[#This Row],[Št. projektne naloge]],'[2]list 1'!$A$2:$I$2000,9,FALSE),"")</f>
        <v>DELNO IZDANO</v>
      </c>
      <c r="X1398" s="296">
        <f>IFERROR(VLOOKUP(Table3[[#This Row],[Št. projektne naloge]],'[2]list 1'!$A$2:$I$2000,8,FALSE),"")</f>
        <v>0</v>
      </c>
      <c r="Y1398" s="101">
        <f>SUM(Table3[[#This Row],[cca 
25%]:[cca 100%]])</f>
        <v>0</v>
      </c>
      <c r="Z1398" s="344">
        <f>Table3[[#This Row],[Montažne ure]]*(1-Table3[[#This Row],[faktor %]])</f>
        <v>105</v>
      </c>
      <c r="AA1398" s="366"/>
      <c r="AB1398" s="85"/>
      <c r="AC1398" s="85"/>
      <c r="AD1398" s="85"/>
      <c r="AE1398" s="10"/>
      <c r="AF1398" s="3"/>
      <c r="AG1398" s="296" t="str">
        <f>IFERROR(VLOOKUP(Table3[[#This Row],[Št. projektne naloge]],'[1]PLAN KONTROLE KONČANIH STROJEV'!$C$8:$M$2000,5,FALSE),"")</f>
        <v/>
      </c>
      <c r="AH1398" s="296" t="str">
        <f>IFERROR(VLOOKUP(Table3[[#This Row],[Št. projektne naloge]],'[1]PLAN KONTROLE KONČANIH STROJEV'!$C$8:$M$2000,4,FALSE),"")</f>
        <v/>
      </c>
      <c r="AI1398" s="10"/>
      <c r="AJ1398" s="10"/>
      <c r="AK1398" s="296" t="str">
        <f>IFERROR(VLOOKUP(Table3[[#This Row],[Št. projektne naloge]],'[1]PLAN KONTROLE KONČANIH STROJEV'!$C$8:$M$2000,9,FALSE),"")</f>
        <v/>
      </c>
      <c r="AL139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98" s="30"/>
      <c r="AN1398" s="1"/>
    </row>
    <row r="1399" spans="1:40" ht="18" customHeight="1" x14ac:dyDescent="0.35">
      <c r="A1399" s="76" t="s">
        <v>2586</v>
      </c>
      <c r="B1399" s="92" t="s">
        <v>2580</v>
      </c>
      <c r="C1399" s="95" t="s">
        <v>2286</v>
      </c>
      <c r="D1399" s="25" t="s">
        <v>2911</v>
      </c>
      <c r="E1399" s="25">
        <v>1</v>
      </c>
      <c r="F1399" s="606">
        <v>30602.874391233334</v>
      </c>
      <c r="G1399" s="91" t="s">
        <v>2898</v>
      </c>
      <c r="H1399" s="112" t="s">
        <v>868</v>
      </c>
      <c r="I1399" s="200">
        <v>38</v>
      </c>
      <c r="J1399" s="200"/>
      <c r="K1399" s="200"/>
      <c r="L1399" s="7">
        <v>0</v>
      </c>
      <c r="M1399" s="7">
        <v>0</v>
      </c>
      <c r="N1399" s="91">
        <v>484064</v>
      </c>
      <c r="O1399" s="10">
        <v>16749</v>
      </c>
      <c r="P1399" s="10">
        <v>1</v>
      </c>
      <c r="Q1399" s="102"/>
      <c r="R1399" s="10">
        <v>94</v>
      </c>
      <c r="S1399" s="59" t="s">
        <v>28</v>
      </c>
      <c r="T1399" s="30" t="s">
        <v>3370</v>
      </c>
      <c r="U1399" s="10"/>
      <c r="V1399" s="434"/>
      <c r="W1399" s="10"/>
      <c r="X1399" s="296">
        <f>IFERROR(VLOOKUP(Table3[[#This Row],[Št. projektne naloge]],'[2]list 1'!$A$2:$I$2000,8,FALSE),"")</f>
        <v>0</v>
      </c>
      <c r="Y1399" s="101">
        <f>SUM(Table3[[#This Row],[cca 
25%]:[cca 100%]])</f>
        <v>0.85</v>
      </c>
      <c r="Z1399" s="344">
        <f>Table3[[#This Row],[Montažne ure]]*(1-Table3[[#This Row],[faktor %]])</f>
        <v>14.100000000000001</v>
      </c>
      <c r="AA1399" s="84">
        <v>0.25</v>
      </c>
      <c r="AB1399" s="84">
        <v>0.25</v>
      </c>
      <c r="AC1399" s="84">
        <v>0.25</v>
      </c>
      <c r="AD1399" s="495">
        <v>0.1</v>
      </c>
      <c r="AE1399" s="157" t="s">
        <v>3431</v>
      </c>
      <c r="AF1399" s="3"/>
      <c r="AG1399" s="296" t="str">
        <f>IFERROR(VLOOKUP(Table3[[#This Row],[Št. projektne naloge]],'[1]PLAN KONTROLE KONČANIH STROJEV'!$C$8:$M$2000,5,FALSE),"")</f>
        <v/>
      </c>
      <c r="AH1399" s="296" t="str">
        <f>IFERROR(VLOOKUP(Table3[[#This Row],[Št. projektne naloge]],'[1]PLAN KONTROLE KONČANIH STROJEV'!$C$8:$M$2000,4,FALSE),"")</f>
        <v/>
      </c>
      <c r="AI1399" s="10"/>
      <c r="AJ1399" s="10"/>
      <c r="AK1399" s="296" t="str">
        <f>IFERROR(VLOOKUP(Table3[[#This Row],[Št. projektne naloge]],'[1]PLAN KONTROLE KONČANIH STROJEV'!$C$8:$M$2000,9,FALSE),"")</f>
        <v/>
      </c>
      <c r="AL139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399" s="30"/>
      <c r="AN1399" s="1"/>
    </row>
    <row r="1400" spans="1:40" ht="18" hidden="1" customHeight="1" x14ac:dyDescent="0.35">
      <c r="A1400" s="76" t="s">
        <v>2586</v>
      </c>
      <c r="B1400" s="92" t="s">
        <v>2580</v>
      </c>
      <c r="C1400" s="533" t="s">
        <v>3382</v>
      </c>
      <c r="D1400" s="25" t="s">
        <v>2911</v>
      </c>
      <c r="E1400" s="50">
        <v>1</v>
      </c>
      <c r="F1400" s="610"/>
      <c r="G1400" s="91"/>
      <c r="H1400" s="112" t="s">
        <v>3385</v>
      </c>
      <c r="I1400" s="200">
        <v>36</v>
      </c>
      <c r="J1400" s="7"/>
      <c r="K1400" s="7"/>
      <c r="L1400" s="7">
        <v>0</v>
      </c>
      <c r="M1400" s="19">
        <v>0</v>
      </c>
      <c r="N1400" s="91">
        <v>415957</v>
      </c>
      <c r="O1400" s="10"/>
      <c r="P1400" s="251"/>
      <c r="Q1400" s="10"/>
      <c r="R1400" s="10">
        <v>48</v>
      </c>
      <c r="S1400" s="59" t="s">
        <v>28</v>
      </c>
      <c r="T1400" s="30"/>
      <c r="U1400" s="10"/>
      <c r="V1400" s="434"/>
      <c r="W1400" s="119"/>
      <c r="X1400" s="325"/>
      <c r="Y1400" s="101">
        <f>SUM(Table3[[#This Row],[cca 
25%]:[cca 100%]])</f>
        <v>1</v>
      </c>
      <c r="Z1400" s="344">
        <f>Table3[[#This Row],[Montažne ure]]*(1-Table3[[#This Row],[faktor %]])</f>
        <v>0</v>
      </c>
      <c r="AA1400" s="84">
        <v>0.25</v>
      </c>
      <c r="AB1400" s="84">
        <v>0.25</v>
      </c>
      <c r="AC1400" s="84">
        <v>0.25</v>
      </c>
      <c r="AD1400" s="84">
        <v>0.25</v>
      </c>
      <c r="AE1400" s="10"/>
      <c r="AF1400" s="3"/>
      <c r="AG1400" s="296" t="str">
        <f>IFERROR(VLOOKUP(Table3[[#This Row],[Št. projektne naloge]],'[1]PLAN KONTROLE KONČANIH STROJEV'!$C$8:$M$2000,5,FALSE),"")</f>
        <v/>
      </c>
      <c r="AH1400" s="296" t="str">
        <f>IFERROR(VLOOKUP(Table3[[#This Row],[Št. projektne naloge]],'[1]PLAN KONTROLE KONČANIH STROJEV'!$C$8:$M$2000,4,FALSE),"")</f>
        <v/>
      </c>
      <c r="AI1400" s="10"/>
      <c r="AJ1400" s="10"/>
      <c r="AK1400" s="296" t="str">
        <f>IFERROR(VLOOKUP(Table3[[#This Row],[Št. projektne naloge]],'[1]PLAN KONTROLE KONČANIH STROJEV'!$C$8:$M$2000,9,FALSE),"")</f>
        <v/>
      </c>
      <c r="AL140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00" s="30" t="s">
        <v>357</v>
      </c>
      <c r="AN1400" s="1"/>
    </row>
    <row r="1401" spans="1:40" ht="18" customHeight="1" x14ac:dyDescent="0.35">
      <c r="A1401" s="76" t="s">
        <v>2586</v>
      </c>
      <c r="B1401" s="92" t="s">
        <v>2580</v>
      </c>
      <c r="C1401" s="95" t="s">
        <v>178</v>
      </c>
      <c r="D1401" s="419" t="s">
        <v>3351</v>
      </c>
      <c r="E1401" s="50">
        <v>1</v>
      </c>
      <c r="F1401" s="606">
        <v>12767.266734000001</v>
      </c>
      <c r="G1401" s="91" t="s">
        <v>784</v>
      </c>
      <c r="H1401" s="112" t="s">
        <v>1082</v>
      </c>
      <c r="I1401" s="156" t="s">
        <v>3432</v>
      </c>
      <c r="J1401" s="552"/>
      <c r="K1401" s="200"/>
      <c r="L1401" s="7">
        <v>0</v>
      </c>
      <c r="M1401" s="7">
        <v>0</v>
      </c>
      <c r="N1401" s="91">
        <v>323108</v>
      </c>
      <c r="O1401" s="92">
        <v>16978</v>
      </c>
      <c r="P1401" s="10">
        <v>1</v>
      </c>
      <c r="Q1401" s="10"/>
      <c r="R1401" s="10">
        <v>105</v>
      </c>
      <c r="S1401" s="59" t="s">
        <v>28</v>
      </c>
      <c r="T1401" s="30" t="s">
        <v>2296</v>
      </c>
      <c r="U1401" s="10"/>
      <c r="V1401" s="434"/>
      <c r="W1401" s="10" t="str">
        <f>IFERROR(VLOOKUP(Table3[[#This Row],[Št. projektne naloge]],'[2]list 1'!$A$2:$I$2000,9,FALSE),"")</f>
        <v>IZDANO V MONTAŽO</v>
      </c>
      <c r="X1401" s="296">
        <f>IFERROR(VLOOKUP(Table3[[#This Row],[Št. projektne naloge]],'[2]list 1'!$A$2:$I$2000,8,FALSE),"")</f>
        <v>0</v>
      </c>
      <c r="Y1401" s="101">
        <f>SUM(Table3[[#This Row],[cca 
25%]:[cca 100%]])</f>
        <v>0.75</v>
      </c>
      <c r="Z1401" s="344">
        <f>Table3[[#This Row],[Montažne ure]]*(1-Table3[[#This Row],[faktor %]])</f>
        <v>26.25</v>
      </c>
      <c r="AA1401" s="84">
        <v>0.25</v>
      </c>
      <c r="AB1401" s="84">
        <v>0.25</v>
      </c>
      <c r="AC1401" s="84">
        <v>0.25</v>
      </c>
      <c r="AD1401" s="85"/>
      <c r="AE1401" s="157" t="s">
        <v>2305</v>
      </c>
      <c r="AF1401" s="3"/>
      <c r="AG1401" s="296" t="str">
        <f>IFERROR(VLOOKUP(Table3[[#This Row],[Št. projektne naloge]],'[1]PLAN KONTROLE KONČANIH STROJEV'!$C$8:$M$2000,5,FALSE),"")</f>
        <v/>
      </c>
      <c r="AH1401" s="296" t="str">
        <f>IFERROR(VLOOKUP(Table3[[#This Row],[Št. projektne naloge]],'[1]PLAN KONTROLE KONČANIH STROJEV'!$C$8:$M$2000,4,FALSE),"")</f>
        <v/>
      </c>
      <c r="AI1401" s="10"/>
      <c r="AJ1401" s="10"/>
      <c r="AK1401" s="296" t="str">
        <f>IFERROR(VLOOKUP(Table3[[#This Row],[Št. projektne naloge]],'[1]PLAN KONTROLE KONČANIH STROJEV'!$C$8:$M$2000,9,FALSE),"")</f>
        <v/>
      </c>
      <c r="AL140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01" s="30"/>
      <c r="AN1401" s="1"/>
    </row>
    <row r="1402" spans="1:40" ht="18" customHeight="1" x14ac:dyDescent="0.35">
      <c r="A1402" s="76" t="s">
        <v>2586</v>
      </c>
      <c r="B1402" s="92" t="s">
        <v>2580</v>
      </c>
      <c r="C1402" s="95" t="s">
        <v>3352</v>
      </c>
      <c r="D1402" s="50" t="s">
        <v>3353</v>
      </c>
      <c r="E1402" s="50">
        <v>1</v>
      </c>
      <c r="F1402" s="606">
        <v>3791.8373198666668</v>
      </c>
      <c r="G1402" s="91" t="s">
        <v>791</v>
      </c>
      <c r="H1402" s="112" t="s">
        <v>2316</v>
      </c>
      <c r="I1402" s="200">
        <v>40</v>
      </c>
      <c r="J1402" s="555" t="s">
        <v>1248</v>
      </c>
      <c r="K1402" s="200"/>
      <c r="L1402" s="79">
        <v>0</v>
      </c>
      <c r="M1402" s="79">
        <v>0</v>
      </c>
      <c r="N1402" s="91">
        <v>484083</v>
      </c>
      <c r="O1402" s="10"/>
      <c r="P1402" s="10">
        <v>1</v>
      </c>
      <c r="Q1402" s="10"/>
      <c r="R1402" s="10">
        <v>49</v>
      </c>
      <c r="S1402" s="58" t="s">
        <v>1486</v>
      </c>
      <c r="T1402" s="30" t="s">
        <v>2296</v>
      </c>
      <c r="U1402" s="10"/>
      <c r="V1402" s="434"/>
      <c r="W1402" s="10" t="str">
        <f>IFERROR(VLOOKUP(Table3[[#This Row],[Št. projektne naloge]],'[2]list 1'!$A$2:$I$2000,9,FALSE),"")</f>
        <v>DELNO IZDANO</v>
      </c>
      <c r="X1402" s="296">
        <f>IFERROR(VLOOKUP(Table3[[#This Row],[Št. projektne naloge]],'[2]list 1'!$A$2:$I$2000,8,FALSE),"")</f>
        <v>0</v>
      </c>
      <c r="Y1402" s="101">
        <f>SUM(Table3[[#This Row],[cca 
25%]:[cca 100%]])</f>
        <v>0</v>
      </c>
      <c r="Z1402" s="344">
        <f>Table3[[#This Row],[Montažne ure]]*(1-Table3[[#This Row],[faktor %]])</f>
        <v>49</v>
      </c>
      <c r="AA1402" s="366"/>
      <c r="AB1402" s="85"/>
      <c r="AC1402" s="85"/>
      <c r="AD1402" s="85"/>
      <c r="AE1402" s="10"/>
      <c r="AF1402" s="3"/>
      <c r="AG1402" s="296" t="str">
        <f>IFERROR(VLOOKUP(Table3[[#This Row],[Št. projektne naloge]],'[1]PLAN KONTROLE KONČANIH STROJEV'!$C$8:$M$2000,5,FALSE),"")</f>
        <v/>
      </c>
      <c r="AH1402" s="296" t="str">
        <f>IFERROR(VLOOKUP(Table3[[#This Row],[Št. projektne naloge]],'[1]PLAN KONTROLE KONČANIH STROJEV'!$C$8:$M$2000,4,FALSE),"")</f>
        <v/>
      </c>
      <c r="AI1402" s="10"/>
      <c r="AJ1402" s="10"/>
      <c r="AK1402" s="296" t="str">
        <f>IFERROR(VLOOKUP(Table3[[#This Row],[Št. projektne naloge]],'[1]PLAN KONTROLE KONČANIH STROJEV'!$C$8:$M$2000,9,FALSE),"")</f>
        <v/>
      </c>
      <c r="AL140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02" s="30"/>
      <c r="AN1402" s="1"/>
    </row>
    <row r="1403" spans="1:40" ht="18" hidden="1" customHeight="1" x14ac:dyDescent="0.35">
      <c r="A1403" s="76" t="s">
        <v>2586</v>
      </c>
      <c r="B1403" s="92" t="s">
        <v>2580</v>
      </c>
      <c r="C1403" s="95" t="s">
        <v>3354</v>
      </c>
      <c r="D1403" s="50" t="s">
        <v>3355</v>
      </c>
      <c r="E1403" s="50"/>
      <c r="F1403" s="606">
        <v>12</v>
      </c>
      <c r="G1403" s="91"/>
      <c r="H1403" s="112"/>
      <c r="I1403" s="91"/>
      <c r="J1403" s="91"/>
      <c r="K1403" s="91"/>
      <c r="L1403" s="24"/>
      <c r="M1403" s="24"/>
      <c r="N1403" s="91">
        <v>991001</v>
      </c>
      <c r="O1403" s="10"/>
      <c r="P1403" s="10"/>
      <c r="Q1403" s="10"/>
      <c r="R1403" s="10">
        <v>3</v>
      </c>
      <c r="S1403" s="59" t="s">
        <v>28</v>
      </c>
      <c r="T1403" s="30" t="s">
        <v>2296</v>
      </c>
      <c r="U1403" s="10"/>
      <c r="V1403" s="434"/>
      <c r="W1403" s="10" t="str">
        <f>IFERROR(VLOOKUP(Table3[[#This Row],[Št. projektne naloge]],'[2]list 1'!$A$2:$I$2000,9,FALSE),"")</f>
        <v/>
      </c>
      <c r="X1403" s="296" t="str">
        <f>IFERROR(VLOOKUP(Table3[[#This Row],[Št. projektne naloge]],'[2]list 1'!$A$2:$I$2000,8,FALSE),"")</f>
        <v/>
      </c>
      <c r="Y1403" s="101">
        <f>SUM(Table3[[#This Row],[cca 
25%]:[cca 100%]])</f>
        <v>0</v>
      </c>
      <c r="Z1403" s="344">
        <f>Table3[[#This Row],[Montažne ure]]*(1-Table3[[#This Row],[faktor %]])</f>
        <v>3</v>
      </c>
      <c r="AA1403" s="366"/>
      <c r="AB1403" s="85"/>
      <c r="AC1403" s="85"/>
      <c r="AD1403" s="85"/>
      <c r="AE1403" s="10"/>
      <c r="AF1403" s="3"/>
      <c r="AG1403" s="296" t="str">
        <f>IFERROR(VLOOKUP(Table3[[#This Row],[Št. projektne naloge]],'[1]PLAN KONTROLE KONČANIH STROJEV'!$C$8:$M$2000,5,FALSE),"")</f>
        <v/>
      </c>
      <c r="AH1403" s="296" t="str">
        <f>IFERROR(VLOOKUP(Table3[[#This Row],[Št. projektne naloge]],'[1]PLAN KONTROLE KONČANIH STROJEV'!$C$8:$M$2000,4,FALSE),"")</f>
        <v/>
      </c>
      <c r="AI1403" s="10"/>
      <c r="AJ1403" s="10"/>
      <c r="AK1403" s="296" t="str">
        <f>IFERROR(VLOOKUP(Table3[[#This Row],[Št. projektne naloge]],'[1]PLAN KONTROLE KONČANIH STROJEV'!$C$8:$M$2000,9,FALSE),"")</f>
        <v/>
      </c>
      <c r="AL140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03" s="30"/>
      <c r="AN1403" s="1"/>
    </row>
    <row r="1404" spans="1:40" ht="18" hidden="1" customHeight="1" x14ac:dyDescent="0.35">
      <c r="A1404" s="106" t="s">
        <v>2586</v>
      </c>
      <c r="B1404" s="71" t="s">
        <v>2580</v>
      </c>
      <c r="C1404" s="96" t="s">
        <v>3364</v>
      </c>
      <c r="D1404" s="97" t="s">
        <v>3365</v>
      </c>
      <c r="E1404" s="97" t="s">
        <v>1717</v>
      </c>
      <c r="F1404" s="70"/>
      <c r="G1404" s="70"/>
      <c r="H1404" s="379"/>
      <c r="I1404" s="70"/>
      <c r="J1404" s="70"/>
      <c r="K1404" s="70"/>
      <c r="L1404" s="229"/>
      <c r="M1404" s="229"/>
      <c r="N1404" s="70">
        <v>484084</v>
      </c>
      <c r="O1404" s="10"/>
      <c r="P1404" s="251"/>
      <c r="Q1404" s="10"/>
      <c r="R1404" s="10"/>
      <c r="S1404" s="272"/>
      <c r="T1404" s="30" t="s">
        <v>2296</v>
      </c>
      <c r="U1404" s="10"/>
      <c r="V1404" s="434"/>
      <c r="W1404" s="10" t="str">
        <f>IFERROR(VLOOKUP(Table3[[#This Row],[Št. projektne naloge]],'[2]list 1'!$A$2:$I$2000,9,FALSE),"")</f>
        <v/>
      </c>
      <c r="X1404" s="296" t="str">
        <f>IFERROR(VLOOKUP(Table3[[#This Row],[Št. projektne naloge]],'[2]list 1'!$A$2:$I$2000,8,FALSE),"")</f>
        <v/>
      </c>
      <c r="Y1404" s="101">
        <f>SUM(Table3[[#This Row],[cca 
25%]:[cca 100%]])</f>
        <v>0</v>
      </c>
      <c r="Z1404" s="344">
        <f>Table3[[#This Row],[Montažne ure]]*(1-Table3[[#This Row],[faktor %]])</f>
        <v>0</v>
      </c>
      <c r="AA1404" s="366"/>
      <c r="AB1404" s="85"/>
      <c r="AC1404" s="85"/>
      <c r="AD1404" s="85"/>
      <c r="AE1404" s="10"/>
      <c r="AF1404" s="3"/>
      <c r="AG1404" s="296" t="str">
        <f>IFERROR(VLOOKUP(Table3[[#This Row],[Št. projektne naloge]],'[1]PLAN KONTROLE KONČANIH STROJEV'!$C$8:$M$2000,5,FALSE),"")</f>
        <v/>
      </c>
      <c r="AH1404" s="296" t="str">
        <f>IFERROR(VLOOKUP(Table3[[#This Row],[Št. projektne naloge]],'[1]PLAN KONTROLE KONČANIH STROJEV'!$C$8:$M$2000,4,FALSE),"")</f>
        <v/>
      </c>
      <c r="AI1404" s="10"/>
      <c r="AJ1404" s="10"/>
      <c r="AK1404" s="296" t="str">
        <f>IFERROR(VLOOKUP(Table3[[#This Row],[Št. projektne naloge]],'[1]PLAN KONTROLE KONČANIH STROJEV'!$C$8:$M$2000,9,FALSE),"")</f>
        <v/>
      </c>
      <c r="AL140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04" s="30"/>
      <c r="AN1404" s="1"/>
    </row>
    <row r="1405" spans="1:40" ht="18" hidden="1" customHeight="1" x14ac:dyDescent="0.35">
      <c r="A1405" s="76"/>
      <c r="B1405" s="92"/>
      <c r="C1405" s="95"/>
      <c r="D1405" s="25"/>
      <c r="E1405" s="50" t="str">
        <f>RIGHT(D1405,5)</f>
        <v/>
      </c>
      <c r="F1405" s="91"/>
      <c r="G1405" s="91"/>
      <c r="H1405" s="112"/>
      <c r="I1405" s="91"/>
      <c r="J1405" s="91"/>
      <c r="K1405" s="91"/>
      <c r="L1405" s="24"/>
      <c r="M1405" s="24"/>
      <c r="N1405" s="91"/>
      <c r="O1405" s="10"/>
      <c r="P1405" s="10"/>
      <c r="Q1405" s="10"/>
      <c r="R1405" s="10"/>
      <c r="S1405" s="272"/>
      <c r="T1405" s="30"/>
      <c r="U1405" s="10"/>
      <c r="V1405" s="434"/>
      <c r="W1405" s="10" t="str">
        <f>IFERROR(VLOOKUP(Table3[[#This Row],[Št. projektne naloge]],'[2]list 1'!$A$2:$I$2000,9,FALSE),"")</f>
        <v/>
      </c>
      <c r="X1405" s="296" t="str">
        <f>IFERROR(VLOOKUP(Table3[[#This Row],[Št. projektne naloge]],'[2]list 1'!$A$2:$I$2000,8,FALSE),"")</f>
        <v/>
      </c>
      <c r="Y1405" s="101">
        <f>SUM(Table3[[#This Row],[cca 
25%]:[cca 100%]])</f>
        <v>0</v>
      </c>
      <c r="Z1405" s="344">
        <f>Table3[[#This Row],[Montažne ure]]*(1-Table3[[#This Row],[faktor %]])</f>
        <v>0</v>
      </c>
      <c r="AA1405" s="366"/>
      <c r="AB1405" s="85"/>
      <c r="AC1405" s="85"/>
      <c r="AD1405" s="85"/>
      <c r="AE1405" s="10"/>
      <c r="AF1405" s="3"/>
      <c r="AG1405" s="296" t="str">
        <f>IFERROR(VLOOKUP(Table3[[#This Row],[Št. projektne naloge]],'[1]PLAN KONTROLE KONČANIH STROJEV'!$C$8:$M$2000,5,FALSE),"")</f>
        <v/>
      </c>
      <c r="AH1405" s="296" t="str">
        <f>IFERROR(VLOOKUP(Table3[[#This Row],[Št. projektne naloge]],'[1]PLAN KONTROLE KONČANIH STROJEV'!$C$8:$M$2000,4,FALSE),"")</f>
        <v/>
      </c>
      <c r="AI1405" s="10"/>
      <c r="AJ1405" s="10"/>
      <c r="AK1405" s="296" t="str">
        <f>IFERROR(VLOOKUP(Table3[[#This Row],[Št. projektne naloge]],'[1]PLAN KONTROLE KONČANIH STROJEV'!$C$8:$M$2000,9,FALSE),"")</f>
        <v/>
      </c>
      <c r="AL140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05" s="30"/>
      <c r="AN1405" s="1"/>
    </row>
    <row r="1406" spans="1:40" ht="18" hidden="1" customHeight="1" x14ac:dyDescent="0.4">
      <c r="A1406" s="76" t="s">
        <v>2597</v>
      </c>
      <c r="B1406" s="92" t="s">
        <v>2587</v>
      </c>
      <c r="C1406" s="95" t="s">
        <v>3383</v>
      </c>
      <c r="D1406" s="25" t="s">
        <v>3020</v>
      </c>
      <c r="E1406" s="25" t="s">
        <v>3384</v>
      </c>
      <c r="F1406" s="606">
        <v>20746.355908000001</v>
      </c>
      <c r="G1406" s="91" t="s">
        <v>1721</v>
      </c>
      <c r="H1406" s="112"/>
      <c r="I1406" s="91">
        <v>43</v>
      </c>
      <c r="J1406" s="91" t="s">
        <v>2275</v>
      </c>
      <c r="K1406" s="91"/>
      <c r="L1406" s="79">
        <v>0</v>
      </c>
      <c r="M1406" s="24"/>
      <c r="N1406" s="231">
        <v>455832002</v>
      </c>
      <c r="O1406" s="91"/>
      <c r="P1406" s="91">
        <v>4</v>
      </c>
      <c r="Q1406" s="91"/>
      <c r="R1406" s="619">
        <v>50</v>
      </c>
      <c r="S1406" s="272"/>
      <c r="T1406" s="30">
        <v>45988</v>
      </c>
      <c r="U1406" s="10"/>
      <c r="V1406" s="434"/>
      <c r="W1406" s="10" t="str">
        <f>IFERROR(VLOOKUP(Table3[[#This Row],[Št. projektne naloge]],'[2]list 1'!$A$2:$I$2000,9,FALSE),"")</f>
        <v/>
      </c>
      <c r="X1406" s="296" t="str">
        <f>IFERROR(VLOOKUP(Table3[[#This Row],[Št. projektne naloge]],'[2]list 1'!$A$2:$I$2000,8,FALSE),"")</f>
        <v/>
      </c>
      <c r="Y1406" s="101">
        <f>SUM(Table3[[#This Row],[cca 
25%]:[cca 100%]])</f>
        <v>0</v>
      </c>
      <c r="Z1406" s="344">
        <f>Table3[[#This Row],[Montažne ure]]*(1-Table3[[#This Row],[faktor %]])</f>
        <v>50</v>
      </c>
      <c r="AA1406" s="366"/>
      <c r="AB1406" s="85"/>
      <c r="AC1406" s="85"/>
      <c r="AD1406" s="85"/>
      <c r="AE1406" s="10"/>
      <c r="AF1406" s="3"/>
      <c r="AG1406" s="296" t="str">
        <f>IFERROR(VLOOKUP(Table3[[#This Row],[Št. projektne naloge]],'[1]PLAN KONTROLE KONČANIH STROJEV'!$C$8:$M$2000,5,FALSE),"")</f>
        <v/>
      </c>
      <c r="AH1406" s="296" t="str">
        <f>IFERROR(VLOOKUP(Table3[[#This Row],[Št. projektne naloge]],'[1]PLAN KONTROLE KONČANIH STROJEV'!$C$8:$M$2000,4,FALSE),"")</f>
        <v/>
      </c>
      <c r="AI1406" s="10"/>
      <c r="AJ1406" s="10"/>
      <c r="AK1406" s="296" t="str">
        <f>IFERROR(VLOOKUP(Table3[[#This Row],[Št. projektne naloge]],'[1]PLAN KONTROLE KONČANIH STROJEV'!$C$8:$M$2000,9,FALSE),"")</f>
        <v/>
      </c>
      <c r="AL140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06" s="30"/>
      <c r="AN1406" s="1"/>
    </row>
    <row r="1407" spans="1:40" ht="18" hidden="1" customHeight="1" x14ac:dyDescent="0.35">
      <c r="A1407" s="76" t="s">
        <v>2597</v>
      </c>
      <c r="B1407" s="92" t="s">
        <v>2587</v>
      </c>
      <c r="C1407" s="95" t="s">
        <v>2037</v>
      </c>
      <c r="D1407" s="25" t="s">
        <v>3021</v>
      </c>
      <c r="E1407" s="25" t="s">
        <v>3384</v>
      </c>
      <c r="F1407" s="606">
        <v>3040.3572899999999</v>
      </c>
      <c r="G1407" s="91" t="s">
        <v>576</v>
      </c>
      <c r="H1407" s="112"/>
      <c r="I1407" s="91">
        <v>43</v>
      </c>
      <c r="J1407" s="91" t="s">
        <v>2296</v>
      </c>
      <c r="K1407" s="91"/>
      <c r="L1407" s="79">
        <v>0</v>
      </c>
      <c r="M1407" s="24"/>
      <c r="N1407" s="91">
        <v>458016</v>
      </c>
      <c r="O1407" s="91"/>
      <c r="P1407" s="91">
        <v>12</v>
      </c>
      <c r="Q1407" s="310"/>
      <c r="R1407" s="91">
        <v>112</v>
      </c>
      <c r="S1407" s="272"/>
      <c r="T1407" s="30">
        <v>45988</v>
      </c>
      <c r="U1407" s="10"/>
      <c r="V1407" s="434"/>
      <c r="W1407" s="10" t="str">
        <f>IFERROR(VLOOKUP(Table3[[#This Row],[Št. projektne naloge]],'[2]list 1'!$A$2:$I$2000,9,FALSE),"")</f>
        <v/>
      </c>
      <c r="X1407" s="296" t="str">
        <f>IFERROR(VLOOKUP(Table3[[#This Row],[Št. projektne naloge]],'[2]list 1'!$A$2:$I$2000,8,FALSE),"")</f>
        <v/>
      </c>
      <c r="Y1407" s="101">
        <f>SUM(Table3[[#This Row],[cca 
25%]:[cca 100%]])</f>
        <v>0</v>
      </c>
      <c r="Z1407" s="344">
        <f>Table3[[#This Row],[Montažne ure]]*(1-Table3[[#This Row],[faktor %]])</f>
        <v>112</v>
      </c>
      <c r="AA1407" s="366"/>
      <c r="AB1407" s="85"/>
      <c r="AC1407" s="85"/>
      <c r="AD1407" s="85"/>
      <c r="AE1407" s="10"/>
      <c r="AF1407" s="3"/>
      <c r="AG1407" s="296" t="str">
        <f>IFERROR(VLOOKUP(Table3[[#This Row],[Št. projektne naloge]],'[1]PLAN KONTROLE KONČANIH STROJEV'!$C$8:$M$2000,5,FALSE),"")</f>
        <v/>
      </c>
      <c r="AH1407" s="296" t="str">
        <f>IFERROR(VLOOKUP(Table3[[#This Row],[Št. projektne naloge]],'[1]PLAN KONTROLE KONČANIH STROJEV'!$C$8:$M$2000,4,FALSE),"")</f>
        <v/>
      </c>
      <c r="AI1407" s="10"/>
      <c r="AJ1407" s="10"/>
      <c r="AK1407" s="296" t="str">
        <f>IFERROR(VLOOKUP(Table3[[#This Row],[Št. projektne naloge]],'[1]PLAN KONTROLE KONČANIH STROJEV'!$C$8:$M$2000,9,FALSE),"")</f>
        <v/>
      </c>
      <c r="AL140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07" s="30"/>
      <c r="AN1407" s="1"/>
    </row>
    <row r="1408" spans="1:40" ht="18" customHeight="1" x14ac:dyDescent="0.35">
      <c r="A1408" s="76" t="s">
        <v>2597</v>
      </c>
      <c r="B1408" s="92" t="s">
        <v>2587</v>
      </c>
      <c r="C1408" s="95" t="s">
        <v>2593</v>
      </c>
      <c r="D1408" s="25" t="s">
        <v>2588</v>
      </c>
      <c r="E1408" s="25" t="s">
        <v>3384</v>
      </c>
      <c r="F1408" s="606">
        <v>26268.345746720617</v>
      </c>
      <c r="G1408" s="91" t="s">
        <v>2127</v>
      </c>
      <c r="H1408" s="112" t="s">
        <v>897</v>
      </c>
      <c r="I1408" s="156" t="s">
        <v>3542</v>
      </c>
      <c r="J1408" s="200"/>
      <c r="K1408" s="91"/>
      <c r="L1408" s="24">
        <v>32</v>
      </c>
      <c r="M1408" s="24">
        <v>40</v>
      </c>
      <c r="N1408" s="91">
        <v>483007</v>
      </c>
      <c r="O1408" s="91">
        <v>16579</v>
      </c>
      <c r="P1408" s="91">
        <v>1</v>
      </c>
      <c r="Q1408" s="310"/>
      <c r="R1408" s="91">
        <v>75</v>
      </c>
      <c r="S1408" s="58" t="s">
        <v>1486</v>
      </c>
      <c r="T1408" s="30">
        <v>45978</v>
      </c>
      <c r="U1408" s="10"/>
      <c r="V1408" s="434"/>
      <c r="W1408" s="10" t="str">
        <f>IFERROR(VLOOKUP(Table3[[#This Row],[Št. projektne naloge]],'[2]list 1'!$A$2:$I$2000,9,FALSE),"")</f>
        <v/>
      </c>
      <c r="X1408" s="296" t="str">
        <f>IFERROR(VLOOKUP(Table3[[#This Row],[Št. projektne naloge]],'[2]list 1'!$A$2:$I$2000,8,FALSE),"")</f>
        <v/>
      </c>
      <c r="Y1408" s="101">
        <f>SUM(Table3[[#This Row],[cca 
25%]:[cca 100%]])</f>
        <v>0</v>
      </c>
      <c r="Z1408" s="344">
        <f>Table3[[#This Row],[Montažne ure]]*(1-Table3[[#This Row],[faktor %]])</f>
        <v>75</v>
      </c>
      <c r="AA1408" s="366"/>
      <c r="AB1408" s="85"/>
      <c r="AC1408" s="85"/>
      <c r="AD1408" s="85"/>
      <c r="AE1408" s="10"/>
      <c r="AF1408" s="3"/>
      <c r="AG1408" s="296" t="str">
        <f>IFERROR(VLOOKUP(Table3[[#This Row],[Št. projektne naloge]],'[1]PLAN KONTROLE KONČANIH STROJEV'!$C$8:$M$2000,5,FALSE),"")</f>
        <v/>
      </c>
      <c r="AH1408" s="296" t="str">
        <f>IFERROR(VLOOKUP(Table3[[#This Row],[Št. projektne naloge]],'[1]PLAN KONTROLE KONČANIH STROJEV'!$C$8:$M$2000,4,FALSE),"")</f>
        <v/>
      </c>
      <c r="AI1408" s="10"/>
      <c r="AJ1408" s="10"/>
      <c r="AK1408" s="296" t="str">
        <f>IFERROR(VLOOKUP(Table3[[#This Row],[Št. projektne naloge]],'[1]PLAN KONTROLE KONČANIH STROJEV'!$C$8:$M$2000,9,FALSE),"")</f>
        <v/>
      </c>
      <c r="AL140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08" s="30"/>
      <c r="AN1408" s="1"/>
    </row>
    <row r="1409" spans="1:40" ht="18" customHeight="1" x14ac:dyDescent="0.3">
      <c r="A1409" s="76" t="s">
        <v>2597</v>
      </c>
      <c r="B1409" s="92" t="s">
        <v>2587</v>
      </c>
      <c r="C1409" s="95" t="s">
        <v>2594</v>
      </c>
      <c r="D1409" s="25" t="s">
        <v>2589</v>
      </c>
      <c r="E1409" s="25" t="s">
        <v>3384</v>
      </c>
      <c r="F1409" s="606">
        <v>10890.615180000001</v>
      </c>
      <c r="G1409" s="91" t="s">
        <v>1738</v>
      </c>
      <c r="H1409" s="112" t="s">
        <v>2305</v>
      </c>
      <c r="I1409" s="200">
        <v>42</v>
      </c>
      <c r="J1409" s="91"/>
      <c r="K1409" s="91"/>
      <c r="L1409" s="7">
        <v>0</v>
      </c>
      <c r="M1409" s="7">
        <v>0</v>
      </c>
      <c r="N1409" s="231">
        <v>386947024</v>
      </c>
      <c r="O1409" s="91">
        <v>16580</v>
      </c>
      <c r="P1409" s="91">
        <v>1</v>
      </c>
      <c r="Q1409" s="310"/>
      <c r="R1409" s="91">
        <v>40</v>
      </c>
      <c r="S1409" s="58" t="s">
        <v>1486</v>
      </c>
      <c r="T1409" s="30">
        <v>45971</v>
      </c>
      <c r="U1409" s="10"/>
      <c r="V1409" s="434"/>
      <c r="W1409" s="10" t="str">
        <f>IFERROR(VLOOKUP(Table3[[#This Row],[Št. projektne naloge]],'[2]list 1'!$A$2:$I$2000,9,FALSE),"")</f>
        <v/>
      </c>
      <c r="X1409" s="296" t="str">
        <f>IFERROR(VLOOKUP(Table3[[#This Row],[Št. projektne naloge]],'[2]list 1'!$A$2:$I$2000,8,FALSE),"")</f>
        <v/>
      </c>
      <c r="Y1409" s="101">
        <f>SUM(Table3[[#This Row],[cca 
25%]:[cca 100%]])</f>
        <v>0</v>
      </c>
      <c r="Z1409" s="344">
        <f>Table3[[#This Row],[Montažne ure]]*(1-Table3[[#This Row],[faktor %]])</f>
        <v>40</v>
      </c>
      <c r="AA1409" s="366"/>
      <c r="AB1409" s="85"/>
      <c r="AC1409" s="85"/>
      <c r="AD1409" s="85"/>
      <c r="AE1409" s="10"/>
      <c r="AF1409" s="3"/>
      <c r="AG1409" s="296" t="str">
        <f>IFERROR(VLOOKUP(Table3[[#This Row],[Št. projektne naloge]],'[1]PLAN KONTROLE KONČANIH STROJEV'!$C$8:$M$2000,5,FALSE),"")</f>
        <v/>
      </c>
      <c r="AH1409" s="296" t="str">
        <f>IFERROR(VLOOKUP(Table3[[#This Row],[Št. projektne naloge]],'[1]PLAN KONTROLE KONČANIH STROJEV'!$C$8:$M$2000,4,FALSE),"")</f>
        <v/>
      </c>
      <c r="AI1409" s="10"/>
      <c r="AJ1409" s="10"/>
      <c r="AK1409" s="296" t="str">
        <f>IFERROR(VLOOKUP(Table3[[#This Row],[Št. projektne naloge]],'[1]PLAN KONTROLE KONČANIH STROJEV'!$C$8:$M$2000,9,FALSE),"")</f>
        <v/>
      </c>
      <c r="AL140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09" s="30"/>
      <c r="AN1409" s="1"/>
    </row>
    <row r="1410" spans="1:40" ht="18" customHeight="1" x14ac:dyDescent="0.35">
      <c r="A1410" s="76" t="s">
        <v>2597</v>
      </c>
      <c r="B1410" s="92" t="s">
        <v>2587</v>
      </c>
      <c r="C1410" s="95" t="s">
        <v>1104</v>
      </c>
      <c r="D1410" s="25" t="s">
        <v>2590</v>
      </c>
      <c r="E1410" s="25" t="s">
        <v>3384</v>
      </c>
      <c r="F1410" s="606">
        <v>59785.304997538464</v>
      </c>
      <c r="G1410" s="91" t="s">
        <v>1721</v>
      </c>
      <c r="H1410" s="112" t="s">
        <v>3386</v>
      </c>
      <c r="I1410" s="200">
        <v>39</v>
      </c>
      <c r="J1410" s="200"/>
      <c r="K1410" s="7"/>
      <c r="L1410" s="7">
        <v>0</v>
      </c>
      <c r="M1410" s="19">
        <v>0</v>
      </c>
      <c r="N1410" s="231">
        <v>395880080</v>
      </c>
      <c r="O1410" s="91">
        <v>16581</v>
      </c>
      <c r="P1410" s="91">
        <v>1</v>
      </c>
      <c r="Q1410" s="310"/>
      <c r="R1410" s="91">
        <v>160</v>
      </c>
      <c r="S1410" s="59" t="s">
        <v>28</v>
      </c>
      <c r="T1410" s="30">
        <v>45971</v>
      </c>
      <c r="U1410" s="10"/>
      <c r="V1410" s="434"/>
      <c r="W1410" s="10" t="str">
        <f>IFERROR(VLOOKUP(Table3[[#This Row],[Št. projektne naloge]],'[2]list 1'!$A$2:$I$2000,9,FALSE),"")</f>
        <v/>
      </c>
      <c r="X1410" s="296" t="str">
        <f>IFERROR(VLOOKUP(Table3[[#This Row],[Št. projektne naloge]],'[2]list 1'!$A$2:$I$2000,8,FALSE),"")</f>
        <v/>
      </c>
      <c r="Y1410" s="101">
        <f>SUM(Table3[[#This Row],[cca 
25%]:[cca 100%]])</f>
        <v>0.75</v>
      </c>
      <c r="Z1410" s="344">
        <f>Table3[[#This Row],[Montažne ure]]*(1-Table3[[#This Row],[faktor %]])</f>
        <v>40</v>
      </c>
      <c r="AA1410" s="84">
        <v>0.25</v>
      </c>
      <c r="AB1410" s="84">
        <v>0.25</v>
      </c>
      <c r="AC1410" s="84">
        <v>0.25</v>
      </c>
      <c r="AD1410" s="85"/>
      <c r="AE1410" s="157" t="s">
        <v>896</v>
      </c>
      <c r="AF1410" s="3"/>
      <c r="AG1410" s="296" t="str">
        <f>IFERROR(VLOOKUP(Table3[[#This Row],[Št. projektne naloge]],'[1]PLAN KONTROLE KONČANIH STROJEV'!$C$8:$M$2000,5,FALSE),"")</f>
        <v/>
      </c>
      <c r="AH1410" s="296" t="str">
        <f>IFERROR(VLOOKUP(Table3[[#This Row],[Št. projektne naloge]],'[1]PLAN KONTROLE KONČANIH STROJEV'!$C$8:$M$2000,4,FALSE),"")</f>
        <v/>
      </c>
      <c r="AI1410" s="10"/>
      <c r="AJ1410" s="10"/>
      <c r="AK1410" s="296" t="str">
        <f>IFERROR(VLOOKUP(Table3[[#This Row],[Št. projektne naloge]],'[1]PLAN KONTROLE KONČANIH STROJEV'!$C$8:$M$2000,9,FALSE),"")</f>
        <v/>
      </c>
      <c r="AL141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10" s="30"/>
      <c r="AN1410" s="1"/>
    </row>
    <row r="1411" spans="1:40" ht="18" customHeight="1" x14ac:dyDescent="0.35">
      <c r="A1411" s="76" t="s">
        <v>2597</v>
      </c>
      <c r="B1411" s="92" t="s">
        <v>2587</v>
      </c>
      <c r="C1411" s="95" t="s">
        <v>3186</v>
      </c>
      <c r="D1411" s="25" t="s">
        <v>3043</v>
      </c>
      <c r="E1411" s="25" t="s">
        <v>3384</v>
      </c>
      <c r="F1411" s="606">
        <v>939.08713</v>
      </c>
      <c r="G1411" s="91" t="s">
        <v>3169</v>
      </c>
      <c r="H1411" s="112" t="s">
        <v>2305</v>
      </c>
      <c r="I1411" s="200">
        <v>42</v>
      </c>
      <c r="J1411" s="200"/>
      <c r="K1411" s="200"/>
      <c r="L1411" s="79">
        <v>0</v>
      </c>
      <c r="M1411" s="79">
        <v>0</v>
      </c>
      <c r="N1411" s="91">
        <v>483579</v>
      </c>
      <c r="O1411" s="91">
        <v>16868</v>
      </c>
      <c r="P1411" s="10">
        <v>1</v>
      </c>
      <c r="Q1411" s="10"/>
      <c r="R1411" s="10">
        <v>5</v>
      </c>
      <c r="S1411" s="58" t="s">
        <v>1486</v>
      </c>
      <c r="T1411" s="30">
        <v>45971</v>
      </c>
      <c r="U1411" s="10"/>
      <c r="V1411" s="434"/>
      <c r="W1411" s="10" t="str">
        <f>IFERROR(VLOOKUP(Table3[[#This Row],[Št. projektne naloge]],'[2]list 1'!$A$2:$I$2000,9,FALSE),"")</f>
        <v/>
      </c>
      <c r="X1411" s="296" t="str">
        <f>IFERROR(VLOOKUP(Table3[[#This Row],[Št. projektne naloge]],'[2]list 1'!$A$2:$I$2000,8,FALSE),"")</f>
        <v/>
      </c>
      <c r="Y1411" s="101">
        <f>SUM(Table3[[#This Row],[cca 
25%]:[cca 100%]])</f>
        <v>0</v>
      </c>
      <c r="Z1411" s="344">
        <f>Table3[[#This Row],[Montažne ure]]*(1-Table3[[#This Row],[faktor %]])</f>
        <v>5</v>
      </c>
      <c r="AA1411" s="366"/>
      <c r="AB1411" s="85"/>
      <c r="AC1411" s="85"/>
      <c r="AD1411" s="85"/>
      <c r="AE1411" s="10"/>
      <c r="AF1411" s="3"/>
      <c r="AG1411" s="296" t="str">
        <f>IFERROR(VLOOKUP(Table3[[#This Row],[Št. projektne naloge]],'[1]PLAN KONTROLE KONČANIH STROJEV'!$C$8:$M$2000,5,FALSE),"")</f>
        <v/>
      </c>
      <c r="AH1411" s="296" t="str">
        <f>IFERROR(VLOOKUP(Table3[[#This Row],[Št. projektne naloge]],'[1]PLAN KONTROLE KONČANIH STROJEV'!$C$8:$M$2000,4,FALSE),"")</f>
        <v/>
      </c>
      <c r="AI1411" s="10"/>
      <c r="AJ1411" s="10"/>
      <c r="AK1411" s="296" t="str">
        <f>IFERROR(VLOOKUP(Table3[[#This Row],[Št. projektne naloge]],'[1]PLAN KONTROLE KONČANIH STROJEV'!$C$8:$M$2000,9,FALSE),"")</f>
        <v/>
      </c>
      <c r="AL141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11" s="30"/>
      <c r="AN1411" s="1"/>
    </row>
    <row r="1412" spans="1:40" ht="18" customHeight="1" x14ac:dyDescent="0.35">
      <c r="A1412" s="76" t="s">
        <v>2597</v>
      </c>
      <c r="B1412" s="92" t="s">
        <v>2587</v>
      </c>
      <c r="C1412" s="95" t="s">
        <v>3023</v>
      </c>
      <c r="D1412" s="25" t="s">
        <v>3022</v>
      </c>
      <c r="E1412" s="25" t="s">
        <v>3384</v>
      </c>
      <c r="F1412" s="606">
        <v>27131.538185485715</v>
      </c>
      <c r="G1412" s="91" t="s">
        <v>545</v>
      </c>
      <c r="H1412" s="112" t="s">
        <v>897</v>
      </c>
      <c r="I1412" s="156" t="s">
        <v>3432</v>
      </c>
      <c r="J1412" s="200"/>
      <c r="K1412" s="91"/>
      <c r="L1412" s="19">
        <v>0</v>
      </c>
      <c r="M1412" s="19">
        <v>0</v>
      </c>
      <c r="N1412" s="231">
        <v>355888066</v>
      </c>
      <c r="O1412" s="91">
        <v>16788</v>
      </c>
      <c r="P1412" s="91">
        <v>1</v>
      </c>
      <c r="Q1412" s="91"/>
      <c r="R1412" s="91">
        <v>125</v>
      </c>
      <c r="S1412" s="59" t="s">
        <v>28</v>
      </c>
      <c r="T1412" s="30">
        <v>45974</v>
      </c>
      <c r="U1412" s="10"/>
      <c r="V1412" s="434"/>
      <c r="W1412" s="10" t="str">
        <f>IFERROR(VLOOKUP(Table3[[#This Row],[Št. projektne naloge]],'[2]list 1'!$A$2:$I$2000,9,FALSE),"")</f>
        <v/>
      </c>
      <c r="X1412" s="296" t="str">
        <f>IFERROR(VLOOKUP(Table3[[#This Row],[Št. projektne naloge]],'[2]list 1'!$A$2:$I$2000,8,FALSE),"")</f>
        <v/>
      </c>
      <c r="Y1412" s="101">
        <f>SUM(Table3[[#This Row],[cca 
25%]:[cca 100%]])</f>
        <v>0</v>
      </c>
      <c r="Z1412" s="344">
        <f>Table3[[#This Row],[Montažne ure]]*(1-Table3[[#This Row],[faktor %]])</f>
        <v>125</v>
      </c>
      <c r="AA1412" s="366"/>
      <c r="AB1412" s="85"/>
      <c r="AC1412" s="85"/>
      <c r="AD1412" s="85"/>
      <c r="AE1412" s="10"/>
      <c r="AF1412" s="3"/>
      <c r="AG1412" s="296" t="str">
        <f>IFERROR(VLOOKUP(Table3[[#This Row],[Št. projektne naloge]],'[1]PLAN KONTROLE KONČANIH STROJEV'!$C$8:$M$2000,5,FALSE),"")</f>
        <v/>
      </c>
      <c r="AH1412" s="296" t="str">
        <f>IFERROR(VLOOKUP(Table3[[#This Row],[Št. projektne naloge]],'[1]PLAN KONTROLE KONČANIH STROJEV'!$C$8:$M$2000,4,FALSE),"")</f>
        <v/>
      </c>
      <c r="AI1412" s="10"/>
      <c r="AJ1412" s="10"/>
      <c r="AK1412" s="296" t="str">
        <f>IFERROR(VLOOKUP(Table3[[#This Row],[Št. projektne naloge]],'[1]PLAN KONTROLE KONČANIH STROJEV'!$C$8:$M$2000,9,FALSE),"")</f>
        <v/>
      </c>
      <c r="AL141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12" s="30"/>
      <c r="AN1412" s="1"/>
    </row>
    <row r="1413" spans="1:40" ht="18" customHeight="1" x14ac:dyDescent="0.35">
      <c r="A1413" s="76" t="s">
        <v>2597</v>
      </c>
      <c r="B1413" s="92" t="s">
        <v>2587</v>
      </c>
      <c r="C1413" s="95" t="s">
        <v>3185</v>
      </c>
      <c r="D1413" s="25" t="s">
        <v>3448</v>
      </c>
      <c r="E1413" s="25" t="s">
        <v>3384</v>
      </c>
      <c r="F1413" s="616">
        <v>2985.1419599999999</v>
      </c>
      <c r="G1413" s="91" t="s">
        <v>787</v>
      </c>
      <c r="H1413" s="112" t="s">
        <v>2305</v>
      </c>
      <c r="I1413" s="200">
        <v>42</v>
      </c>
      <c r="J1413" s="552"/>
      <c r="K1413" s="200"/>
      <c r="L1413" s="79">
        <v>0</v>
      </c>
      <c r="M1413" s="79">
        <v>0</v>
      </c>
      <c r="N1413" s="91">
        <v>483580</v>
      </c>
      <c r="O1413" s="10">
        <v>16853</v>
      </c>
      <c r="P1413" s="10">
        <v>1</v>
      </c>
      <c r="Q1413" s="10"/>
      <c r="R1413" s="10">
        <v>19</v>
      </c>
      <c r="S1413" s="58" t="s">
        <v>1486</v>
      </c>
      <c r="T1413" s="30">
        <v>45974</v>
      </c>
      <c r="U1413" s="10"/>
      <c r="V1413" s="434"/>
      <c r="W1413" s="10" t="str">
        <f>IFERROR(VLOOKUP(Table3[[#This Row],[Št. projektne naloge]],'[2]list 1'!$A$2:$I$2000,9,FALSE),"")</f>
        <v/>
      </c>
      <c r="X1413" s="296" t="str">
        <f>IFERROR(VLOOKUP(Table3[[#This Row],[Št. projektne naloge]],'[2]list 1'!$A$2:$I$2000,8,FALSE),"")</f>
        <v/>
      </c>
      <c r="Y1413" s="101">
        <f>SUM(Table3[[#This Row],[cca 
25%]:[cca 100%]])</f>
        <v>0</v>
      </c>
      <c r="Z1413" s="344">
        <f>Table3[[#This Row],[Montažne ure]]*(1-Table3[[#This Row],[faktor %]])</f>
        <v>19</v>
      </c>
      <c r="AA1413" s="366"/>
      <c r="AB1413" s="85"/>
      <c r="AC1413" s="85"/>
      <c r="AD1413" s="85"/>
      <c r="AE1413" s="10"/>
      <c r="AF1413" s="3"/>
      <c r="AG1413" s="296" t="str">
        <f>IFERROR(VLOOKUP(Table3[[#This Row],[Št. projektne naloge]],'[1]PLAN KONTROLE KONČANIH STROJEV'!$C$8:$M$2000,5,FALSE),"")</f>
        <v/>
      </c>
      <c r="AH1413" s="296" t="str">
        <f>IFERROR(VLOOKUP(Table3[[#This Row],[Št. projektne naloge]],'[1]PLAN KONTROLE KONČANIH STROJEV'!$C$8:$M$2000,4,FALSE),"")</f>
        <v/>
      </c>
      <c r="AI1413" s="10"/>
      <c r="AJ1413" s="10"/>
      <c r="AK1413" s="296" t="str">
        <f>IFERROR(VLOOKUP(Table3[[#This Row],[Št. projektne naloge]],'[1]PLAN KONTROLE KONČANIH STROJEV'!$C$8:$M$2000,9,FALSE),"")</f>
        <v/>
      </c>
      <c r="AL141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13" s="30"/>
      <c r="AN1413" s="1"/>
    </row>
    <row r="1414" spans="1:40" ht="18" customHeight="1" x14ac:dyDescent="0.35">
      <c r="A1414" s="76" t="s">
        <v>2597</v>
      </c>
      <c r="B1414" s="92" t="s">
        <v>2587</v>
      </c>
      <c r="C1414" s="95" t="s">
        <v>2595</v>
      </c>
      <c r="D1414" s="25" t="s">
        <v>2591</v>
      </c>
      <c r="E1414" s="25" t="s">
        <v>3384</v>
      </c>
      <c r="F1414" s="606">
        <v>35435.615921999997</v>
      </c>
      <c r="G1414" s="91" t="s">
        <v>1503</v>
      </c>
      <c r="H1414" s="112" t="s">
        <v>3387</v>
      </c>
      <c r="I1414" s="200">
        <v>33</v>
      </c>
      <c r="J1414" s="200"/>
      <c r="K1414" s="200"/>
      <c r="L1414" s="19">
        <v>0</v>
      </c>
      <c r="M1414" s="19">
        <v>0</v>
      </c>
      <c r="N1414" s="91">
        <v>483008</v>
      </c>
      <c r="O1414" s="91">
        <v>16582</v>
      </c>
      <c r="P1414" s="91">
        <v>1</v>
      </c>
      <c r="Q1414" s="310"/>
      <c r="R1414" s="91">
        <v>20</v>
      </c>
      <c r="S1414" s="58" t="s">
        <v>1486</v>
      </c>
      <c r="T1414" s="30">
        <v>45974</v>
      </c>
      <c r="U1414" s="10"/>
      <c r="V1414" s="434"/>
      <c r="W1414" s="10" t="str">
        <f>IFERROR(VLOOKUP(Table3[[#This Row],[Št. projektne naloge]],'[2]list 1'!$A$2:$I$2000,9,FALSE),"")</f>
        <v/>
      </c>
      <c r="X1414" s="296" t="str">
        <f>IFERROR(VLOOKUP(Table3[[#This Row],[Št. projektne naloge]],'[2]list 1'!$A$2:$I$2000,8,FALSE),"")</f>
        <v/>
      </c>
      <c r="Y1414" s="101">
        <f>SUM(Table3[[#This Row],[cca 
25%]:[cca 100%]])</f>
        <v>0</v>
      </c>
      <c r="Z1414" s="344">
        <f>Table3[[#This Row],[Montažne ure]]*(1-Table3[[#This Row],[faktor %]])</f>
        <v>20</v>
      </c>
      <c r="AA1414" s="366"/>
      <c r="AB1414" s="85"/>
      <c r="AC1414" s="85"/>
      <c r="AD1414" s="85"/>
      <c r="AE1414" s="10"/>
      <c r="AF1414" s="3"/>
      <c r="AG1414" s="296" t="str">
        <f>IFERROR(VLOOKUP(Table3[[#This Row],[Št. projektne naloge]],'[1]PLAN KONTROLE KONČANIH STROJEV'!$C$8:$M$2000,5,FALSE),"")</f>
        <v/>
      </c>
      <c r="AH1414" s="296" t="str">
        <f>IFERROR(VLOOKUP(Table3[[#This Row],[Št. projektne naloge]],'[1]PLAN KONTROLE KONČANIH STROJEV'!$C$8:$M$2000,4,FALSE),"")</f>
        <v/>
      </c>
      <c r="AI1414" s="10"/>
      <c r="AJ1414" s="10"/>
      <c r="AK1414" s="296" t="str">
        <f>IFERROR(VLOOKUP(Table3[[#This Row],[Št. projektne naloge]],'[1]PLAN KONTROLE KONČANIH STROJEV'!$C$8:$M$2000,9,FALSE),"")</f>
        <v/>
      </c>
      <c r="AL141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14" s="30"/>
      <c r="AN1414" s="1"/>
    </row>
    <row r="1415" spans="1:40" ht="18" hidden="1" customHeight="1" x14ac:dyDescent="0.35">
      <c r="A1415" s="76" t="s">
        <v>2597</v>
      </c>
      <c r="B1415" s="92" t="s">
        <v>2587</v>
      </c>
      <c r="C1415" s="95" t="s">
        <v>3182</v>
      </c>
      <c r="D1415" s="25" t="s">
        <v>3039</v>
      </c>
      <c r="E1415" s="25">
        <v>1</v>
      </c>
      <c r="F1415" s="616">
        <v>0</v>
      </c>
      <c r="G1415" s="91" t="s">
        <v>791</v>
      </c>
      <c r="H1415" s="112"/>
      <c r="I1415" s="91"/>
      <c r="J1415" s="91"/>
      <c r="K1415" s="200"/>
      <c r="L1415" s="24">
        <v>10</v>
      </c>
      <c r="M1415" s="19">
        <v>0</v>
      </c>
      <c r="N1415" s="91">
        <v>483581</v>
      </c>
      <c r="O1415" s="10"/>
      <c r="P1415" s="10">
        <v>1</v>
      </c>
      <c r="Q1415" s="10"/>
      <c r="R1415" s="10"/>
      <c r="S1415" s="272"/>
      <c r="T1415" s="30">
        <v>45974</v>
      </c>
      <c r="U1415" s="10"/>
      <c r="V1415" s="434"/>
      <c r="W1415" s="10" t="str">
        <f>IFERROR(VLOOKUP(Table3[[#This Row],[Št. projektne naloge]],'[2]list 1'!$A$2:$I$2000,9,FALSE),"")</f>
        <v/>
      </c>
      <c r="X1415" s="296" t="str">
        <f>IFERROR(VLOOKUP(Table3[[#This Row],[Št. projektne naloge]],'[2]list 1'!$A$2:$I$2000,8,FALSE),"")</f>
        <v/>
      </c>
      <c r="Y1415" s="101">
        <f>SUM(Table3[[#This Row],[cca 
25%]:[cca 100%]])</f>
        <v>0</v>
      </c>
      <c r="Z1415" s="344">
        <f>Table3[[#This Row],[Montažne ure]]*(1-Table3[[#This Row],[faktor %]])</f>
        <v>0</v>
      </c>
      <c r="AA1415" s="366"/>
      <c r="AB1415" s="85"/>
      <c r="AC1415" s="85"/>
      <c r="AD1415" s="85"/>
      <c r="AE1415" s="10"/>
      <c r="AF1415" s="3"/>
      <c r="AG1415" s="296" t="str">
        <f>IFERROR(VLOOKUP(Table3[[#This Row],[Št. projektne naloge]],'[1]PLAN KONTROLE KONČANIH STROJEV'!$C$8:$M$2000,5,FALSE),"")</f>
        <v/>
      </c>
      <c r="AH1415" s="296" t="str">
        <f>IFERROR(VLOOKUP(Table3[[#This Row],[Št. projektne naloge]],'[1]PLAN KONTROLE KONČANIH STROJEV'!$C$8:$M$2000,4,FALSE),"")</f>
        <v/>
      </c>
      <c r="AI1415" s="10"/>
      <c r="AJ1415" s="10"/>
      <c r="AK1415" s="296" t="str">
        <f>IFERROR(VLOOKUP(Table3[[#This Row],[Št. projektne naloge]],'[1]PLAN KONTROLE KONČANIH STROJEV'!$C$8:$M$2000,9,FALSE),"")</f>
        <v/>
      </c>
      <c r="AL141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15" s="30"/>
      <c r="AN1415" s="1"/>
    </row>
    <row r="1416" spans="1:40" ht="18" hidden="1" customHeight="1" x14ac:dyDescent="0.35">
      <c r="A1416" s="76" t="s">
        <v>2597</v>
      </c>
      <c r="B1416" s="92" t="s">
        <v>2587</v>
      </c>
      <c r="C1416" s="95" t="s">
        <v>3183</v>
      </c>
      <c r="D1416" s="25" t="s">
        <v>3040</v>
      </c>
      <c r="E1416" s="25">
        <v>1</v>
      </c>
      <c r="F1416" s="616">
        <v>0</v>
      </c>
      <c r="G1416" s="91" t="s">
        <v>3429</v>
      </c>
      <c r="H1416" s="112"/>
      <c r="I1416" s="91"/>
      <c r="J1416" s="91"/>
      <c r="K1416" s="200"/>
      <c r="L1416" s="24">
        <v>10</v>
      </c>
      <c r="M1416" s="19">
        <v>0</v>
      </c>
      <c r="N1416" s="91">
        <v>483582</v>
      </c>
      <c r="O1416" s="10"/>
      <c r="P1416" s="10">
        <v>1</v>
      </c>
      <c r="Q1416" s="10"/>
      <c r="R1416" s="10"/>
      <c r="S1416" s="272"/>
      <c r="T1416" s="30">
        <v>45974</v>
      </c>
      <c r="U1416" s="10"/>
      <c r="V1416" s="434"/>
      <c r="W1416" s="10" t="str">
        <f>IFERROR(VLOOKUP(Table3[[#This Row],[Št. projektne naloge]],'[2]list 1'!$A$2:$I$2000,9,FALSE),"")</f>
        <v/>
      </c>
      <c r="X1416" s="296" t="str">
        <f>IFERROR(VLOOKUP(Table3[[#This Row],[Št. projektne naloge]],'[2]list 1'!$A$2:$I$2000,8,FALSE),"")</f>
        <v/>
      </c>
      <c r="Y1416" s="101">
        <f>SUM(Table3[[#This Row],[cca 
25%]:[cca 100%]])</f>
        <v>0</v>
      </c>
      <c r="Z1416" s="344">
        <f>Table3[[#This Row],[Montažne ure]]*(1-Table3[[#This Row],[faktor %]])</f>
        <v>0</v>
      </c>
      <c r="AA1416" s="366"/>
      <c r="AB1416" s="85"/>
      <c r="AC1416" s="85"/>
      <c r="AD1416" s="85"/>
      <c r="AE1416" s="10"/>
      <c r="AF1416" s="3"/>
      <c r="AG1416" s="296" t="str">
        <f>IFERROR(VLOOKUP(Table3[[#This Row],[Št. projektne naloge]],'[1]PLAN KONTROLE KONČANIH STROJEV'!$C$8:$M$2000,5,FALSE),"")</f>
        <v/>
      </c>
      <c r="AH1416" s="296" t="str">
        <f>IFERROR(VLOOKUP(Table3[[#This Row],[Št. projektne naloge]],'[1]PLAN KONTROLE KONČANIH STROJEV'!$C$8:$M$2000,4,FALSE),"")</f>
        <v/>
      </c>
      <c r="AI1416" s="10"/>
      <c r="AJ1416" s="10"/>
      <c r="AK1416" s="296" t="str">
        <f>IFERROR(VLOOKUP(Table3[[#This Row],[Št. projektne naloge]],'[1]PLAN KONTROLE KONČANIH STROJEV'!$C$8:$M$2000,9,FALSE),"")</f>
        <v/>
      </c>
      <c r="AL141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16" s="30"/>
      <c r="AN1416" s="1"/>
    </row>
    <row r="1417" spans="1:40" ht="18" hidden="1" customHeight="1" x14ac:dyDescent="0.35">
      <c r="A1417" s="76" t="s">
        <v>2597</v>
      </c>
      <c r="B1417" s="92" t="s">
        <v>2587</v>
      </c>
      <c r="C1417" s="95" t="s">
        <v>3184</v>
      </c>
      <c r="D1417" s="25" t="s">
        <v>3041</v>
      </c>
      <c r="E1417" s="25">
        <v>1</v>
      </c>
      <c r="F1417" s="616">
        <v>983.05672000000004</v>
      </c>
      <c r="G1417" s="91" t="s">
        <v>3429</v>
      </c>
      <c r="H1417" s="112"/>
      <c r="I1417" s="91"/>
      <c r="J1417" s="91"/>
      <c r="K1417" s="200"/>
      <c r="L1417" s="24">
        <v>10</v>
      </c>
      <c r="M1417" s="19">
        <v>0</v>
      </c>
      <c r="N1417" s="91">
        <v>483583</v>
      </c>
      <c r="O1417" s="10"/>
      <c r="P1417" s="10">
        <v>1</v>
      </c>
      <c r="Q1417" s="10"/>
      <c r="R1417" s="10"/>
      <c r="S1417" s="272"/>
      <c r="T1417" s="30">
        <v>45974</v>
      </c>
      <c r="U1417" s="10"/>
      <c r="V1417" s="434"/>
      <c r="W1417" s="10" t="str">
        <f>IFERROR(VLOOKUP(Table3[[#This Row],[Št. projektne naloge]],'[2]list 1'!$A$2:$I$2000,9,FALSE),"")</f>
        <v/>
      </c>
      <c r="X1417" s="296" t="str">
        <f>IFERROR(VLOOKUP(Table3[[#This Row],[Št. projektne naloge]],'[2]list 1'!$A$2:$I$2000,8,FALSE),"")</f>
        <v/>
      </c>
      <c r="Y1417" s="101">
        <f>SUM(Table3[[#This Row],[cca 
25%]:[cca 100%]])</f>
        <v>0</v>
      </c>
      <c r="Z1417" s="344">
        <f>Table3[[#This Row],[Montažne ure]]*(1-Table3[[#This Row],[faktor %]])</f>
        <v>0</v>
      </c>
      <c r="AA1417" s="366"/>
      <c r="AB1417" s="85"/>
      <c r="AC1417" s="85"/>
      <c r="AD1417" s="85"/>
      <c r="AE1417" s="10"/>
      <c r="AF1417" s="3"/>
      <c r="AG1417" s="296" t="str">
        <f>IFERROR(VLOOKUP(Table3[[#This Row],[Št. projektne naloge]],'[1]PLAN KONTROLE KONČANIH STROJEV'!$C$8:$M$2000,5,FALSE),"")</f>
        <v/>
      </c>
      <c r="AH1417" s="296" t="str">
        <f>IFERROR(VLOOKUP(Table3[[#This Row],[Št. projektne naloge]],'[1]PLAN KONTROLE KONČANIH STROJEV'!$C$8:$M$2000,4,FALSE),"")</f>
        <v/>
      </c>
      <c r="AI1417" s="10"/>
      <c r="AJ1417" s="10"/>
      <c r="AK1417" s="296" t="str">
        <f>IFERROR(VLOOKUP(Table3[[#This Row],[Št. projektne naloge]],'[1]PLAN KONTROLE KONČANIH STROJEV'!$C$8:$M$2000,9,FALSE),"")</f>
        <v/>
      </c>
      <c r="AL141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17" s="30"/>
      <c r="AN1417" s="1"/>
    </row>
    <row r="1418" spans="1:40" ht="18" customHeight="1" x14ac:dyDescent="0.35">
      <c r="A1418" s="76" t="s">
        <v>2597</v>
      </c>
      <c r="B1418" s="92" t="s">
        <v>2587</v>
      </c>
      <c r="C1418" s="95" t="s">
        <v>3170</v>
      </c>
      <c r="D1418" s="25" t="s">
        <v>3042</v>
      </c>
      <c r="E1418" s="25" t="s">
        <v>3384</v>
      </c>
      <c r="F1418" s="616">
        <v>13592.33</v>
      </c>
      <c r="G1418" s="91" t="s">
        <v>791</v>
      </c>
      <c r="H1418" s="112" t="s">
        <v>2305</v>
      </c>
      <c r="I1418" s="200">
        <v>43</v>
      </c>
      <c r="J1418" s="91"/>
      <c r="K1418" s="200"/>
      <c r="L1418" s="24">
        <v>1</v>
      </c>
      <c r="M1418" s="19">
        <v>0</v>
      </c>
      <c r="N1418" s="91">
        <v>483584</v>
      </c>
      <c r="O1418" s="10">
        <v>16854</v>
      </c>
      <c r="P1418" s="10">
        <v>1</v>
      </c>
      <c r="Q1418" s="10"/>
      <c r="R1418" s="10">
        <v>45</v>
      </c>
      <c r="S1418" s="58" t="s">
        <v>1486</v>
      </c>
      <c r="T1418" s="30"/>
      <c r="U1418" s="10"/>
      <c r="V1418" s="434"/>
      <c r="W1418" s="10" t="str">
        <f>IFERROR(VLOOKUP(Table3[[#This Row],[Št. projektne naloge]],'[2]list 1'!$A$2:$I$2000,9,FALSE),"")</f>
        <v/>
      </c>
      <c r="X1418" s="296" t="str">
        <f>IFERROR(VLOOKUP(Table3[[#This Row],[Št. projektne naloge]],'[2]list 1'!$A$2:$I$2000,8,FALSE),"")</f>
        <v/>
      </c>
      <c r="Y1418" s="101">
        <f>SUM(Table3[[#This Row],[cca 
25%]:[cca 100%]])</f>
        <v>0</v>
      </c>
      <c r="Z1418" s="344">
        <f>Table3[[#This Row],[Montažne ure]]*(1-Table3[[#This Row],[faktor %]])</f>
        <v>45</v>
      </c>
      <c r="AA1418" s="366"/>
      <c r="AB1418" s="85"/>
      <c r="AC1418" s="85"/>
      <c r="AD1418" s="85"/>
      <c r="AE1418" s="10"/>
      <c r="AF1418" s="3"/>
      <c r="AG1418" s="296" t="str">
        <f>IFERROR(VLOOKUP(Table3[[#This Row],[Št. projektne naloge]],'[1]PLAN KONTROLE KONČANIH STROJEV'!$C$8:$M$2000,5,FALSE),"")</f>
        <v/>
      </c>
      <c r="AH1418" s="296" t="str">
        <f>IFERROR(VLOOKUP(Table3[[#This Row],[Št. projektne naloge]],'[1]PLAN KONTROLE KONČANIH STROJEV'!$C$8:$M$2000,4,FALSE),"")</f>
        <v/>
      </c>
      <c r="AI1418" s="10"/>
      <c r="AJ1418" s="10"/>
      <c r="AK1418" s="296" t="str">
        <f>IFERROR(VLOOKUP(Table3[[#This Row],[Št. projektne naloge]],'[1]PLAN KONTROLE KONČANIH STROJEV'!$C$8:$M$2000,9,FALSE),"")</f>
        <v/>
      </c>
      <c r="AL141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18" s="30"/>
      <c r="AN1418" s="1"/>
    </row>
    <row r="1419" spans="1:40" ht="18" customHeight="1" x14ac:dyDescent="0.35">
      <c r="A1419" s="76" t="s">
        <v>2597</v>
      </c>
      <c r="B1419" s="92" t="s">
        <v>2587</v>
      </c>
      <c r="C1419" s="95" t="s">
        <v>2286</v>
      </c>
      <c r="D1419" s="25" t="s">
        <v>2908</v>
      </c>
      <c r="E1419" s="25" t="s">
        <v>3384</v>
      </c>
      <c r="F1419" s="606">
        <v>30618.862191233333</v>
      </c>
      <c r="G1419" s="91" t="s">
        <v>2898</v>
      </c>
      <c r="H1419" s="112" t="s">
        <v>3429</v>
      </c>
      <c r="I1419" s="200">
        <v>42</v>
      </c>
      <c r="J1419" s="200"/>
      <c r="K1419" s="200"/>
      <c r="L1419" s="19">
        <v>0</v>
      </c>
      <c r="M1419" s="19">
        <v>0</v>
      </c>
      <c r="N1419" s="91">
        <v>484064</v>
      </c>
      <c r="O1419" s="91">
        <v>16750</v>
      </c>
      <c r="P1419" s="91">
        <v>1</v>
      </c>
      <c r="Q1419" s="310"/>
      <c r="R1419" s="91">
        <v>94</v>
      </c>
      <c r="S1419" s="59" t="s">
        <v>28</v>
      </c>
      <c r="T1419" s="30" t="s">
        <v>556</v>
      </c>
      <c r="U1419" s="10"/>
      <c r="V1419" s="434"/>
      <c r="W1419" s="10" t="str">
        <f>IFERROR(VLOOKUP(Table3[[#This Row],[Št. projektne naloge]],'[2]list 1'!$A$2:$I$2000,9,FALSE),"")</f>
        <v>IZDANO V MONTAŽO</v>
      </c>
      <c r="X1419" s="296">
        <f>IFERROR(VLOOKUP(Table3[[#This Row],[Št. projektne naloge]],'[2]list 1'!$A$2:$I$2000,8,FALSE),"")</f>
        <v>0</v>
      </c>
      <c r="Y1419" s="101">
        <f>SUM(Table3[[#This Row],[cca 
25%]:[cca 100%]])</f>
        <v>0.85</v>
      </c>
      <c r="Z1419" s="344">
        <f>Table3[[#This Row],[Montažne ure]]*(1-Table3[[#This Row],[faktor %]])</f>
        <v>14.100000000000001</v>
      </c>
      <c r="AA1419" s="84">
        <v>0.25</v>
      </c>
      <c r="AB1419" s="84">
        <v>0.25</v>
      </c>
      <c r="AC1419" s="84">
        <v>0.25</v>
      </c>
      <c r="AD1419" s="495">
        <v>0.1</v>
      </c>
      <c r="AE1419" s="10"/>
      <c r="AF1419" s="3"/>
      <c r="AG1419" s="296" t="str">
        <f>IFERROR(VLOOKUP(Table3[[#This Row],[Št. projektne naloge]],'[1]PLAN KONTROLE KONČANIH STROJEV'!$C$8:$M$2000,5,FALSE),"")</f>
        <v/>
      </c>
      <c r="AH1419" s="296" t="str">
        <f>IFERROR(VLOOKUP(Table3[[#This Row],[Št. projektne naloge]],'[1]PLAN KONTROLE KONČANIH STROJEV'!$C$8:$M$2000,4,FALSE),"")</f>
        <v/>
      </c>
      <c r="AI1419" s="10"/>
      <c r="AJ1419" s="10"/>
      <c r="AK1419" s="296" t="str">
        <f>IFERROR(VLOOKUP(Table3[[#This Row],[Št. projektne naloge]],'[1]PLAN KONTROLE KONČANIH STROJEV'!$C$8:$M$2000,9,FALSE),"")</f>
        <v/>
      </c>
      <c r="AL141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19" s="30"/>
      <c r="AN1419" s="1"/>
    </row>
    <row r="1420" spans="1:40" ht="18" hidden="1" customHeight="1" x14ac:dyDescent="0.35">
      <c r="A1420" s="76" t="s">
        <v>2597</v>
      </c>
      <c r="B1420" s="92" t="s">
        <v>2587</v>
      </c>
      <c r="C1420" s="533" t="s">
        <v>3382</v>
      </c>
      <c r="D1420" s="25" t="s">
        <v>2908</v>
      </c>
      <c r="E1420" s="25" t="s">
        <v>3384</v>
      </c>
      <c r="F1420" s="610"/>
      <c r="G1420" s="91"/>
      <c r="H1420" s="112" t="s">
        <v>2223</v>
      </c>
      <c r="I1420" s="200">
        <v>37</v>
      </c>
      <c r="J1420" s="200"/>
      <c r="K1420" s="7"/>
      <c r="L1420" s="19">
        <v>0</v>
      </c>
      <c r="M1420" s="19">
        <v>0</v>
      </c>
      <c r="N1420" s="91">
        <v>415957</v>
      </c>
      <c r="O1420" s="91"/>
      <c r="P1420" s="91">
        <v>1</v>
      </c>
      <c r="Q1420" s="91"/>
      <c r="R1420" s="91">
        <v>48</v>
      </c>
      <c r="S1420" s="59" t="s">
        <v>28</v>
      </c>
      <c r="T1420" s="30"/>
      <c r="U1420" s="10"/>
      <c r="V1420" s="434"/>
      <c r="W1420" s="119"/>
      <c r="X1420" s="325"/>
      <c r="Y1420" s="101">
        <f>SUM(Table3[[#This Row],[cca 
25%]:[cca 100%]])</f>
        <v>1</v>
      </c>
      <c r="Z1420" s="344">
        <f>Table3[[#This Row],[Montažne ure]]*(1-Table3[[#This Row],[faktor %]])</f>
        <v>0</v>
      </c>
      <c r="AA1420" s="84">
        <v>0.25</v>
      </c>
      <c r="AB1420" s="84">
        <v>0.25</v>
      </c>
      <c r="AC1420" s="84">
        <v>0.25</v>
      </c>
      <c r="AD1420" s="84">
        <v>0.25</v>
      </c>
      <c r="AE1420" s="10"/>
      <c r="AF1420" s="3"/>
      <c r="AG1420" s="296"/>
      <c r="AH1420" s="296"/>
      <c r="AI1420" s="10"/>
      <c r="AJ1420" s="10"/>
      <c r="AK1420" s="296"/>
      <c r="AL1420" s="30"/>
      <c r="AM1420" s="30" t="s">
        <v>357</v>
      </c>
      <c r="AN1420" s="1"/>
    </row>
    <row r="1421" spans="1:40" ht="18" customHeight="1" x14ac:dyDescent="0.35">
      <c r="A1421" s="76" t="s">
        <v>2597</v>
      </c>
      <c r="B1421" s="92" t="s">
        <v>2587</v>
      </c>
      <c r="C1421" s="95" t="s">
        <v>2286</v>
      </c>
      <c r="D1421" s="25" t="s">
        <v>2909</v>
      </c>
      <c r="E1421" s="25" t="s">
        <v>3384</v>
      </c>
      <c r="F1421" s="606">
        <v>30276.809891233333</v>
      </c>
      <c r="G1421" s="91" t="s">
        <v>26</v>
      </c>
      <c r="H1421" s="112" t="s">
        <v>3429</v>
      </c>
      <c r="I1421" s="200">
        <v>42</v>
      </c>
      <c r="J1421" s="200"/>
      <c r="K1421" s="200"/>
      <c r="L1421" s="19">
        <v>0</v>
      </c>
      <c r="M1421" s="19">
        <v>0</v>
      </c>
      <c r="N1421" s="91">
        <v>484060</v>
      </c>
      <c r="O1421" s="91">
        <v>16751</v>
      </c>
      <c r="P1421" s="91">
        <v>1</v>
      </c>
      <c r="Q1421" s="310"/>
      <c r="R1421" s="91">
        <v>83</v>
      </c>
      <c r="S1421" s="59" t="s">
        <v>28</v>
      </c>
      <c r="T1421" s="30" t="s">
        <v>25</v>
      </c>
      <c r="U1421" s="10"/>
      <c r="V1421" s="434"/>
      <c r="W1421" s="10" t="str">
        <f>IFERROR(VLOOKUP(Table3[[#This Row],[Št. projektne naloge]],'[2]list 1'!$A$2:$I$2000,9,FALSE),"")</f>
        <v>IZDANO V MONTAŽO</v>
      </c>
      <c r="X1421" s="296">
        <f>IFERROR(VLOOKUP(Table3[[#This Row],[Št. projektne naloge]],'[2]list 1'!$A$2:$I$2000,8,FALSE),"")</f>
        <v>0</v>
      </c>
      <c r="Y1421" s="101">
        <f>SUM(Table3[[#This Row],[cca 
25%]:[cca 100%]])</f>
        <v>0.75</v>
      </c>
      <c r="Z1421" s="344">
        <f>Table3[[#This Row],[Montažne ure]]*(1-Table3[[#This Row],[faktor %]])</f>
        <v>20.75</v>
      </c>
      <c r="AA1421" s="84">
        <v>0.25</v>
      </c>
      <c r="AB1421" s="84">
        <v>0.25</v>
      </c>
      <c r="AC1421" s="84">
        <v>0.25</v>
      </c>
      <c r="AD1421" s="85"/>
      <c r="AE1421" s="10"/>
      <c r="AF1421" s="3"/>
      <c r="AG1421" s="296" t="str">
        <f>IFERROR(VLOOKUP(Table3[[#This Row],[Št. projektne naloge]],'[1]PLAN KONTROLE KONČANIH STROJEV'!$C$8:$M$2000,5,FALSE),"")</f>
        <v/>
      </c>
      <c r="AH1421" s="296" t="str">
        <f>IFERROR(VLOOKUP(Table3[[#This Row],[Št. projektne naloge]],'[1]PLAN KONTROLE KONČANIH STROJEV'!$C$8:$M$2000,4,FALSE),"")</f>
        <v/>
      </c>
      <c r="AI1421" s="10"/>
      <c r="AJ1421" s="10"/>
      <c r="AK1421" s="296" t="str">
        <f>IFERROR(VLOOKUP(Table3[[#This Row],[Št. projektne naloge]],'[1]PLAN KONTROLE KONČANIH STROJEV'!$C$8:$M$2000,9,FALSE),"")</f>
        <v/>
      </c>
      <c r="AL142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21" s="30"/>
      <c r="AN1421" s="1"/>
    </row>
    <row r="1422" spans="1:40" ht="18" hidden="1" customHeight="1" x14ac:dyDescent="0.35">
      <c r="A1422" s="76" t="s">
        <v>2597</v>
      </c>
      <c r="B1422" s="92" t="s">
        <v>2587</v>
      </c>
      <c r="C1422" s="533" t="s">
        <v>3382</v>
      </c>
      <c r="D1422" s="25" t="s">
        <v>2909</v>
      </c>
      <c r="E1422" s="25" t="s">
        <v>3384</v>
      </c>
      <c r="F1422" s="610"/>
      <c r="G1422" s="91"/>
      <c r="H1422" s="112" t="s">
        <v>2223</v>
      </c>
      <c r="I1422" s="200">
        <v>37</v>
      </c>
      <c r="J1422" s="7"/>
      <c r="K1422" s="7"/>
      <c r="L1422" s="19">
        <v>0</v>
      </c>
      <c r="M1422" s="19">
        <v>0</v>
      </c>
      <c r="N1422" s="91">
        <v>415957</v>
      </c>
      <c r="O1422" s="91"/>
      <c r="P1422" s="91">
        <v>1</v>
      </c>
      <c r="Q1422" s="91"/>
      <c r="R1422" s="91">
        <v>48</v>
      </c>
      <c r="S1422" s="59" t="s">
        <v>28</v>
      </c>
      <c r="T1422" s="30"/>
      <c r="U1422" s="10"/>
      <c r="V1422" s="434"/>
      <c r="W1422" s="119"/>
      <c r="X1422" s="325"/>
      <c r="Y1422" s="101">
        <f>SUM(Table3[[#This Row],[cca 
25%]:[cca 100%]])</f>
        <v>1</v>
      </c>
      <c r="Z1422" s="344">
        <f>Table3[[#This Row],[Montažne ure]]*(1-Table3[[#This Row],[faktor %]])</f>
        <v>0</v>
      </c>
      <c r="AA1422" s="84">
        <v>0.25</v>
      </c>
      <c r="AB1422" s="84">
        <v>0.25</v>
      </c>
      <c r="AC1422" s="84">
        <v>0.25</v>
      </c>
      <c r="AD1422" s="84">
        <v>0.25</v>
      </c>
      <c r="AE1422" s="10"/>
      <c r="AF1422" s="3"/>
      <c r="AG1422" s="296"/>
      <c r="AH1422" s="296"/>
      <c r="AI1422" s="10"/>
      <c r="AJ1422" s="10"/>
      <c r="AK1422" s="296"/>
      <c r="AL1422" s="30"/>
      <c r="AM1422" s="30" t="s">
        <v>357</v>
      </c>
      <c r="AN1422" s="1"/>
    </row>
    <row r="1423" spans="1:40" ht="18" customHeight="1" x14ac:dyDescent="0.35">
      <c r="A1423" s="76" t="s">
        <v>2597</v>
      </c>
      <c r="B1423" s="92" t="s">
        <v>2587</v>
      </c>
      <c r="C1423" s="95" t="s">
        <v>178</v>
      </c>
      <c r="D1423" s="25" t="s">
        <v>3024</v>
      </c>
      <c r="E1423" s="25" t="s">
        <v>3384</v>
      </c>
      <c r="F1423" s="606">
        <v>12767.461483999999</v>
      </c>
      <c r="G1423" s="91" t="s">
        <v>545</v>
      </c>
      <c r="H1423" s="112" t="s">
        <v>1078</v>
      </c>
      <c r="I1423" s="200">
        <v>42</v>
      </c>
      <c r="J1423" s="7"/>
      <c r="K1423" s="200"/>
      <c r="L1423" s="19">
        <v>0</v>
      </c>
      <c r="M1423" s="79">
        <v>0</v>
      </c>
      <c r="N1423" s="91">
        <v>323108</v>
      </c>
      <c r="O1423" s="91">
        <v>16789</v>
      </c>
      <c r="P1423" s="91">
        <v>1</v>
      </c>
      <c r="Q1423" s="91"/>
      <c r="R1423" s="91">
        <v>106</v>
      </c>
      <c r="S1423" s="58" t="s">
        <v>1486</v>
      </c>
      <c r="T1423" s="30">
        <v>45971</v>
      </c>
      <c r="U1423" s="10"/>
      <c r="V1423" s="434"/>
      <c r="W1423" s="10" t="str">
        <f>IFERROR(VLOOKUP(Table3[[#This Row],[Št. projektne naloge]],'[2]list 1'!$A$2:$I$2000,9,FALSE),"")</f>
        <v/>
      </c>
      <c r="X1423" s="296" t="str">
        <f>IFERROR(VLOOKUP(Table3[[#This Row],[Št. projektne naloge]],'[2]list 1'!$A$2:$I$2000,8,FALSE),"")</f>
        <v/>
      </c>
      <c r="Y1423" s="101">
        <f>SUM(Table3[[#This Row],[cca 
25%]:[cca 100%]])</f>
        <v>0</v>
      </c>
      <c r="Z1423" s="344">
        <f>Table3[[#This Row],[Montažne ure]]*(1-Table3[[#This Row],[faktor %]])</f>
        <v>106</v>
      </c>
      <c r="AA1423" s="366"/>
      <c r="AB1423" s="85"/>
      <c r="AC1423" s="85"/>
      <c r="AD1423" s="85"/>
      <c r="AE1423" s="10"/>
      <c r="AF1423" s="3"/>
      <c r="AG1423" s="296" t="str">
        <f>IFERROR(VLOOKUP(Table3[[#This Row],[Št. projektne naloge]],'[1]PLAN KONTROLE KONČANIH STROJEV'!$C$8:$M$2000,5,FALSE),"")</f>
        <v/>
      </c>
      <c r="AH1423" s="296" t="str">
        <f>IFERROR(VLOOKUP(Table3[[#This Row],[Št. projektne naloge]],'[1]PLAN KONTROLE KONČANIH STROJEV'!$C$8:$M$2000,4,FALSE),"")</f>
        <v/>
      </c>
      <c r="AI1423" s="10"/>
      <c r="AJ1423" s="10"/>
      <c r="AK1423" s="296" t="str">
        <f>IFERROR(VLOOKUP(Table3[[#This Row],[Št. projektne naloge]],'[1]PLAN KONTROLE KONČANIH STROJEV'!$C$8:$M$2000,9,FALSE),"")</f>
        <v/>
      </c>
      <c r="AL142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23" s="30"/>
      <c r="AN1423" s="1"/>
    </row>
    <row r="1424" spans="1:40" ht="18" customHeight="1" x14ac:dyDescent="0.35">
      <c r="A1424" s="76" t="s">
        <v>2597</v>
      </c>
      <c r="B1424" s="92" t="s">
        <v>2587</v>
      </c>
      <c r="C1424" s="95" t="s">
        <v>178</v>
      </c>
      <c r="D1424" s="25" t="s">
        <v>3025</v>
      </c>
      <c r="E1424" s="25" t="s">
        <v>3384</v>
      </c>
      <c r="F1424" s="606">
        <v>12767.461483999999</v>
      </c>
      <c r="G1424" s="91" t="s">
        <v>545</v>
      </c>
      <c r="H1424" s="112" t="s">
        <v>1078</v>
      </c>
      <c r="I1424" s="200">
        <v>42</v>
      </c>
      <c r="J1424" s="91"/>
      <c r="K1424" s="200"/>
      <c r="L1424" s="19">
        <v>0</v>
      </c>
      <c r="M1424" s="24">
        <v>2</v>
      </c>
      <c r="N1424" s="91">
        <v>323108</v>
      </c>
      <c r="O1424" s="91">
        <v>16790</v>
      </c>
      <c r="P1424" s="91">
        <v>1</v>
      </c>
      <c r="Q1424" s="91"/>
      <c r="R1424" s="91">
        <v>106</v>
      </c>
      <c r="S1424" s="58" t="s">
        <v>1486</v>
      </c>
      <c r="T1424" s="30">
        <v>45971</v>
      </c>
      <c r="U1424" s="10"/>
      <c r="V1424" s="434"/>
      <c r="W1424" s="10" t="str">
        <f>IFERROR(VLOOKUP(Table3[[#This Row],[Št. projektne naloge]],'[2]list 1'!$A$2:$I$2000,9,FALSE),"")</f>
        <v/>
      </c>
      <c r="X1424" s="296" t="str">
        <f>IFERROR(VLOOKUP(Table3[[#This Row],[Št. projektne naloge]],'[2]list 1'!$A$2:$I$2000,8,FALSE),"")</f>
        <v/>
      </c>
      <c r="Y1424" s="101">
        <f>SUM(Table3[[#This Row],[cca 
25%]:[cca 100%]])</f>
        <v>0</v>
      </c>
      <c r="Z1424" s="344">
        <f>Table3[[#This Row],[Montažne ure]]*(1-Table3[[#This Row],[faktor %]])</f>
        <v>106</v>
      </c>
      <c r="AA1424" s="366"/>
      <c r="AB1424" s="85"/>
      <c r="AC1424" s="85"/>
      <c r="AD1424" s="85"/>
      <c r="AE1424" s="10"/>
      <c r="AF1424" s="3"/>
      <c r="AG1424" s="296" t="str">
        <f>IFERROR(VLOOKUP(Table3[[#This Row],[Št. projektne naloge]],'[1]PLAN KONTROLE KONČANIH STROJEV'!$C$8:$M$2000,5,FALSE),"")</f>
        <v/>
      </c>
      <c r="AH1424" s="296" t="str">
        <f>IFERROR(VLOOKUP(Table3[[#This Row],[Št. projektne naloge]],'[1]PLAN KONTROLE KONČANIH STROJEV'!$C$8:$M$2000,4,FALSE),"")</f>
        <v/>
      </c>
      <c r="AI1424" s="10"/>
      <c r="AJ1424" s="10"/>
      <c r="AK1424" s="296" t="str">
        <f>IFERROR(VLOOKUP(Table3[[#This Row],[Št. projektne naloge]],'[1]PLAN KONTROLE KONČANIH STROJEV'!$C$8:$M$2000,9,FALSE),"")</f>
        <v/>
      </c>
      <c r="AL142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24" s="30"/>
      <c r="AN1424" s="1"/>
    </row>
    <row r="1425" spans="1:40" ht="18" hidden="1" customHeight="1" x14ac:dyDescent="0.35">
      <c r="A1425" s="76" t="s">
        <v>2597</v>
      </c>
      <c r="B1425" s="92" t="s">
        <v>2587</v>
      </c>
      <c r="C1425" s="95" t="s">
        <v>3027</v>
      </c>
      <c r="D1425" s="25" t="s">
        <v>3026</v>
      </c>
      <c r="E1425" s="25">
        <v>1</v>
      </c>
      <c r="F1425" s="616">
        <v>187409.46827471111</v>
      </c>
      <c r="G1425" s="91" t="s">
        <v>3429</v>
      </c>
      <c r="H1425" s="112"/>
      <c r="I1425" s="91">
        <v>44</v>
      </c>
      <c r="J1425" s="91"/>
      <c r="K1425" s="200"/>
      <c r="L1425" s="24">
        <v>35</v>
      </c>
      <c r="M1425" s="19">
        <v>0</v>
      </c>
      <c r="N1425" s="91">
        <v>484050</v>
      </c>
      <c r="O1425" s="10">
        <v>16756</v>
      </c>
      <c r="P1425" s="10">
        <v>1</v>
      </c>
      <c r="Q1425" s="10"/>
      <c r="R1425" s="10"/>
      <c r="S1425" s="272"/>
      <c r="T1425" s="30" t="s">
        <v>1097</v>
      </c>
      <c r="U1425" s="10" t="s">
        <v>3438</v>
      </c>
      <c r="V1425" s="434"/>
      <c r="W1425" s="10" t="str">
        <f>IFERROR(VLOOKUP(Table3[[#This Row],[Št. projektne naloge]],'[2]list 1'!$A$2:$I$2000,9,FALSE),"")</f>
        <v/>
      </c>
      <c r="X1425" s="296" t="str">
        <f>IFERROR(VLOOKUP(Table3[[#This Row],[Št. projektne naloge]],'[2]list 1'!$A$2:$I$2000,8,FALSE),"")</f>
        <v/>
      </c>
      <c r="Y1425" s="101">
        <f>SUM(Table3[[#This Row],[cca 
25%]:[cca 100%]])</f>
        <v>0</v>
      </c>
      <c r="Z1425" s="344">
        <v>100</v>
      </c>
      <c r="AA1425" s="366"/>
      <c r="AB1425" s="85"/>
      <c r="AC1425" s="85"/>
      <c r="AD1425" s="85"/>
      <c r="AE1425" s="10"/>
      <c r="AF1425" s="3"/>
      <c r="AG1425" s="296" t="str">
        <f>IFERROR(VLOOKUP(Table3[[#This Row],[Št. projektne naloge]],'[1]PLAN KONTROLE KONČANIH STROJEV'!$C$8:$M$2000,5,FALSE),"")</f>
        <v/>
      </c>
      <c r="AH1425" s="296" t="str">
        <f>IFERROR(VLOOKUP(Table3[[#This Row],[Št. projektne naloge]],'[1]PLAN KONTROLE KONČANIH STROJEV'!$C$8:$M$2000,4,FALSE),"")</f>
        <v/>
      </c>
      <c r="AI1425" s="10"/>
      <c r="AJ1425" s="10"/>
      <c r="AK1425" s="296" t="str">
        <f>IFERROR(VLOOKUP(Table3[[#This Row],[Št. projektne naloge]],'[1]PLAN KONTROLE KONČANIH STROJEV'!$C$8:$M$2000,9,FALSE),"")</f>
        <v/>
      </c>
      <c r="AL142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25" s="30"/>
      <c r="AN1425" s="1"/>
    </row>
    <row r="1426" spans="1:40" ht="18" hidden="1" customHeight="1" x14ac:dyDescent="0.35">
      <c r="A1426" s="76" t="s">
        <v>2597</v>
      </c>
      <c r="B1426" s="92" t="s">
        <v>2587</v>
      </c>
      <c r="C1426" s="95"/>
      <c r="D1426" s="25" t="s">
        <v>3187</v>
      </c>
      <c r="E1426" s="25">
        <v>1</v>
      </c>
      <c r="F1426" s="24"/>
      <c r="G1426" s="91" t="s">
        <v>2325</v>
      </c>
      <c r="H1426" s="112"/>
      <c r="I1426" s="91"/>
      <c r="J1426" s="91"/>
      <c r="K1426" s="200"/>
      <c r="L1426" s="19">
        <v>0</v>
      </c>
      <c r="M1426" s="19">
        <v>0</v>
      </c>
      <c r="N1426" s="91">
        <v>439391</v>
      </c>
      <c r="O1426" s="10"/>
      <c r="P1426" s="10">
        <v>1</v>
      </c>
      <c r="Q1426" s="10"/>
      <c r="R1426" s="10"/>
      <c r="S1426" s="272"/>
      <c r="T1426" s="30"/>
      <c r="U1426" s="10"/>
      <c r="V1426" s="434"/>
      <c r="W1426" s="119"/>
      <c r="X1426" s="325"/>
      <c r="Y1426" s="101">
        <f>SUM(Table3[[#This Row],[cca 
25%]:[cca 100%]])</f>
        <v>0</v>
      </c>
      <c r="Z1426" s="344">
        <f>Table3[[#This Row],[Montažne ure]]*(1-Table3[[#This Row],[faktor %]])</f>
        <v>0</v>
      </c>
      <c r="AA1426" s="366"/>
      <c r="AB1426" s="85"/>
      <c r="AC1426" s="85"/>
      <c r="AD1426" s="85"/>
      <c r="AE1426" s="10"/>
      <c r="AF1426" s="3"/>
      <c r="AG1426" s="296"/>
      <c r="AH1426" s="296"/>
      <c r="AI1426" s="10"/>
      <c r="AJ1426" s="10"/>
      <c r="AK1426" s="296"/>
      <c r="AL1426" s="30"/>
      <c r="AM1426" s="30"/>
      <c r="AN1426" s="1"/>
    </row>
    <row r="1427" spans="1:40" ht="18" customHeight="1" x14ac:dyDescent="0.35">
      <c r="A1427" s="76" t="s">
        <v>2597</v>
      </c>
      <c r="B1427" s="92" t="s">
        <v>2587</v>
      </c>
      <c r="C1427" s="95" t="s">
        <v>2596</v>
      </c>
      <c r="D1427" s="25" t="s">
        <v>2592</v>
      </c>
      <c r="E1427" s="25">
        <v>1</v>
      </c>
      <c r="F1427" s="606">
        <v>316435.24116343335</v>
      </c>
      <c r="G1427" s="91" t="s">
        <v>1502</v>
      </c>
      <c r="H1427" s="112" t="s">
        <v>2374</v>
      </c>
      <c r="I1427" s="200">
        <v>44</v>
      </c>
      <c r="J1427" s="91"/>
      <c r="K1427" s="200"/>
      <c r="L1427" s="24">
        <v>72</v>
      </c>
      <c r="M1427" s="19">
        <v>0</v>
      </c>
      <c r="N1427" s="91">
        <v>483009</v>
      </c>
      <c r="O1427" s="91">
        <v>16583</v>
      </c>
      <c r="P1427" s="91">
        <v>1</v>
      </c>
      <c r="Q1427" s="310"/>
      <c r="R1427" s="91">
        <v>180</v>
      </c>
      <c r="S1427" s="62" t="s">
        <v>19</v>
      </c>
      <c r="T1427" s="30" t="s">
        <v>1097</v>
      </c>
      <c r="U1427" s="10" t="s">
        <v>3438</v>
      </c>
      <c r="V1427" s="434"/>
      <c r="W1427" s="10" t="str">
        <f>IFERROR(VLOOKUP(Table3[[#This Row],[Št. projektne naloge]],'[2]list 1'!$A$2:$I$2000,9,FALSE),"")</f>
        <v/>
      </c>
      <c r="X1427" s="296" t="str">
        <f>IFERROR(VLOOKUP(Table3[[#This Row],[Št. projektne naloge]],'[2]list 1'!$A$2:$I$2000,8,FALSE),"")</f>
        <v/>
      </c>
      <c r="Y1427" s="101">
        <f>SUM(Table3[[#This Row],[cca 
25%]:[cca 100%]])</f>
        <v>0</v>
      </c>
      <c r="Z1427" s="344">
        <f>Table3[[#This Row],[Montažne ure]]*(1-Table3[[#This Row],[faktor %]])</f>
        <v>180</v>
      </c>
      <c r="AA1427" s="366"/>
      <c r="AB1427" s="85"/>
      <c r="AC1427" s="85"/>
      <c r="AD1427" s="85"/>
      <c r="AE1427" s="10"/>
      <c r="AF1427" s="3"/>
      <c r="AG1427" s="296" t="str">
        <f>IFERROR(VLOOKUP(Table3[[#This Row],[Št. projektne naloge]],'[1]PLAN KONTROLE KONČANIH STROJEV'!$C$8:$M$2000,5,FALSE),"")</f>
        <v/>
      </c>
      <c r="AH1427" s="296" t="str">
        <f>IFERROR(VLOOKUP(Table3[[#This Row],[Št. projektne naloge]],'[1]PLAN KONTROLE KONČANIH STROJEV'!$C$8:$M$2000,4,FALSE),"")</f>
        <v/>
      </c>
      <c r="AI1427" s="10"/>
      <c r="AJ1427" s="10"/>
      <c r="AK1427" s="296" t="str">
        <f>IFERROR(VLOOKUP(Table3[[#This Row],[Št. projektne naloge]],'[1]PLAN KONTROLE KONČANIH STROJEV'!$C$8:$M$2000,9,FALSE),"")</f>
        <v/>
      </c>
      <c r="AL142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27" s="30"/>
      <c r="AN1427" s="1"/>
    </row>
    <row r="1428" spans="1:40" ht="18" hidden="1" customHeight="1" x14ac:dyDescent="0.35">
      <c r="A1428" s="76" t="s">
        <v>2597</v>
      </c>
      <c r="B1428" s="92" t="s">
        <v>2587</v>
      </c>
      <c r="C1428" s="95" t="s">
        <v>3171</v>
      </c>
      <c r="D1428" s="25" t="s">
        <v>3028</v>
      </c>
      <c r="E1428" s="25">
        <v>1</v>
      </c>
      <c r="F1428" s="606">
        <v>1111.14401</v>
      </c>
      <c r="G1428" s="91" t="s">
        <v>561</v>
      </c>
      <c r="H1428" s="112"/>
      <c r="I1428" s="91"/>
      <c r="J1428" s="628">
        <v>45958</v>
      </c>
      <c r="K1428" s="200"/>
      <c r="L1428" s="19">
        <v>0</v>
      </c>
      <c r="M1428" s="19">
        <v>0</v>
      </c>
      <c r="N1428" s="91">
        <v>385851</v>
      </c>
      <c r="O1428" s="91"/>
      <c r="P1428" s="91">
        <v>2</v>
      </c>
      <c r="Q1428" s="10"/>
      <c r="R1428" s="10"/>
      <c r="S1428" s="272"/>
      <c r="T1428" s="30"/>
      <c r="U1428" s="10"/>
      <c r="V1428" s="434"/>
      <c r="W1428" s="10" t="str">
        <f>IFERROR(VLOOKUP(Table3[[#This Row],[Št. projektne naloge]],'[2]list 1'!$A$2:$I$2000,9,FALSE),"")</f>
        <v/>
      </c>
      <c r="X1428" s="296" t="str">
        <f>IFERROR(VLOOKUP(Table3[[#This Row],[Št. projektne naloge]],'[2]list 1'!$A$2:$I$2000,8,FALSE),"")</f>
        <v/>
      </c>
      <c r="Y1428" s="101">
        <f>SUM(Table3[[#This Row],[cca 
25%]:[cca 100%]])</f>
        <v>0</v>
      </c>
      <c r="Z1428" s="344">
        <f>Table3[[#This Row],[Montažne ure]]*(1-Table3[[#This Row],[faktor %]])</f>
        <v>0</v>
      </c>
      <c r="AA1428" s="366"/>
      <c r="AB1428" s="85"/>
      <c r="AC1428" s="85"/>
      <c r="AD1428" s="85"/>
      <c r="AE1428" s="10"/>
      <c r="AF1428" s="3"/>
      <c r="AG1428" s="296" t="str">
        <f>IFERROR(VLOOKUP(Table3[[#This Row],[Št. projektne naloge]],'[1]PLAN KONTROLE KONČANIH STROJEV'!$C$8:$M$2000,5,FALSE),"")</f>
        <v/>
      </c>
      <c r="AH1428" s="296" t="str">
        <f>IFERROR(VLOOKUP(Table3[[#This Row],[Št. projektne naloge]],'[1]PLAN KONTROLE KONČANIH STROJEV'!$C$8:$M$2000,4,FALSE),"")</f>
        <v/>
      </c>
      <c r="AI1428" s="10"/>
      <c r="AJ1428" s="10"/>
      <c r="AK1428" s="296" t="str">
        <f>IFERROR(VLOOKUP(Table3[[#This Row],[Št. projektne naloge]],'[1]PLAN KONTROLE KONČANIH STROJEV'!$C$8:$M$2000,9,FALSE),"")</f>
        <v/>
      </c>
      <c r="AL142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28" s="30"/>
      <c r="AN1428" s="1"/>
    </row>
    <row r="1429" spans="1:40" ht="18" hidden="1" customHeight="1" x14ac:dyDescent="0.35">
      <c r="A1429" s="106" t="s">
        <v>2597</v>
      </c>
      <c r="B1429" s="92" t="s">
        <v>2587</v>
      </c>
      <c r="C1429" s="96" t="s">
        <v>3172</v>
      </c>
      <c r="D1429" s="97" t="s">
        <v>3029</v>
      </c>
      <c r="E1429" s="97" t="s">
        <v>1716</v>
      </c>
      <c r="F1429" s="606">
        <v>1073.8618899999999</v>
      </c>
      <c r="G1429" s="70" t="s">
        <v>561</v>
      </c>
      <c r="H1429" s="379"/>
      <c r="I1429" s="70"/>
      <c r="J1429" s="70"/>
      <c r="K1429" s="70"/>
      <c r="L1429" s="229"/>
      <c r="M1429" s="229"/>
      <c r="N1429" s="70">
        <v>350514</v>
      </c>
      <c r="O1429" s="10"/>
      <c r="P1429" s="10">
        <v>3</v>
      </c>
      <c r="Q1429" s="10"/>
      <c r="R1429" s="10"/>
      <c r="S1429" s="272"/>
      <c r="T1429" s="30"/>
      <c r="U1429" s="10"/>
      <c r="V1429" s="434"/>
      <c r="W1429" s="10" t="str">
        <f>IFERROR(VLOOKUP(Table3[[#This Row],[Št. projektne naloge]],'[2]list 1'!$A$2:$I$2000,9,FALSE),"")</f>
        <v/>
      </c>
      <c r="X1429" s="296" t="str">
        <f>IFERROR(VLOOKUP(Table3[[#This Row],[Št. projektne naloge]],'[2]list 1'!$A$2:$I$2000,8,FALSE),"")</f>
        <v/>
      </c>
      <c r="Y1429" s="101">
        <f>SUM(Table3[[#This Row],[cca 
25%]:[cca 100%]])</f>
        <v>0</v>
      </c>
      <c r="Z1429" s="344">
        <f>Table3[[#This Row],[Montažne ure]]*(1-Table3[[#This Row],[faktor %]])</f>
        <v>0</v>
      </c>
      <c r="AA1429" s="366"/>
      <c r="AB1429" s="85"/>
      <c r="AC1429" s="85"/>
      <c r="AD1429" s="85"/>
      <c r="AE1429" s="10"/>
      <c r="AF1429" s="3"/>
      <c r="AG1429" s="296" t="str">
        <f>IFERROR(VLOOKUP(Table3[[#This Row],[Št. projektne naloge]],'[1]PLAN KONTROLE KONČANIH STROJEV'!$C$8:$M$2000,5,FALSE),"")</f>
        <v/>
      </c>
      <c r="AH1429" s="296" t="str">
        <f>IFERROR(VLOOKUP(Table3[[#This Row],[Št. projektne naloge]],'[1]PLAN KONTROLE KONČANIH STROJEV'!$C$8:$M$2000,4,FALSE),"")</f>
        <v/>
      </c>
      <c r="AI1429" s="10"/>
      <c r="AJ1429" s="10"/>
      <c r="AK1429" s="296" t="str">
        <f>IFERROR(VLOOKUP(Table3[[#This Row],[Št. projektne naloge]],'[1]PLAN KONTROLE KONČANIH STROJEV'!$C$8:$M$2000,9,FALSE),"")</f>
        <v/>
      </c>
      <c r="AL142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29" s="30"/>
      <c r="AN1429" s="1"/>
    </row>
    <row r="1430" spans="1:40" ht="18" hidden="1" customHeight="1" x14ac:dyDescent="0.35">
      <c r="A1430" s="106" t="s">
        <v>2597</v>
      </c>
      <c r="B1430" s="92" t="s">
        <v>2587</v>
      </c>
      <c r="C1430" s="96" t="s">
        <v>3173</v>
      </c>
      <c r="D1430" s="97" t="s">
        <v>3030</v>
      </c>
      <c r="E1430" s="97" t="s">
        <v>1716</v>
      </c>
      <c r="F1430" s="606">
        <v>0</v>
      </c>
      <c r="G1430" s="70" t="s">
        <v>545</v>
      </c>
      <c r="H1430" s="379"/>
      <c r="I1430" s="70"/>
      <c r="J1430" s="70"/>
      <c r="K1430" s="70"/>
      <c r="L1430" s="229"/>
      <c r="M1430" s="229"/>
      <c r="N1430" s="70">
        <v>483585</v>
      </c>
      <c r="O1430" s="10"/>
      <c r="P1430" s="10">
        <v>1</v>
      </c>
      <c r="Q1430" s="10"/>
      <c r="R1430" s="10"/>
      <c r="S1430" s="272"/>
      <c r="T1430" s="30"/>
      <c r="U1430" s="10"/>
      <c r="V1430" s="434"/>
      <c r="W1430" s="10" t="str">
        <f>IFERROR(VLOOKUP(Table3[[#This Row],[Št. projektne naloge]],'[2]list 1'!$A$2:$I$2000,9,FALSE),"")</f>
        <v/>
      </c>
      <c r="X1430" s="296" t="str">
        <f>IFERROR(VLOOKUP(Table3[[#This Row],[Št. projektne naloge]],'[2]list 1'!$A$2:$I$2000,8,FALSE),"")</f>
        <v/>
      </c>
      <c r="Y1430" s="101">
        <f>SUM(Table3[[#This Row],[cca 
25%]:[cca 100%]])</f>
        <v>0</v>
      </c>
      <c r="Z1430" s="344">
        <f>Table3[[#This Row],[Montažne ure]]*(1-Table3[[#This Row],[faktor %]])</f>
        <v>0</v>
      </c>
      <c r="AA1430" s="366"/>
      <c r="AB1430" s="85"/>
      <c r="AC1430" s="85"/>
      <c r="AD1430" s="85"/>
      <c r="AE1430" s="10"/>
      <c r="AF1430" s="3"/>
      <c r="AG1430" s="296" t="str">
        <f>IFERROR(VLOOKUP(Table3[[#This Row],[Št. projektne naloge]],'[1]PLAN KONTROLE KONČANIH STROJEV'!$C$8:$M$2000,5,FALSE),"")</f>
        <v/>
      </c>
      <c r="AH1430" s="296" t="str">
        <f>IFERROR(VLOOKUP(Table3[[#This Row],[Št. projektne naloge]],'[1]PLAN KONTROLE KONČANIH STROJEV'!$C$8:$M$2000,4,FALSE),"")</f>
        <v/>
      </c>
      <c r="AI1430" s="10"/>
      <c r="AJ1430" s="10"/>
      <c r="AK1430" s="296" t="str">
        <f>IFERROR(VLOOKUP(Table3[[#This Row],[Št. projektne naloge]],'[1]PLAN KONTROLE KONČANIH STROJEV'!$C$8:$M$2000,9,FALSE),"")</f>
        <v/>
      </c>
      <c r="AL143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30" s="30"/>
      <c r="AN1430" s="1"/>
    </row>
    <row r="1431" spans="1:40" ht="18" hidden="1" customHeight="1" x14ac:dyDescent="0.35">
      <c r="A1431" s="76" t="s">
        <v>2597</v>
      </c>
      <c r="B1431" s="92" t="s">
        <v>2587</v>
      </c>
      <c r="C1431" s="95" t="s">
        <v>405</v>
      </c>
      <c r="D1431" s="25" t="s">
        <v>3031</v>
      </c>
      <c r="E1431" s="25">
        <v>1</v>
      </c>
      <c r="F1431" s="606">
        <v>1490.74001</v>
      </c>
      <c r="G1431" s="91" t="s">
        <v>561</v>
      </c>
      <c r="H1431" s="112"/>
      <c r="I1431" s="91"/>
      <c r="J1431" s="628">
        <v>45958</v>
      </c>
      <c r="K1431" s="200"/>
      <c r="L1431" s="200"/>
      <c r="M1431" s="200"/>
      <c r="N1431" s="91">
        <v>365952</v>
      </c>
      <c r="O1431" s="91"/>
      <c r="P1431" s="91">
        <v>2</v>
      </c>
      <c r="Q1431" s="10"/>
      <c r="R1431" s="10"/>
      <c r="S1431" s="272"/>
      <c r="T1431" s="30"/>
      <c r="U1431" s="10"/>
      <c r="V1431" s="434"/>
      <c r="W1431" s="10" t="str">
        <f>IFERROR(VLOOKUP(Table3[[#This Row],[Št. projektne naloge]],'[2]list 1'!$A$2:$I$2000,9,FALSE),"")</f>
        <v/>
      </c>
      <c r="X1431" s="296" t="str">
        <f>IFERROR(VLOOKUP(Table3[[#This Row],[Št. projektne naloge]],'[2]list 1'!$A$2:$I$2000,8,FALSE),"")</f>
        <v/>
      </c>
      <c r="Y1431" s="101">
        <f>SUM(Table3[[#This Row],[cca 
25%]:[cca 100%]])</f>
        <v>0</v>
      </c>
      <c r="Z1431" s="344">
        <f>Table3[[#This Row],[Montažne ure]]*(1-Table3[[#This Row],[faktor %]])</f>
        <v>0</v>
      </c>
      <c r="AA1431" s="366"/>
      <c r="AB1431" s="85"/>
      <c r="AC1431" s="85"/>
      <c r="AD1431" s="85"/>
      <c r="AE1431" s="10"/>
      <c r="AF1431" s="3"/>
      <c r="AG1431" s="296" t="str">
        <f>IFERROR(VLOOKUP(Table3[[#This Row],[Št. projektne naloge]],'[1]PLAN KONTROLE KONČANIH STROJEV'!$C$8:$M$2000,5,FALSE),"")</f>
        <v/>
      </c>
      <c r="AH1431" s="296" t="str">
        <f>IFERROR(VLOOKUP(Table3[[#This Row],[Št. projektne naloge]],'[1]PLAN KONTROLE KONČANIH STROJEV'!$C$8:$M$2000,4,FALSE),"")</f>
        <v/>
      </c>
      <c r="AI1431" s="10"/>
      <c r="AJ1431" s="10"/>
      <c r="AK1431" s="296" t="str">
        <f>IFERROR(VLOOKUP(Table3[[#This Row],[Št. projektne naloge]],'[1]PLAN KONTROLE KONČANIH STROJEV'!$C$8:$M$2000,9,FALSE),"")</f>
        <v/>
      </c>
      <c r="AL143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31" s="30"/>
      <c r="AN1431" s="1"/>
    </row>
    <row r="1432" spans="1:40" ht="18" hidden="1" customHeight="1" x14ac:dyDescent="0.35">
      <c r="A1432" s="76" t="s">
        <v>2597</v>
      </c>
      <c r="B1432" s="92" t="s">
        <v>2587</v>
      </c>
      <c r="C1432" s="95" t="s">
        <v>1814</v>
      </c>
      <c r="D1432" s="25" t="s">
        <v>3032</v>
      </c>
      <c r="E1432" s="25">
        <v>1</v>
      </c>
      <c r="F1432" s="606">
        <v>9459.76</v>
      </c>
      <c r="G1432" s="91" t="s">
        <v>2141</v>
      </c>
      <c r="H1432" s="112"/>
      <c r="I1432" s="91"/>
      <c r="J1432" s="200" t="s">
        <v>3447</v>
      </c>
      <c r="K1432" s="91"/>
      <c r="L1432" s="24"/>
      <c r="M1432" s="24"/>
      <c r="N1432" s="91">
        <v>347303</v>
      </c>
      <c r="O1432" s="10"/>
      <c r="P1432" s="10">
        <v>1</v>
      </c>
      <c r="Q1432" s="10"/>
      <c r="R1432" s="10"/>
      <c r="S1432" s="272"/>
      <c r="T1432" s="30"/>
      <c r="U1432" s="10"/>
      <c r="V1432" s="434"/>
      <c r="W1432" s="10" t="str">
        <f>IFERROR(VLOOKUP(Table3[[#This Row],[Št. projektne naloge]],'[2]list 1'!$A$2:$I$2000,9,FALSE),"")</f>
        <v/>
      </c>
      <c r="X1432" s="296" t="str">
        <f>IFERROR(VLOOKUP(Table3[[#This Row],[Št. projektne naloge]],'[2]list 1'!$A$2:$I$2000,8,FALSE),"")</f>
        <v/>
      </c>
      <c r="Y1432" s="101">
        <f>SUM(Table3[[#This Row],[cca 
25%]:[cca 100%]])</f>
        <v>0</v>
      </c>
      <c r="Z1432" s="344">
        <f>Table3[[#This Row],[Montažne ure]]*(1-Table3[[#This Row],[faktor %]])</f>
        <v>0</v>
      </c>
      <c r="AA1432" s="366"/>
      <c r="AB1432" s="85"/>
      <c r="AC1432" s="85"/>
      <c r="AD1432" s="85"/>
      <c r="AE1432" s="10"/>
      <c r="AF1432" s="3"/>
      <c r="AG1432" s="296" t="str">
        <f>IFERROR(VLOOKUP(Table3[[#This Row],[Št. projektne naloge]],'[1]PLAN KONTROLE KONČANIH STROJEV'!$C$8:$M$2000,5,FALSE),"")</f>
        <v/>
      </c>
      <c r="AH1432" s="296" t="str">
        <f>IFERROR(VLOOKUP(Table3[[#This Row],[Št. projektne naloge]],'[1]PLAN KONTROLE KONČANIH STROJEV'!$C$8:$M$2000,4,FALSE),"")</f>
        <v/>
      </c>
      <c r="AI1432" s="10"/>
      <c r="AJ1432" s="10"/>
      <c r="AK1432" s="296" t="str">
        <f>IFERROR(VLOOKUP(Table3[[#This Row],[Št. projektne naloge]],'[1]PLAN KONTROLE KONČANIH STROJEV'!$C$8:$M$2000,9,FALSE),"")</f>
        <v/>
      </c>
      <c r="AL143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32" s="30"/>
      <c r="AN1432" s="1"/>
    </row>
    <row r="1433" spans="1:40" ht="18" hidden="1" customHeight="1" x14ac:dyDescent="0.35">
      <c r="A1433" s="76" t="s">
        <v>2597</v>
      </c>
      <c r="B1433" s="92" t="s">
        <v>2587</v>
      </c>
      <c r="C1433" s="95" t="s">
        <v>3174</v>
      </c>
      <c r="D1433" s="25" t="s">
        <v>3033</v>
      </c>
      <c r="E1433" s="25">
        <v>1</v>
      </c>
      <c r="F1433" s="606">
        <v>11987.20573</v>
      </c>
      <c r="G1433" s="91" t="s">
        <v>2140</v>
      </c>
      <c r="H1433" s="112"/>
      <c r="I1433" s="91"/>
      <c r="J1433" s="628">
        <v>45996</v>
      </c>
      <c r="K1433" s="19"/>
      <c r="L1433" s="19">
        <v>0</v>
      </c>
      <c r="M1433" s="19">
        <v>0</v>
      </c>
      <c r="N1433" s="91">
        <v>418158</v>
      </c>
      <c r="O1433" s="10">
        <v>16866</v>
      </c>
      <c r="P1433" s="10">
        <v>1</v>
      </c>
      <c r="Q1433" s="10"/>
      <c r="R1433" s="10">
        <v>4</v>
      </c>
      <c r="S1433" s="272"/>
      <c r="T1433" s="30">
        <v>45992</v>
      </c>
      <c r="U1433" s="10"/>
      <c r="V1433" s="434"/>
      <c r="W1433" s="10" t="str">
        <f>IFERROR(VLOOKUP(Table3[[#This Row],[Št. projektne naloge]],'[2]list 1'!$A$2:$I$2000,9,FALSE),"")</f>
        <v/>
      </c>
      <c r="X1433" s="296" t="str">
        <f>IFERROR(VLOOKUP(Table3[[#This Row],[Št. projektne naloge]],'[2]list 1'!$A$2:$I$2000,8,FALSE),"")</f>
        <v/>
      </c>
      <c r="Y1433" s="101">
        <f>SUM(Table3[[#This Row],[cca 
25%]:[cca 100%]])</f>
        <v>0</v>
      </c>
      <c r="Z1433" s="344">
        <f>Table3[[#This Row],[Montažne ure]]*(1-Table3[[#This Row],[faktor %]])</f>
        <v>4</v>
      </c>
      <c r="AA1433" s="366"/>
      <c r="AB1433" s="85"/>
      <c r="AC1433" s="85"/>
      <c r="AD1433" s="85"/>
      <c r="AE1433" s="10"/>
      <c r="AF1433" s="3"/>
      <c r="AG1433" s="296" t="str">
        <f>IFERROR(VLOOKUP(Table3[[#This Row],[Št. projektne naloge]],'[1]PLAN KONTROLE KONČANIH STROJEV'!$C$8:$M$2000,5,FALSE),"")</f>
        <v/>
      </c>
      <c r="AH1433" s="296" t="str">
        <f>IFERROR(VLOOKUP(Table3[[#This Row],[Št. projektne naloge]],'[1]PLAN KONTROLE KONČANIH STROJEV'!$C$8:$M$2000,4,FALSE),"")</f>
        <v/>
      </c>
      <c r="AI1433" s="10"/>
      <c r="AJ1433" s="10"/>
      <c r="AK1433" s="296" t="str">
        <f>IFERROR(VLOOKUP(Table3[[#This Row],[Št. projektne naloge]],'[1]PLAN KONTROLE KONČANIH STROJEV'!$C$8:$M$2000,9,FALSE),"")</f>
        <v/>
      </c>
      <c r="AL143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33" s="30"/>
      <c r="AN1433" s="1"/>
    </row>
    <row r="1434" spans="1:40" ht="18" hidden="1" customHeight="1" x14ac:dyDescent="0.35">
      <c r="A1434" s="117" t="s">
        <v>2597</v>
      </c>
      <c r="B1434" s="92" t="s">
        <v>2587</v>
      </c>
      <c r="C1434" s="57" t="s">
        <v>3175</v>
      </c>
      <c r="D1434" s="50" t="s">
        <v>3034</v>
      </c>
      <c r="E1434" s="50">
        <v>1</v>
      </c>
      <c r="F1434" s="606">
        <v>0</v>
      </c>
      <c r="G1434" s="351" t="s">
        <v>796</v>
      </c>
      <c r="H1434" s="379"/>
      <c r="I1434" s="70"/>
      <c r="J1434" s="70" t="s">
        <v>2964</v>
      </c>
      <c r="K1434" s="19"/>
      <c r="L1434" s="19">
        <v>0</v>
      </c>
      <c r="M1434" s="19">
        <v>0</v>
      </c>
      <c r="N1434" s="94">
        <v>483586</v>
      </c>
      <c r="O1434" s="10"/>
      <c r="P1434" s="10">
        <v>1</v>
      </c>
      <c r="Q1434" s="10"/>
      <c r="R1434" s="10"/>
      <c r="S1434" s="272"/>
      <c r="T1434" s="30">
        <v>45992</v>
      </c>
      <c r="U1434" s="10"/>
      <c r="V1434" s="434"/>
      <c r="W1434" s="10" t="str">
        <f>IFERROR(VLOOKUP(Table3[[#This Row],[Št. projektne naloge]],'[2]list 1'!$A$2:$I$2000,9,FALSE),"")</f>
        <v/>
      </c>
      <c r="X1434" s="296" t="str">
        <f>IFERROR(VLOOKUP(Table3[[#This Row],[Št. projektne naloge]],'[2]list 1'!$A$2:$I$2000,8,FALSE),"")</f>
        <v/>
      </c>
      <c r="Y1434" s="101">
        <f>SUM(Table3[[#This Row],[cca 
25%]:[cca 100%]])</f>
        <v>0</v>
      </c>
      <c r="Z1434" s="344">
        <v>13</v>
      </c>
      <c r="AA1434" s="366"/>
      <c r="AB1434" s="85"/>
      <c r="AC1434" s="85"/>
      <c r="AD1434" s="85"/>
      <c r="AE1434" s="10"/>
      <c r="AF1434" s="3"/>
      <c r="AG1434" s="296" t="str">
        <f>IFERROR(VLOOKUP(Table3[[#This Row],[Št. projektne naloge]],'[1]PLAN KONTROLE KONČANIH STROJEV'!$C$8:$M$2000,5,FALSE),"")</f>
        <v/>
      </c>
      <c r="AH1434" s="296" t="str">
        <f>IFERROR(VLOOKUP(Table3[[#This Row],[Št. projektne naloge]],'[1]PLAN KONTROLE KONČANIH STROJEV'!$C$8:$M$2000,4,FALSE),"")</f>
        <v/>
      </c>
      <c r="AI1434" s="10"/>
      <c r="AJ1434" s="10"/>
      <c r="AK1434" s="296" t="str">
        <f>IFERROR(VLOOKUP(Table3[[#This Row],[Št. projektne naloge]],'[1]PLAN KONTROLE KONČANIH STROJEV'!$C$8:$M$2000,9,FALSE),"")</f>
        <v/>
      </c>
      <c r="AL143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34" s="30"/>
      <c r="AN1434" s="1"/>
    </row>
    <row r="1435" spans="1:40" ht="18" hidden="1" customHeight="1" x14ac:dyDescent="0.35">
      <c r="A1435" s="76" t="s">
        <v>2597</v>
      </c>
      <c r="B1435" s="92" t="s">
        <v>2587</v>
      </c>
      <c r="C1435" s="95" t="s">
        <v>3174</v>
      </c>
      <c r="D1435" s="25" t="s">
        <v>3035</v>
      </c>
      <c r="E1435" s="25">
        <v>1</v>
      </c>
      <c r="F1435" s="606">
        <v>11987.20573</v>
      </c>
      <c r="G1435" s="91" t="s">
        <v>2140</v>
      </c>
      <c r="H1435" s="112"/>
      <c r="I1435" s="91"/>
      <c r="J1435" s="628">
        <v>45996</v>
      </c>
      <c r="K1435" s="19"/>
      <c r="L1435" s="19">
        <v>0</v>
      </c>
      <c r="M1435" s="19">
        <v>0</v>
      </c>
      <c r="N1435" s="91">
        <v>418158</v>
      </c>
      <c r="O1435" s="10">
        <v>16867</v>
      </c>
      <c r="P1435" s="10">
        <v>1</v>
      </c>
      <c r="Q1435" s="10"/>
      <c r="R1435" s="10">
        <v>4</v>
      </c>
      <c r="S1435" s="272"/>
      <c r="T1435" s="30">
        <v>45992</v>
      </c>
      <c r="U1435" s="10"/>
      <c r="V1435" s="434"/>
      <c r="W1435" s="10" t="str">
        <f>IFERROR(VLOOKUP(Table3[[#This Row],[Št. projektne naloge]],'[2]list 1'!$A$2:$I$2000,9,FALSE),"")</f>
        <v/>
      </c>
      <c r="X1435" s="296" t="str">
        <f>IFERROR(VLOOKUP(Table3[[#This Row],[Št. projektne naloge]],'[2]list 1'!$A$2:$I$2000,8,FALSE),"")</f>
        <v/>
      </c>
      <c r="Y1435" s="101">
        <f>SUM(Table3[[#This Row],[cca 
25%]:[cca 100%]])</f>
        <v>0</v>
      </c>
      <c r="Z1435" s="344">
        <f>Table3[[#This Row],[Montažne ure]]*(1-Table3[[#This Row],[faktor %]])</f>
        <v>4</v>
      </c>
      <c r="AA1435" s="366"/>
      <c r="AB1435" s="85"/>
      <c r="AC1435" s="85"/>
      <c r="AD1435" s="85"/>
      <c r="AE1435" s="10"/>
      <c r="AF1435" s="3"/>
      <c r="AG1435" s="296" t="str">
        <f>IFERROR(VLOOKUP(Table3[[#This Row],[Št. projektne naloge]],'[1]PLAN KONTROLE KONČANIH STROJEV'!$C$8:$M$2000,5,FALSE),"")</f>
        <v/>
      </c>
      <c r="AH1435" s="296" t="str">
        <f>IFERROR(VLOOKUP(Table3[[#This Row],[Št. projektne naloge]],'[1]PLAN KONTROLE KONČANIH STROJEV'!$C$8:$M$2000,4,FALSE),"")</f>
        <v/>
      </c>
      <c r="AI1435" s="10"/>
      <c r="AJ1435" s="10"/>
      <c r="AK1435" s="296" t="str">
        <f>IFERROR(VLOOKUP(Table3[[#This Row],[Št. projektne naloge]],'[1]PLAN KONTROLE KONČANIH STROJEV'!$C$8:$M$2000,9,FALSE),"")</f>
        <v/>
      </c>
      <c r="AL143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35" s="30"/>
      <c r="AN1435" s="1"/>
    </row>
    <row r="1436" spans="1:40" ht="18" hidden="1" customHeight="1" x14ac:dyDescent="0.35">
      <c r="A1436" s="117" t="s">
        <v>2597</v>
      </c>
      <c r="B1436" s="92" t="s">
        <v>2587</v>
      </c>
      <c r="C1436" s="57" t="s">
        <v>3176</v>
      </c>
      <c r="D1436" s="50" t="s">
        <v>3036</v>
      </c>
      <c r="E1436" s="50">
        <v>1</v>
      </c>
      <c r="F1436" s="606">
        <v>0</v>
      </c>
      <c r="G1436" s="351" t="s">
        <v>796</v>
      </c>
      <c r="H1436" s="379"/>
      <c r="I1436" s="70"/>
      <c r="J1436" s="70" t="s">
        <v>2964</v>
      </c>
      <c r="K1436" s="19"/>
      <c r="L1436" s="19">
        <v>0</v>
      </c>
      <c r="M1436" s="19">
        <v>0</v>
      </c>
      <c r="N1436" s="94">
        <v>483587</v>
      </c>
      <c r="O1436" s="10"/>
      <c r="P1436" s="10">
        <v>1</v>
      </c>
      <c r="Q1436" s="10"/>
      <c r="R1436" s="10"/>
      <c r="S1436" s="272"/>
      <c r="T1436" s="30">
        <v>45992</v>
      </c>
      <c r="U1436" s="10"/>
      <c r="V1436" s="434"/>
      <c r="W1436" s="10" t="str">
        <f>IFERROR(VLOOKUP(Table3[[#This Row],[Št. projektne naloge]],'[2]list 1'!$A$2:$I$2000,9,FALSE),"")</f>
        <v/>
      </c>
      <c r="X1436" s="296" t="str">
        <f>IFERROR(VLOOKUP(Table3[[#This Row],[Št. projektne naloge]],'[2]list 1'!$A$2:$I$2000,8,FALSE),"")</f>
        <v/>
      </c>
      <c r="Y1436" s="101">
        <f>SUM(Table3[[#This Row],[cca 
25%]:[cca 100%]])</f>
        <v>0</v>
      </c>
      <c r="Z1436" s="344">
        <v>10</v>
      </c>
      <c r="AA1436" s="366"/>
      <c r="AB1436" s="85"/>
      <c r="AC1436" s="85"/>
      <c r="AD1436" s="85"/>
      <c r="AE1436" s="10"/>
      <c r="AF1436" s="3"/>
      <c r="AG1436" s="296" t="str">
        <f>IFERROR(VLOOKUP(Table3[[#This Row],[Št. projektne naloge]],'[1]PLAN KONTROLE KONČANIH STROJEV'!$C$8:$M$2000,5,FALSE),"")</f>
        <v/>
      </c>
      <c r="AH1436" s="296" t="str">
        <f>IFERROR(VLOOKUP(Table3[[#This Row],[Št. projektne naloge]],'[1]PLAN KONTROLE KONČANIH STROJEV'!$C$8:$M$2000,4,FALSE),"")</f>
        <v/>
      </c>
      <c r="AI1436" s="10"/>
      <c r="AJ1436" s="10"/>
      <c r="AK1436" s="296" t="str">
        <f>IFERROR(VLOOKUP(Table3[[#This Row],[Št. projektne naloge]],'[1]PLAN KONTROLE KONČANIH STROJEV'!$C$8:$M$2000,9,FALSE),"")</f>
        <v/>
      </c>
      <c r="AL143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36" s="30"/>
      <c r="AN1436" s="1"/>
    </row>
    <row r="1437" spans="1:40" ht="18" hidden="1" customHeight="1" x14ac:dyDescent="0.35">
      <c r="A1437" s="76" t="s">
        <v>2597</v>
      </c>
      <c r="B1437" s="92" t="s">
        <v>2587</v>
      </c>
      <c r="C1437" s="95" t="s">
        <v>115</v>
      </c>
      <c r="D1437" s="25" t="s">
        <v>3177</v>
      </c>
      <c r="E1437" s="25">
        <v>1</v>
      </c>
      <c r="F1437" s="606">
        <v>4612.0118599999996</v>
      </c>
      <c r="G1437" s="91" t="s">
        <v>2141</v>
      </c>
      <c r="H1437" s="112"/>
      <c r="I1437" s="91">
        <v>44</v>
      </c>
      <c r="J1437" s="91"/>
      <c r="K1437" s="19"/>
      <c r="L1437" s="19">
        <v>0</v>
      </c>
      <c r="M1437" s="24">
        <v>3</v>
      </c>
      <c r="N1437" s="91">
        <v>415296</v>
      </c>
      <c r="O1437" s="10">
        <v>16864</v>
      </c>
      <c r="P1437" s="10">
        <v>1</v>
      </c>
      <c r="Q1437" s="10"/>
      <c r="R1437" s="10">
        <v>33</v>
      </c>
      <c r="S1437" s="272"/>
      <c r="T1437" s="30">
        <v>45976</v>
      </c>
      <c r="U1437" s="10"/>
      <c r="V1437" s="434"/>
      <c r="W1437" s="10" t="str">
        <f>IFERROR(VLOOKUP(Table3[[#This Row],[Št. projektne naloge]],'[2]list 1'!$A$2:$I$2000,9,FALSE),"")</f>
        <v/>
      </c>
      <c r="X1437" s="296" t="str">
        <f>IFERROR(VLOOKUP(Table3[[#This Row],[Št. projektne naloge]],'[2]list 1'!$A$2:$I$2000,8,FALSE),"")</f>
        <v/>
      </c>
      <c r="Y1437" s="101">
        <f>SUM(Table3[[#This Row],[cca 
25%]:[cca 100%]])</f>
        <v>0</v>
      </c>
      <c r="Z1437" s="344">
        <f>Table3[[#This Row],[Montažne ure]]*(1-Table3[[#This Row],[faktor %]])</f>
        <v>33</v>
      </c>
      <c r="AA1437" s="366"/>
      <c r="AB1437" s="85"/>
      <c r="AC1437" s="85"/>
      <c r="AD1437" s="85"/>
      <c r="AE1437" s="10"/>
      <c r="AF1437" s="3"/>
      <c r="AG1437" s="296" t="str">
        <f>IFERROR(VLOOKUP(Table3[[#This Row],[Št. projektne naloge]],'[1]PLAN KONTROLE KONČANIH STROJEV'!$C$8:$M$2000,5,FALSE),"")</f>
        <v/>
      </c>
      <c r="AH1437" s="296" t="str">
        <f>IFERROR(VLOOKUP(Table3[[#This Row],[Št. projektne naloge]],'[1]PLAN KONTROLE KONČANIH STROJEV'!$C$8:$M$2000,4,FALSE),"")</f>
        <v/>
      </c>
      <c r="AI1437" s="10"/>
      <c r="AJ1437" s="10"/>
      <c r="AK1437" s="296" t="str">
        <f>IFERROR(VLOOKUP(Table3[[#This Row],[Št. projektne naloge]],'[1]PLAN KONTROLE KONČANIH STROJEV'!$C$8:$M$2000,9,FALSE),"")</f>
        <v/>
      </c>
      <c r="AL143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37" s="30"/>
      <c r="AN1437" s="1"/>
    </row>
    <row r="1438" spans="1:40" ht="18" hidden="1" customHeight="1" x14ac:dyDescent="0.35">
      <c r="A1438" s="76" t="s">
        <v>2597</v>
      </c>
      <c r="B1438" s="92" t="s">
        <v>2587</v>
      </c>
      <c r="C1438" s="95" t="s">
        <v>3179</v>
      </c>
      <c r="D1438" s="25" t="s">
        <v>3178</v>
      </c>
      <c r="E1438" s="25">
        <v>1</v>
      </c>
      <c r="F1438" s="606">
        <v>1806.5334233333333</v>
      </c>
      <c r="G1438" s="91" t="s">
        <v>2141</v>
      </c>
      <c r="H1438" s="112"/>
      <c r="I1438" s="91"/>
      <c r="J1438" s="91"/>
      <c r="K1438" s="19"/>
      <c r="L1438" s="19">
        <v>0</v>
      </c>
      <c r="M1438" s="19">
        <v>0</v>
      </c>
      <c r="N1438" s="91">
        <v>418149</v>
      </c>
      <c r="O1438" s="10">
        <v>16865</v>
      </c>
      <c r="P1438" s="10">
        <v>1</v>
      </c>
      <c r="Q1438" s="10"/>
      <c r="R1438" s="10">
        <v>7</v>
      </c>
      <c r="S1438" s="272"/>
      <c r="T1438" s="30">
        <v>45978</v>
      </c>
      <c r="U1438" s="10"/>
      <c r="V1438" s="434"/>
      <c r="W1438" s="10" t="str">
        <f>IFERROR(VLOOKUP(Table3[[#This Row],[Št. projektne naloge]],'[2]list 1'!$A$2:$I$2000,9,FALSE),"")</f>
        <v/>
      </c>
      <c r="X1438" s="296" t="str">
        <f>IFERROR(VLOOKUP(Table3[[#This Row],[Št. projektne naloge]],'[2]list 1'!$A$2:$I$2000,8,FALSE),"")</f>
        <v/>
      </c>
      <c r="Y1438" s="101">
        <f>SUM(Table3[[#This Row],[cca 
25%]:[cca 100%]])</f>
        <v>0</v>
      </c>
      <c r="Z1438" s="344">
        <f>Table3[[#This Row],[Montažne ure]]*(1-Table3[[#This Row],[faktor %]])</f>
        <v>7</v>
      </c>
      <c r="AA1438" s="366"/>
      <c r="AB1438" s="85"/>
      <c r="AC1438" s="85"/>
      <c r="AD1438" s="85"/>
      <c r="AE1438" s="10"/>
      <c r="AF1438" s="3"/>
      <c r="AG1438" s="296" t="str">
        <f>IFERROR(VLOOKUP(Table3[[#This Row],[Št. projektne naloge]],'[1]PLAN KONTROLE KONČANIH STROJEV'!$C$8:$M$2000,5,FALSE),"")</f>
        <v/>
      </c>
      <c r="AH1438" s="296" t="str">
        <f>IFERROR(VLOOKUP(Table3[[#This Row],[Št. projektne naloge]],'[1]PLAN KONTROLE KONČANIH STROJEV'!$C$8:$M$2000,4,FALSE),"")</f>
        <v/>
      </c>
      <c r="AI1438" s="10"/>
      <c r="AJ1438" s="10"/>
      <c r="AK1438" s="296" t="str">
        <f>IFERROR(VLOOKUP(Table3[[#This Row],[Št. projektne naloge]],'[1]PLAN KONTROLE KONČANIH STROJEV'!$C$8:$M$2000,9,FALSE),"")</f>
        <v/>
      </c>
      <c r="AL143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38" s="30"/>
      <c r="AN1438" s="1"/>
    </row>
    <row r="1439" spans="1:40" ht="18" hidden="1" customHeight="1" x14ac:dyDescent="0.35">
      <c r="A1439" s="106" t="s">
        <v>2597</v>
      </c>
      <c r="B1439" s="92" t="s">
        <v>2587</v>
      </c>
      <c r="C1439" s="96" t="s">
        <v>3180</v>
      </c>
      <c r="D1439" s="97" t="s">
        <v>3037</v>
      </c>
      <c r="E1439" s="97" t="s">
        <v>1716</v>
      </c>
      <c r="F1439" s="24" t="s">
        <v>357</v>
      </c>
      <c r="G1439" s="70" t="s">
        <v>392</v>
      </c>
      <c r="H1439" s="379"/>
      <c r="I1439" s="70"/>
      <c r="J1439" s="70"/>
      <c r="K1439" s="70"/>
      <c r="L1439" s="229">
        <v>600</v>
      </c>
      <c r="M1439" s="229">
        <v>5</v>
      </c>
      <c r="N1439" s="70">
        <v>483588</v>
      </c>
      <c r="O1439" s="10"/>
      <c r="P1439" s="10">
        <v>1</v>
      </c>
      <c r="Q1439" s="10"/>
      <c r="R1439" s="10"/>
      <c r="S1439" s="272"/>
      <c r="T1439" s="613">
        <v>45989</v>
      </c>
      <c r="U1439" s="10"/>
      <c r="V1439" s="434"/>
      <c r="W1439" s="10" t="str">
        <f>IFERROR(VLOOKUP(Table3[[#This Row],[Št. projektne naloge]],'[2]list 1'!$A$2:$I$2000,9,FALSE),"")</f>
        <v/>
      </c>
      <c r="X1439" s="296" t="str">
        <f>IFERROR(VLOOKUP(Table3[[#This Row],[Št. projektne naloge]],'[2]list 1'!$A$2:$I$2000,8,FALSE),"")</f>
        <v/>
      </c>
      <c r="Y1439" s="101">
        <f>SUM(Table3[[#This Row],[cca 
25%]:[cca 100%]])</f>
        <v>0</v>
      </c>
      <c r="Z1439" s="344">
        <v>50</v>
      </c>
      <c r="AA1439" s="366"/>
      <c r="AB1439" s="85"/>
      <c r="AC1439" s="85"/>
      <c r="AD1439" s="85"/>
      <c r="AE1439" s="10"/>
      <c r="AF1439" s="3"/>
      <c r="AG1439" s="296" t="str">
        <f>IFERROR(VLOOKUP(Table3[[#This Row],[Št. projektne naloge]],'[1]PLAN KONTROLE KONČANIH STROJEV'!$C$8:$M$2000,5,FALSE),"")</f>
        <v/>
      </c>
      <c r="AH1439" s="296" t="str">
        <f>IFERROR(VLOOKUP(Table3[[#This Row],[Št. projektne naloge]],'[1]PLAN KONTROLE KONČANIH STROJEV'!$C$8:$M$2000,4,FALSE),"")</f>
        <v/>
      </c>
      <c r="AI1439" s="10"/>
      <c r="AJ1439" s="10"/>
      <c r="AK1439" s="296" t="str">
        <f>IFERROR(VLOOKUP(Table3[[#This Row],[Št. projektne naloge]],'[1]PLAN KONTROLE KONČANIH STROJEV'!$C$8:$M$2000,9,FALSE),"")</f>
        <v/>
      </c>
      <c r="AL143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39" s="30"/>
      <c r="AN1439" s="1"/>
    </row>
    <row r="1440" spans="1:40" ht="18" hidden="1" customHeight="1" x14ac:dyDescent="0.35">
      <c r="A1440" s="76" t="s">
        <v>2597</v>
      </c>
      <c r="B1440" s="92" t="s">
        <v>2587</v>
      </c>
      <c r="C1440" s="95" t="s">
        <v>3181</v>
      </c>
      <c r="D1440" s="25" t="s">
        <v>3038</v>
      </c>
      <c r="E1440" s="25">
        <v>1</v>
      </c>
      <c r="F1440" s="618">
        <v>152372.22</v>
      </c>
      <c r="G1440" s="91" t="s">
        <v>2288</v>
      </c>
      <c r="H1440" s="112"/>
      <c r="I1440" s="91"/>
      <c r="J1440" s="91"/>
      <c r="K1440" s="91"/>
      <c r="L1440" s="24"/>
      <c r="M1440" s="24"/>
      <c r="N1440" s="91">
        <v>483589</v>
      </c>
      <c r="O1440" s="10"/>
      <c r="P1440" s="10">
        <v>1</v>
      </c>
      <c r="Q1440" s="10"/>
      <c r="R1440" s="10"/>
      <c r="S1440" s="272"/>
      <c r="T1440" s="30"/>
      <c r="U1440" s="10"/>
      <c r="V1440" s="434"/>
      <c r="W1440" s="10" t="str">
        <f>IFERROR(VLOOKUP(Table3[[#This Row],[Št. projektne naloge]],'[2]list 1'!$A$2:$I$2000,9,FALSE),"")</f>
        <v/>
      </c>
      <c r="X1440" s="296" t="str">
        <f>IFERROR(VLOOKUP(Table3[[#This Row],[Št. projektne naloge]],'[2]list 1'!$A$2:$I$2000,8,FALSE),"")</f>
        <v/>
      </c>
      <c r="Y1440" s="101">
        <f>SUM(Table3[[#This Row],[cca 
25%]:[cca 100%]])</f>
        <v>0</v>
      </c>
      <c r="Z1440" s="344">
        <f>Table3[[#This Row],[Montažne ure]]*(1-Table3[[#This Row],[faktor %]])</f>
        <v>0</v>
      </c>
      <c r="AA1440" s="366"/>
      <c r="AB1440" s="85"/>
      <c r="AC1440" s="85"/>
      <c r="AD1440" s="85"/>
      <c r="AE1440" s="10"/>
      <c r="AF1440" s="3"/>
      <c r="AG1440" s="296" t="str">
        <f>IFERROR(VLOOKUP(Table3[[#This Row],[Št. projektne naloge]],'[1]PLAN KONTROLE KONČANIH STROJEV'!$C$8:$M$2000,5,FALSE),"")</f>
        <v/>
      </c>
      <c r="AH1440" s="296" t="str">
        <f>IFERROR(VLOOKUP(Table3[[#This Row],[Št. projektne naloge]],'[1]PLAN KONTROLE KONČANIH STROJEV'!$C$8:$M$2000,4,FALSE),"")</f>
        <v/>
      </c>
      <c r="AI1440" s="10"/>
      <c r="AJ1440" s="10"/>
      <c r="AK1440" s="296" t="str">
        <f>IFERROR(VLOOKUP(Table3[[#This Row],[Št. projektne naloge]],'[1]PLAN KONTROLE KONČANIH STROJEV'!$C$8:$M$2000,9,FALSE),"")</f>
        <v/>
      </c>
      <c r="AL144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40" s="30"/>
      <c r="AN1440" s="1"/>
    </row>
    <row r="1441" spans="1:40" ht="18" hidden="1" customHeight="1" x14ac:dyDescent="0.35">
      <c r="A1441" s="76" t="s">
        <v>2597</v>
      </c>
      <c r="B1441" s="92" t="s">
        <v>2587</v>
      </c>
      <c r="C1441" s="533" t="s">
        <v>1085</v>
      </c>
      <c r="D1441" s="25"/>
      <c r="E1441" s="50" t="str">
        <f>RIGHT(D1441,5)</f>
        <v/>
      </c>
      <c r="F1441" s="24"/>
      <c r="G1441" s="91"/>
      <c r="H1441" s="112"/>
      <c r="I1441" s="91">
        <v>44</v>
      </c>
      <c r="J1441" s="91"/>
      <c r="K1441" s="91"/>
      <c r="L1441" s="24"/>
      <c r="M1441" s="24"/>
      <c r="N1441" s="91"/>
      <c r="O1441" s="10"/>
      <c r="P1441" s="251"/>
      <c r="Q1441" s="10"/>
      <c r="R1441" s="10"/>
      <c r="S1441" s="272"/>
      <c r="T1441" s="30"/>
      <c r="U1441" s="10"/>
      <c r="V1441" s="434"/>
      <c r="W1441" s="119"/>
      <c r="X1441" s="325"/>
      <c r="Y1441" s="101">
        <f>SUM(Table3[[#This Row],[cca 
25%]:[cca 100%]])</f>
        <v>0</v>
      </c>
      <c r="Z1441" s="344">
        <f>Table3[[#This Row],[Montažne ure]]*(1-Table3[[#This Row],[faktor %]])</f>
        <v>0</v>
      </c>
      <c r="AA1441" s="366"/>
      <c r="AB1441" s="85"/>
      <c r="AC1441" s="85"/>
      <c r="AD1441" s="85"/>
      <c r="AE1441" s="10"/>
      <c r="AF1441" s="3"/>
      <c r="AG1441" s="296"/>
      <c r="AH1441" s="296"/>
      <c r="AI1441" s="10"/>
      <c r="AJ1441" s="10"/>
      <c r="AK1441" s="296"/>
      <c r="AL1441" s="30"/>
      <c r="AM1441" s="30"/>
      <c r="AN1441" s="1"/>
    </row>
    <row r="1442" spans="1:40" ht="18" hidden="1" customHeight="1" x14ac:dyDescent="0.35">
      <c r="A1442" s="76"/>
      <c r="B1442" s="92"/>
      <c r="C1442" s="95"/>
      <c r="D1442" s="25"/>
      <c r="E1442" s="50" t="str">
        <f>RIGHT(D1442,5)</f>
        <v/>
      </c>
      <c r="F1442" s="24"/>
      <c r="G1442" s="91"/>
      <c r="H1442" s="112"/>
      <c r="I1442" s="91"/>
      <c r="J1442" s="91"/>
      <c r="K1442" s="91"/>
      <c r="L1442" s="24"/>
      <c r="M1442" s="24"/>
      <c r="N1442" s="91"/>
      <c r="O1442" s="10"/>
      <c r="P1442" s="251"/>
      <c r="Q1442" s="10"/>
      <c r="R1442" s="10"/>
      <c r="S1442" s="272"/>
      <c r="T1442" s="30"/>
      <c r="U1442" s="10"/>
      <c r="V1442" s="434"/>
      <c r="W1442" s="119"/>
      <c r="X1442" s="325"/>
      <c r="Y1442" s="101">
        <f>SUM(Table3[[#This Row],[cca 
25%]:[cca 100%]])</f>
        <v>0</v>
      </c>
      <c r="Z1442" s="344">
        <f>Table3[[#This Row],[Montažne ure]]*(1-Table3[[#This Row],[faktor %]])</f>
        <v>0</v>
      </c>
      <c r="AA1442" s="366"/>
      <c r="AB1442" s="85"/>
      <c r="AC1442" s="85"/>
      <c r="AD1442" s="85"/>
      <c r="AE1442" s="10"/>
      <c r="AF1442" s="3"/>
      <c r="AG1442" s="296"/>
      <c r="AH1442" s="296"/>
      <c r="AI1442" s="10"/>
      <c r="AJ1442" s="10"/>
      <c r="AK1442" s="296"/>
      <c r="AL1442" s="30"/>
      <c r="AM1442" s="30"/>
      <c r="AN1442" s="1"/>
    </row>
    <row r="1443" spans="1:40" ht="18" hidden="1" customHeight="1" x14ac:dyDescent="0.35">
      <c r="A1443" s="117" t="s">
        <v>3309</v>
      </c>
      <c r="B1443" s="8" t="s">
        <v>3308</v>
      </c>
      <c r="C1443" s="57" t="s">
        <v>3310</v>
      </c>
      <c r="D1443" s="50">
        <v>500</v>
      </c>
      <c r="E1443" s="50" t="str">
        <f>RIGHT(D1443,5)</f>
        <v>500</v>
      </c>
      <c r="F1443" s="10"/>
      <c r="G1443" s="10"/>
      <c r="H1443" s="29" t="s">
        <v>762</v>
      </c>
      <c r="I1443" s="7">
        <v>30</v>
      </c>
      <c r="J1443" s="4"/>
      <c r="K1443" s="7"/>
      <c r="L1443" s="19">
        <v>0</v>
      </c>
      <c r="M1443" s="19">
        <v>0</v>
      </c>
      <c r="N1443" s="10"/>
      <c r="O1443" s="10"/>
      <c r="P1443" s="10"/>
      <c r="Q1443" s="102"/>
      <c r="R1443" s="10">
        <v>241</v>
      </c>
      <c r="S1443" s="59" t="s">
        <v>28</v>
      </c>
      <c r="T1443" s="30" t="s">
        <v>791</v>
      </c>
      <c r="U1443" s="10"/>
      <c r="V1443" s="434"/>
      <c r="W1443" s="10" t="str">
        <f>IFERROR(VLOOKUP(Table3[[#This Row],[Št. projektne naloge]],'[2]list 1'!$A$2:$I$2000,9,FALSE),"")</f>
        <v/>
      </c>
      <c r="X1443" s="296" t="str">
        <f>IFERROR(VLOOKUP(Table3[[#This Row],[Št. projektne naloge]],'[2]list 1'!$A$2:$I$2000,8,FALSE),"")</f>
        <v/>
      </c>
      <c r="Y1443" s="101">
        <f>SUM(Table3[[#This Row],[cca 
25%]:[cca 100%]])</f>
        <v>1</v>
      </c>
      <c r="Z1443" s="344">
        <f>Table3[[#This Row],[Montažne ure]]*(1-Table3[[#This Row],[faktor %]])</f>
        <v>0</v>
      </c>
      <c r="AA1443" s="84">
        <v>0.25</v>
      </c>
      <c r="AB1443" s="84">
        <v>0.25</v>
      </c>
      <c r="AC1443" s="84">
        <v>0.25</v>
      </c>
      <c r="AD1443" s="84">
        <v>0.25</v>
      </c>
      <c r="AE1443" s="10"/>
      <c r="AF1443" s="3"/>
      <c r="AG1443" s="296" t="str">
        <f>IFERROR(VLOOKUP(Table3[[#This Row],[Št. projektne naloge]],'[1]PLAN KONTROLE KONČANIH STROJEV'!$C$8:$M$2000,5,FALSE),"")</f>
        <v/>
      </c>
      <c r="AH1443" s="296" t="str">
        <f>IFERROR(VLOOKUP(Table3[[#This Row],[Št. projektne naloge]],'[1]PLAN KONTROLE KONČANIH STROJEV'!$C$8:$M$2000,4,FALSE),"")</f>
        <v/>
      </c>
      <c r="AI1443" s="10"/>
      <c r="AJ1443" s="10"/>
      <c r="AK1443" s="296" t="str">
        <f>IFERROR(VLOOKUP(Table3[[#This Row],[Št. projektne naloge]],'[1]PLAN KONTROLE KONČANIH STROJEV'!$C$8:$M$2000,9,FALSE),"")</f>
        <v/>
      </c>
      <c r="AL144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43" s="30" t="s">
        <v>357</v>
      </c>
      <c r="AN1443" s="1"/>
    </row>
    <row r="1444" spans="1:40" ht="18" hidden="1" customHeight="1" x14ac:dyDescent="0.35">
      <c r="A1444" s="117" t="s">
        <v>2671</v>
      </c>
      <c r="B1444" s="8" t="s">
        <v>2672</v>
      </c>
      <c r="C1444" s="57" t="s">
        <v>2667</v>
      </c>
      <c r="D1444" s="419" t="s">
        <v>2669</v>
      </c>
      <c r="E1444" s="50">
        <v>1</v>
      </c>
      <c r="F1444" s="607">
        <v>90948.55</v>
      </c>
      <c r="G1444" s="10" t="s">
        <v>2673</v>
      </c>
      <c r="H1444" s="29" t="s">
        <v>3227</v>
      </c>
      <c r="I1444" s="7">
        <v>23</v>
      </c>
      <c r="J1444" s="7"/>
      <c r="K1444" s="7"/>
      <c r="L1444" s="19">
        <v>0</v>
      </c>
      <c r="M1444" s="19">
        <v>0</v>
      </c>
      <c r="N1444" s="579">
        <v>383603012</v>
      </c>
      <c r="O1444" s="10">
        <v>16574</v>
      </c>
      <c r="P1444" s="10">
        <v>1</v>
      </c>
      <c r="Q1444" s="102"/>
      <c r="R1444" s="10">
        <v>248</v>
      </c>
      <c r="S1444" s="59" t="s">
        <v>28</v>
      </c>
      <c r="T1444" s="30" t="s">
        <v>791</v>
      </c>
      <c r="U1444" s="10"/>
      <c r="V1444" s="434"/>
      <c r="W1444" s="10" t="str">
        <f>IFERROR(VLOOKUP(Table3[[#This Row],[Št. projektne naloge]],'[2]list 1'!$A$2:$I$2000,9,FALSE),"")</f>
        <v/>
      </c>
      <c r="X1444" s="296" t="str">
        <f>IFERROR(VLOOKUP(Table3[[#This Row],[Št. projektne naloge]],'[2]list 1'!$A$2:$I$2000,8,FALSE),"")</f>
        <v/>
      </c>
      <c r="Y1444" s="101">
        <f>SUM(Table3[[#This Row],[cca 
25%]:[cca 100%]])</f>
        <v>0.95</v>
      </c>
      <c r="Z1444" s="344">
        <f>Table3[[#This Row],[Montažne ure]]*(1-Table3[[#This Row],[faktor %]])</f>
        <v>12.400000000000011</v>
      </c>
      <c r="AA1444" s="84">
        <v>0.25</v>
      </c>
      <c r="AB1444" s="84">
        <v>0.25</v>
      </c>
      <c r="AC1444" s="84">
        <v>0.25</v>
      </c>
      <c r="AD1444" s="84">
        <v>0.2</v>
      </c>
      <c r="AE1444" s="155" t="s">
        <v>846</v>
      </c>
      <c r="AF1444" s="3"/>
      <c r="AG1444" s="296">
        <f>IFERROR(VLOOKUP(Table3[[#This Row],[Št. projektne naloge]],'[1]PLAN KONTROLE KONČANIH STROJEV'!$C$8:$M$2000,5,FALSE),"")</f>
        <v>0</v>
      </c>
      <c r="AH1444" s="296" t="str">
        <f>IFERROR(VLOOKUP(Table3[[#This Row],[Št. projektne naloge]],'[1]PLAN KONTROLE KONČANIH STROJEV'!$C$8:$M$2000,4,FALSE),"")</f>
        <v>DA</v>
      </c>
      <c r="AI1444" s="280" t="s">
        <v>894</v>
      </c>
      <c r="AJ1444" s="10"/>
      <c r="AK1444" s="296">
        <f>IFERROR(VLOOKUP(Table3[[#This Row],[Št. projektne naloge]],'[1]PLAN KONTROLE KONČANIH STROJEV'!$C$8:$M$2000,9,FALSE),"")</f>
        <v>45933</v>
      </c>
      <c r="AL144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44" s="30" t="s">
        <v>357</v>
      </c>
      <c r="AN1444" s="1"/>
    </row>
    <row r="1445" spans="1:40" ht="18" hidden="1" customHeight="1" x14ac:dyDescent="0.35">
      <c r="A1445" s="117" t="s">
        <v>2671</v>
      </c>
      <c r="B1445" s="8" t="s">
        <v>2672</v>
      </c>
      <c r="C1445" s="57" t="s">
        <v>2668</v>
      </c>
      <c r="D1445" s="419" t="s">
        <v>2670</v>
      </c>
      <c r="E1445" s="50">
        <v>1</v>
      </c>
      <c r="F1445" s="607">
        <v>26773.67</v>
      </c>
      <c r="G1445" s="10" t="s">
        <v>2658</v>
      </c>
      <c r="H1445" s="29" t="s">
        <v>25</v>
      </c>
      <c r="I1445" s="349">
        <v>22</v>
      </c>
      <c r="J1445" s="7"/>
      <c r="K1445" s="7"/>
      <c r="L1445" s="19">
        <v>0</v>
      </c>
      <c r="M1445" s="19">
        <v>0</v>
      </c>
      <c r="N1445" s="93">
        <v>355888047</v>
      </c>
      <c r="O1445" s="10">
        <v>16585</v>
      </c>
      <c r="P1445" s="10">
        <v>1</v>
      </c>
      <c r="Q1445" s="102"/>
      <c r="R1445" s="10">
        <v>118</v>
      </c>
      <c r="S1445" s="59" t="s">
        <v>28</v>
      </c>
      <c r="T1445" s="30" t="s">
        <v>791</v>
      </c>
      <c r="U1445" s="10"/>
      <c r="V1445" s="434"/>
      <c r="W1445" s="10" t="str">
        <f>IFERROR(VLOOKUP(Table3[[#This Row],[Št. projektne naloge]],'[2]list 1'!$A$2:$I$2000,9,FALSE),"")</f>
        <v/>
      </c>
      <c r="X1445" s="296" t="str">
        <f>IFERROR(VLOOKUP(Table3[[#This Row],[Št. projektne naloge]],'[2]list 1'!$A$2:$I$2000,8,FALSE),"")</f>
        <v/>
      </c>
      <c r="Y1445" s="101">
        <f>SUM(Table3[[#This Row],[cca 
25%]:[cca 100%]])</f>
        <v>1</v>
      </c>
      <c r="Z1445" s="344">
        <f>Table3[[#This Row],[Montažne ure]]*(1-Table3[[#This Row],[faktor %]])</f>
        <v>0</v>
      </c>
      <c r="AA1445" s="84">
        <v>0.25</v>
      </c>
      <c r="AB1445" s="84">
        <v>0.25</v>
      </c>
      <c r="AC1445" s="84">
        <v>0.25</v>
      </c>
      <c r="AD1445" s="84">
        <v>0.25</v>
      </c>
      <c r="AE1445" s="155" t="s">
        <v>869</v>
      </c>
      <c r="AF1445" s="3"/>
      <c r="AG1445" s="296">
        <f>IFERROR(VLOOKUP(Table3[[#This Row],[Št. projektne naloge]],'[1]PLAN KONTROLE KONČANIH STROJEV'!$C$8:$M$2000,5,FALSE),"")</f>
        <v>0</v>
      </c>
      <c r="AH1445" s="296" t="str">
        <f>IFERROR(VLOOKUP(Table3[[#This Row],[Št. projektne naloge]],'[1]PLAN KONTROLE KONČANIH STROJEV'!$C$8:$M$2000,4,FALSE),"")</f>
        <v>DA</v>
      </c>
      <c r="AI1445" s="280" t="s">
        <v>894</v>
      </c>
      <c r="AJ1445" s="10"/>
      <c r="AK1445" s="296">
        <f>IFERROR(VLOOKUP(Table3[[#This Row],[Št. projektne naloge]],'[1]PLAN KONTROLE KONČANIH STROJEV'!$C$8:$M$2000,9,FALSE),"")</f>
        <v>45919</v>
      </c>
      <c r="AL144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45" s="30" t="s">
        <v>357</v>
      </c>
      <c r="AN1445" s="1"/>
    </row>
    <row r="1446" spans="1:40" ht="18" hidden="1" customHeight="1" x14ac:dyDescent="0.35">
      <c r="A1446" s="117"/>
      <c r="B1446" s="8"/>
      <c r="C1446" s="57"/>
      <c r="D1446" s="50"/>
      <c r="E1446" s="50" t="str">
        <f>RIGHT(D1446,5)</f>
        <v/>
      </c>
      <c r="F1446" s="10"/>
      <c r="G1446" s="10"/>
      <c r="H1446" s="29"/>
      <c r="I1446" s="10"/>
      <c r="J1446" s="10"/>
      <c r="K1446" s="10"/>
      <c r="L1446" s="24"/>
      <c r="M1446" s="24"/>
      <c r="N1446" s="93"/>
      <c r="O1446" s="10"/>
      <c r="P1446" s="10"/>
      <c r="Q1446" s="102"/>
      <c r="R1446" s="10"/>
      <c r="S1446" s="272"/>
      <c r="T1446" s="30"/>
      <c r="U1446" s="10"/>
      <c r="V1446" s="434"/>
      <c r="W1446" s="10" t="str">
        <f>IFERROR(VLOOKUP(Table3[[#This Row],[Št. projektne naloge]],'[2]list 1'!$A$2:$I$2000,9,FALSE),"")</f>
        <v/>
      </c>
      <c r="X1446" s="296" t="str">
        <f>IFERROR(VLOOKUP(Table3[[#This Row],[Št. projektne naloge]],'[2]list 1'!$A$2:$I$2000,8,FALSE),"")</f>
        <v/>
      </c>
      <c r="Y1446" s="101">
        <f>SUM(Table3[[#This Row],[cca 
25%]:[cca 100%]])</f>
        <v>0</v>
      </c>
      <c r="Z1446" s="344">
        <f>Table3[[#This Row],[Montažne ure]]*(1-Table3[[#This Row],[faktor %]])</f>
        <v>0</v>
      </c>
      <c r="AA1446" s="366"/>
      <c r="AB1446" s="85"/>
      <c r="AC1446" s="85"/>
      <c r="AD1446" s="85"/>
      <c r="AE1446" s="10"/>
      <c r="AF1446" s="3"/>
      <c r="AG1446" s="296" t="str">
        <f>IFERROR(VLOOKUP(Table3[[#This Row],[Št. projektne naloge]],'[1]PLAN KONTROLE KONČANIH STROJEV'!$C$8:$M$2000,5,FALSE),"")</f>
        <v/>
      </c>
      <c r="AH1446" s="296" t="str">
        <f>IFERROR(VLOOKUP(Table3[[#This Row],[Št. projektne naloge]],'[1]PLAN KONTROLE KONČANIH STROJEV'!$C$8:$M$2000,4,FALSE),"")</f>
        <v/>
      </c>
      <c r="AI1446" s="10"/>
      <c r="AJ1446" s="10"/>
      <c r="AK1446" s="296" t="str">
        <f>IFERROR(VLOOKUP(Table3[[#This Row],[Št. projektne naloge]],'[1]PLAN KONTROLE KONČANIH STROJEV'!$C$8:$M$2000,9,FALSE),"")</f>
        <v/>
      </c>
      <c r="AL144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46" s="30" t="s">
        <v>357</v>
      </c>
      <c r="AN1446" s="1"/>
    </row>
    <row r="1447" spans="1:40" ht="18" hidden="1" customHeight="1" x14ac:dyDescent="0.35">
      <c r="A1447" s="117" t="s">
        <v>704</v>
      </c>
      <c r="B1447" s="8" t="s">
        <v>2758</v>
      </c>
      <c r="C1447" s="57" t="s">
        <v>174</v>
      </c>
      <c r="D1447" s="471" t="s">
        <v>2780</v>
      </c>
      <c r="E1447" s="50" t="str">
        <f>RIGHT(D1447,5)</f>
        <v>std</v>
      </c>
      <c r="F1447" s="10"/>
      <c r="G1447" s="10"/>
      <c r="H1447" s="29" t="s">
        <v>2006</v>
      </c>
      <c r="I1447" s="7">
        <v>15</v>
      </c>
      <c r="J1447" s="7"/>
      <c r="K1447" s="10"/>
      <c r="L1447" s="24">
        <v>24</v>
      </c>
      <c r="M1447" s="24">
        <v>15</v>
      </c>
      <c r="N1447" s="10">
        <v>440850004</v>
      </c>
      <c r="O1447" s="10">
        <v>16633</v>
      </c>
      <c r="P1447" s="10">
        <v>1</v>
      </c>
      <c r="Q1447" s="102"/>
      <c r="R1447" s="10">
        <v>35</v>
      </c>
      <c r="S1447" s="59" t="s">
        <v>28</v>
      </c>
      <c r="T1447" s="332" t="s">
        <v>2031</v>
      </c>
      <c r="U1447" s="10"/>
      <c r="V1447" s="434"/>
      <c r="W1447" s="10" t="str">
        <f>IFERROR(VLOOKUP(Table3[[#This Row],[Št. projektne naloge]],'[2]list 1'!$A$2:$I$2000,9,FALSE),"")</f>
        <v/>
      </c>
      <c r="X1447" s="296" t="str">
        <f>IFERROR(VLOOKUP(Table3[[#This Row],[Št. projektne naloge]],'[2]list 1'!$A$2:$I$2000,8,FALSE),"")</f>
        <v/>
      </c>
      <c r="Y1447" s="101">
        <f>SUM(Table3[[#This Row],[cca 
25%]:[cca 100%]])</f>
        <v>1</v>
      </c>
      <c r="Z1447" s="344">
        <f>Table3[[#This Row],[Montažne ure]]*(1-Table3[[#This Row],[faktor %]])</f>
        <v>0</v>
      </c>
      <c r="AA1447" s="84">
        <v>0.25</v>
      </c>
      <c r="AB1447" s="84">
        <v>0.25</v>
      </c>
      <c r="AC1447" s="84">
        <v>0.25</v>
      </c>
      <c r="AD1447" s="84">
        <v>0.25</v>
      </c>
      <c r="AE1447" s="157" t="s">
        <v>27</v>
      </c>
      <c r="AF1447" s="3"/>
      <c r="AG1447" s="296" t="str">
        <f>IFERROR(VLOOKUP(Table3[[#This Row],[Št. projektne naloge]],'[1]PLAN KONTROLE KONČANIH STROJEV'!$C$8:$M$2000,5,FALSE),"")</f>
        <v/>
      </c>
      <c r="AH1447" s="296" t="str">
        <f>IFERROR(VLOOKUP(Table3[[#This Row],[Št. projektne naloge]],'[1]PLAN KONTROLE KONČANIH STROJEV'!$C$8:$M$2000,4,FALSE),"")</f>
        <v/>
      </c>
      <c r="AI1447" s="10"/>
      <c r="AJ1447" s="10"/>
      <c r="AK1447" s="296" t="str">
        <f>IFERROR(VLOOKUP(Table3[[#This Row],[Št. projektne naloge]],'[1]PLAN KONTROLE KONČANIH STROJEV'!$C$8:$M$2000,9,FALSE),"")</f>
        <v/>
      </c>
      <c r="AL144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47" s="30" t="s">
        <v>357</v>
      </c>
      <c r="AN1447" s="1"/>
    </row>
    <row r="1448" spans="1:40" ht="18" hidden="1" customHeight="1" x14ac:dyDescent="0.35">
      <c r="A1448" s="117"/>
      <c r="B1448" s="8"/>
      <c r="C1448" s="57"/>
      <c r="D1448" s="50"/>
      <c r="E1448" s="50" t="str">
        <f>RIGHT(D1448,5)</f>
        <v/>
      </c>
      <c r="F1448" s="10"/>
      <c r="G1448" s="10"/>
      <c r="H1448" s="29"/>
      <c r="I1448" s="10"/>
      <c r="J1448" s="10"/>
      <c r="K1448" s="10"/>
      <c r="L1448" s="24"/>
      <c r="M1448" s="24"/>
      <c r="N1448" s="10"/>
      <c r="O1448" s="10"/>
      <c r="P1448" s="10"/>
      <c r="Q1448" s="102"/>
      <c r="R1448" s="10"/>
      <c r="S1448" s="272"/>
      <c r="T1448" s="30"/>
      <c r="U1448" s="10"/>
      <c r="V1448" s="434"/>
      <c r="W1448" s="10" t="str">
        <f>IFERROR(VLOOKUP(Table3[[#This Row],[Št. projektne naloge]],'[2]list 1'!$A$2:$I$2000,9,FALSE),"")</f>
        <v/>
      </c>
      <c r="X1448" s="296" t="str">
        <f>IFERROR(VLOOKUP(Table3[[#This Row],[Št. projektne naloge]],'[2]list 1'!$A$2:$I$2000,8,FALSE),"")</f>
        <v/>
      </c>
      <c r="Y1448" s="101">
        <f>SUM(Table3[[#This Row],[cca 
25%]:[cca 100%]])</f>
        <v>0</v>
      </c>
      <c r="Z1448" s="344">
        <f>Table3[[#This Row],[Montažne ure]]*(1-Table3[[#This Row],[faktor %]])</f>
        <v>0</v>
      </c>
      <c r="AA1448" s="366"/>
      <c r="AB1448" s="85"/>
      <c r="AC1448" s="85"/>
      <c r="AD1448" s="85"/>
      <c r="AE1448" s="10"/>
      <c r="AF1448" s="3"/>
      <c r="AG1448" s="296" t="str">
        <f>IFERROR(VLOOKUP(Table3[[#This Row],[Št. projektne naloge]],'[1]PLAN KONTROLE KONČANIH STROJEV'!$C$8:$M$2000,5,FALSE),"")</f>
        <v/>
      </c>
      <c r="AH1448" s="296" t="str">
        <f>IFERROR(VLOOKUP(Table3[[#This Row],[Št. projektne naloge]],'[1]PLAN KONTROLE KONČANIH STROJEV'!$C$8:$M$2000,4,FALSE),"")</f>
        <v/>
      </c>
      <c r="AI1448" s="10"/>
      <c r="AJ1448" s="10"/>
      <c r="AK1448" s="296" t="str">
        <f>IFERROR(VLOOKUP(Table3[[#This Row],[Št. projektne naloge]],'[1]PLAN KONTROLE KONČANIH STROJEV'!$C$8:$M$2000,9,FALSE),"")</f>
        <v/>
      </c>
      <c r="AL144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48" s="30" t="s">
        <v>357</v>
      </c>
      <c r="AN1448" s="1"/>
    </row>
    <row r="1449" spans="1:40" ht="18" hidden="1" customHeight="1" x14ac:dyDescent="0.35">
      <c r="A1449" s="539" t="s">
        <v>2772</v>
      </c>
      <c r="B1449" s="282" t="s">
        <v>2781</v>
      </c>
      <c r="C1449" s="57" t="s">
        <v>2764</v>
      </c>
      <c r="D1449" s="419" t="s">
        <v>2765</v>
      </c>
      <c r="E1449" s="50">
        <v>1</v>
      </c>
      <c r="F1449" s="10"/>
      <c r="G1449" s="10" t="s">
        <v>2532</v>
      </c>
      <c r="H1449" s="29" t="s">
        <v>26</v>
      </c>
      <c r="I1449" s="7">
        <v>12</v>
      </c>
      <c r="J1449" s="7"/>
      <c r="K1449" s="7"/>
      <c r="L1449" s="19">
        <v>0</v>
      </c>
      <c r="M1449" s="19">
        <v>0</v>
      </c>
      <c r="N1449" s="10">
        <v>483047</v>
      </c>
      <c r="O1449" s="8">
        <v>16671</v>
      </c>
      <c r="P1449" s="10">
        <v>1</v>
      </c>
      <c r="Q1449" s="102"/>
      <c r="R1449" s="10">
        <v>35</v>
      </c>
      <c r="S1449" s="272" t="s">
        <v>23</v>
      </c>
      <c r="T1449" s="30" t="s">
        <v>1718</v>
      </c>
      <c r="U1449" s="10" t="s">
        <v>26</v>
      </c>
      <c r="V1449" s="434"/>
      <c r="W1449" s="10" t="str">
        <f>IFERROR(VLOOKUP(Table3[[#This Row],[Št. projektne naloge]],'[2]list 1'!$A$2:$I$2000,9,FALSE),"")</f>
        <v/>
      </c>
      <c r="X1449" s="296" t="str">
        <f>IFERROR(VLOOKUP(Table3[[#This Row],[Št. projektne naloge]],'[2]list 1'!$A$2:$I$2000,8,FALSE),"")</f>
        <v/>
      </c>
      <c r="Y1449" s="101">
        <f>SUM(Table3[[#This Row],[cca 
25%]:[cca 100%]])</f>
        <v>1</v>
      </c>
      <c r="Z1449" s="344">
        <f>Table3[[#This Row],[Montažne ure]]*(1-Table3[[#This Row],[faktor %]])</f>
        <v>0</v>
      </c>
      <c r="AA1449" s="84">
        <v>0.25</v>
      </c>
      <c r="AB1449" s="84">
        <v>0.25</v>
      </c>
      <c r="AC1449" s="84">
        <v>0.25</v>
      </c>
      <c r="AD1449" s="84">
        <v>0.25</v>
      </c>
      <c r="AE1449" s="226" t="s">
        <v>1708</v>
      </c>
      <c r="AF1449" s="3"/>
      <c r="AG1449" s="296" t="str">
        <f>IFERROR(VLOOKUP(Table3[[#This Row],[Št. projektne naloge]],'[1]PLAN KONTROLE KONČANIH STROJEV'!$C$8:$M$2000,5,FALSE),"")</f>
        <v/>
      </c>
      <c r="AH1449" s="296" t="str">
        <f>IFERROR(VLOOKUP(Table3[[#This Row],[Št. projektne naloge]],'[1]PLAN KONTROLE KONČANIH STROJEV'!$C$8:$M$2000,4,FALSE),"")</f>
        <v/>
      </c>
      <c r="AI1449" s="10"/>
      <c r="AJ1449" s="10"/>
      <c r="AK1449" s="296" t="str">
        <f>IFERROR(VLOOKUP(Table3[[#This Row],[Št. projektne naloge]],'[1]PLAN KONTROLE KONČANIH STROJEV'!$C$8:$M$2000,9,FALSE),"")</f>
        <v/>
      </c>
      <c r="AL144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49" s="30" t="s">
        <v>357</v>
      </c>
      <c r="AN1449" s="1"/>
    </row>
    <row r="1450" spans="1:40" ht="18" hidden="1" customHeight="1" x14ac:dyDescent="0.35">
      <c r="A1450" s="539" t="s">
        <v>2772</v>
      </c>
      <c r="B1450" s="282" t="s">
        <v>2781</v>
      </c>
      <c r="C1450" s="57" t="s">
        <v>2766</v>
      </c>
      <c r="D1450" s="419" t="s">
        <v>2767</v>
      </c>
      <c r="E1450" s="50">
        <v>1</v>
      </c>
      <c r="F1450" s="10"/>
      <c r="G1450" s="10" t="s">
        <v>2532</v>
      </c>
      <c r="H1450" s="29" t="s">
        <v>26</v>
      </c>
      <c r="I1450" s="551">
        <v>12</v>
      </c>
      <c r="J1450" s="7"/>
      <c r="K1450" s="7"/>
      <c r="L1450" s="19">
        <v>0</v>
      </c>
      <c r="M1450" s="19">
        <v>0</v>
      </c>
      <c r="N1450" s="10">
        <v>485174</v>
      </c>
      <c r="O1450" s="10"/>
      <c r="P1450" s="10">
        <v>1</v>
      </c>
      <c r="Q1450" s="102"/>
      <c r="R1450" s="10"/>
      <c r="S1450" s="272" t="s">
        <v>23</v>
      </c>
      <c r="T1450" s="30" t="s">
        <v>1718</v>
      </c>
      <c r="U1450" s="10"/>
      <c r="V1450" s="434"/>
      <c r="W1450" s="10" t="str">
        <f>IFERROR(VLOOKUP(Table3[[#This Row],[Št. projektne naloge]],'[2]list 1'!$A$2:$I$2000,9,FALSE),"")</f>
        <v/>
      </c>
      <c r="X1450" s="296" t="str">
        <f>IFERROR(VLOOKUP(Table3[[#This Row],[Št. projektne naloge]],'[2]list 1'!$A$2:$I$2000,8,FALSE),"")</f>
        <v/>
      </c>
      <c r="Y1450" s="101">
        <f>SUM(Table3[[#This Row],[cca 
25%]:[cca 100%]])</f>
        <v>0</v>
      </c>
      <c r="Z1450" s="344">
        <f>Table3[[#This Row],[Montažne ure]]*(1-Table3[[#This Row],[faktor %]])</f>
        <v>0</v>
      </c>
      <c r="AA1450" s="366"/>
      <c r="AB1450" s="85"/>
      <c r="AC1450" s="85"/>
      <c r="AD1450" s="85"/>
      <c r="AE1450" s="10"/>
      <c r="AF1450" s="3"/>
      <c r="AG1450" s="296" t="str">
        <f>IFERROR(VLOOKUP(Table3[[#This Row],[Št. projektne naloge]],'[1]PLAN KONTROLE KONČANIH STROJEV'!$C$8:$M$2000,5,FALSE),"")</f>
        <v/>
      </c>
      <c r="AH1450" s="296" t="str">
        <f>IFERROR(VLOOKUP(Table3[[#This Row],[Št. projektne naloge]],'[1]PLAN KONTROLE KONČANIH STROJEV'!$C$8:$M$2000,4,FALSE),"")</f>
        <v/>
      </c>
      <c r="AI1450" s="10"/>
      <c r="AJ1450" s="10"/>
      <c r="AK1450" s="296" t="str">
        <f>IFERROR(VLOOKUP(Table3[[#This Row],[Št. projektne naloge]],'[1]PLAN KONTROLE KONČANIH STROJEV'!$C$8:$M$2000,9,FALSE),"")</f>
        <v/>
      </c>
      <c r="AL145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50" s="30" t="s">
        <v>357</v>
      </c>
      <c r="AN1450" s="1"/>
    </row>
    <row r="1451" spans="1:40" ht="18" hidden="1" customHeight="1" x14ac:dyDescent="0.35">
      <c r="A1451" s="539" t="s">
        <v>2772</v>
      </c>
      <c r="B1451" s="282" t="s">
        <v>2781</v>
      </c>
      <c r="C1451" s="57" t="s">
        <v>2768</v>
      </c>
      <c r="D1451" s="419" t="s">
        <v>2769</v>
      </c>
      <c r="E1451" s="50">
        <v>1</v>
      </c>
      <c r="F1451" s="10"/>
      <c r="G1451" s="10" t="s">
        <v>2532</v>
      </c>
      <c r="H1451" s="29" t="s">
        <v>26</v>
      </c>
      <c r="I1451" s="551">
        <v>12</v>
      </c>
      <c r="J1451" s="7"/>
      <c r="K1451" s="7"/>
      <c r="L1451" s="19">
        <v>0</v>
      </c>
      <c r="M1451" s="19">
        <v>0</v>
      </c>
      <c r="N1451" s="10">
        <v>485173</v>
      </c>
      <c r="O1451" s="10"/>
      <c r="P1451" s="10">
        <v>1</v>
      </c>
      <c r="Q1451" s="102"/>
      <c r="R1451" s="10"/>
      <c r="S1451" s="272" t="s">
        <v>23</v>
      </c>
      <c r="T1451" s="30" t="s">
        <v>1718</v>
      </c>
      <c r="U1451" s="10"/>
      <c r="V1451" s="434"/>
      <c r="W1451" s="10" t="str">
        <f>IFERROR(VLOOKUP(Table3[[#This Row],[Št. projektne naloge]],'[2]list 1'!$A$2:$I$2000,9,FALSE),"")</f>
        <v/>
      </c>
      <c r="X1451" s="296" t="str">
        <f>IFERROR(VLOOKUP(Table3[[#This Row],[Št. projektne naloge]],'[2]list 1'!$A$2:$I$2000,8,FALSE),"")</f>
        <v/>
      </c>
      <c r="Y1451" s="101">
        <f>SUM(Table3[[#This Row],[cca 
25%]:[cca 100%]])</f>
        <v>0</v>
      </c>
      <c r="Z1451" s="344">
        <f>Table3[[#This Row],[Montažne ure]]*(1-Table3[[#This Row],[faktor %]])</f>
        <v>0</v>
      </c>
      <c r="AA1451" s="366"/>
      <c r="AB1451" s="85"/>
      <c r="AC1451" s="85"/>
      <c r="AD1451" s="85"/>
      <c r="AE1451" s="10"/>
      <c r="AF1451" s="3"/>
      <c r="AG1451" s="296" t="str">
        <f>IFERROR(VLOOKUP(Table3[[#This Row],[Št. projektne naloge]],'[1]PLAN KONTROLE KONČANIH STROJEV'!$C$8:$M$2000,5,FALSE),"")</f>
        <v/>
      </c>
      <c r="AH1451" s="296" t="str">
        <f>IFERROR(VLOOKUP(Table3[[#This Row],[Št. projektne naloge]],'[1]PLAN KONTROLE KONČANIH STROJEV'!$C$8:$M$2000,4,FALSE),"")</f>
        <v/>
      </c>
      <c r="AI1451" s="10"/>
      <c r="AJ1451" s="10"/>
      <c r="AK1451" s="296" t="str">
        <f>IFERROR(VLOOKUP(Table3[[#This Row],[Št. projektne naloge]],'[1]PLAN KONTROLE KONČANIH STROJEV'!$C$8:$M$2000,9,FALSE),"")</f>
        <v/>
      </c>
      <c r="AL145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51" s="30" t="s">
        <v>357</v>
      </c>
      <c r="AN1451" s="1"/>
    </row>
    <row r="1452" spans="1:40" ht="18" hidden="1" customHeight="1" x14ac:dyDescent="0.35">
      <c r="A1452" s="539" t="s">
        <v>2772</v>
      </c>
      <c r="B1452" s="282" t="s">
        <v>2781</v>
      </c>
      <c r="C1452" s="57" t="s">
        <v>2770</v>
      </c>
      <c r="D1452" s="419" t="s">
        <v>2771</v>
      </c>
      <c r="E1452" s="50">
        <v>1</v>
      </c>
      <c r="F1452" s="10"/>
      <c r="G1452" s="10" t="s">
        <v>2532</v>
      </c>
      <c r="H1452" s="29" t="s">
        <v>26</v>
      </c>
      <c r="I1452" s="551">
        <v>12</v>
      </c>
      <c r="J1452" s="7"/>
      <c r="K1452" s="7"/>
      <c r="L1452" s="19">
        <v>0</v>
      </c>
      <c r="M1452" s="19">
        <v>0</v>
      </c>
      <c r="N1452" s="10">
        <v>485180</v>
      </c>
      <c r="O1452" s="10"/>
      <c r="P1452" s="10">
        <v>1</v>
      </c>
      <c r="Q1452" s="102"/>
      <c r="R1452" s="10"/>
      <c r="S1452" s="272" t="s">
        <v>23</v>
      </c>
      <c r="T1452" s="30" t="s">
        <v>1718</v>
      </c>
      <c r="U1452" s="10"/>
      <c r="V1452" s="434"/>
      <c r="W1452" s="10" t="str">
        <f>IFERROR(VLOOKUP(Table3[[#This Row],[Št. projektne naloge]],'[2]list 1'!$A$2:$I$2000,9,FALSE),"")</f>
        <v/>
      </c>
      <c r="X1452" s="296" t="str">
        <f>IFERROR(VLOOKUP(Table3[[#This Row],[Št. projektne naloge]],'[2]list 1'!$A$2:$I$2000,8,FALSE),"")</f>
        <v/>
      </c>
      <c r="Y1452" s="101">
        <f>SUM(Table3[[#This Row],[cca 
25%]:[cca 100%]])</f>
        <v>0</v>
      </c>
      <c r="Z1452" s="344">
        <f>Table3[[#This Row],[Montažne ure]]*(1-Table3[[#This Row],[faktor %]])</f>
        <v>0</v>
      </c>
      <c r="AA1452" s="366"/>
      <c r="AB1452" s="85"/>
      <c r="AC1452" s="85"/>
      <c r="AD1452" s="85"/>
      <c r="AE1452" s="10"/>
      <c r="AF1452" s="3"/>
      <c r="AG1452" s="296" t="str">
        <f>IFERROR(VLOOKUP(Table3[[#This Row],[Št. projektne naloge]],'[1]PLAN KONTROLE KONČANIH STROJEV'!$C$8:$M$2000,5,FALSE),"")</f>
        <v/>
      </c>
      <c r="AH1452" s="296" t="str">
        <f>IFERROR(VLOOKUP(Table3[[#This Row],[Št. projektne naloge]],'[1]PLAN KONTROLE KONČANIH STROJEV'!$C$8:$M$2000,4,FALSE),"")</f>
        <v/>
      </c>
      <c r="AI1452" s="10"/>
      <c r="AJ1452" s="10"/>
      <c r="AK1452" s="296" t="str">
        <f>IFERROR(VLOOKUP(Table3[[#This Row],[Št. projektne naloge]],'[1]PLAN KONTROLE KONČANIH STROJEV'!$C$8:$M$2000,9,FALSE),"")</f>
        <v/>
      </c>
      <c r="AL145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52" s="30" t="s">
        <v>357</v>
      </c>
      <c r="AN1452" s="1"/>
    </row>
    <row r="1453" spans="1:40" ht="18" hidden="1" customHeight="1" x14ac:dyDescent="0.35">
      <c r="A1453" s="117"/>
      <c r="B1453" s="8"/>
      <c r="C1453" s="57"/>
      <c r="D1453" s="50"/>
      <c r="E1453" s="50" t="str">
        <f>RIGHT(D1453,5)</f>
        <v/>
      </c>
      <c r="F1453" s="10"/>
      <c r="G1453" s="10"/>
      <c r="H1453" s="29"/>
      <c r="I1453" s="10"/>
      <c r="J1453" s="10"/>
      <c r="K1453" s="10"/>
      <c r="L1453" s="24"/>
      <c r="M1453" s="24"/>
      <c r="N1453" s="10"/>
      <c r="O1453" s="10"/>
      <c r="P1453" s="10"/>
      <c r="Q1453" s="102"/>
      <c r="R1453" s="10"/>
      <c r="S1453" s="272"/>
      <c r="T1453" s="30"/>
      <c r="U1453" s="10"/>
      <c r="V1453" s="434"/>
      <c r="W1453" s="10" t="str">
        <f>IFERROR(VLOOKUP(Table3[[#This Row],[Št. projektne naloge]],'[2]list 1'!$A$2:$I$2000,9,FALSE),"")</f>
        <v/>
      </c>
      <c r="X1453" s="296" t="str">
        <f>IFERROR(VLOOKUP(Table3[[#This Row],[Št. projektne naloge]],'[2]list 1'!$A$2:$I$2000,8,FALSE),"")</f>
        <v/>
      </c>
      <c r="Y1453" s="101">
        <f>SUM(Table3[[#This Row],[cca 
25%]:[cca 100%]])</f>
        <v>0</v>
      </c>
      <c r="Z1453" s="344">
        <f>Table3[[#This Row],[Montažne ure]]*(1-Table3[[#This Row],[faktor %]])</f>
        <v>0</v>
      </c>
      <c r="AA1453" s="366"/>
      <c r="AB1453" s="85"/>
      <c r="AC1453" s="85"/>
      <c r="AD1453" s="85"/>
      <c r="AE1453" s="10"/>
      <c r="AF1453" s="3"/>
      <c r="AG1453" s="296" t="str">
        <f>IFERROR(VLOOKUP(Table3[[#This Row],[Št. projektne naloge]],'[1]PLAN KONTROLE KONČANIH STROJEV'!$C$8:$M$2000,5,FALSE),"")</f>
        <v/>
      </c>
      <c r="AH1453" s="296" t="str">
        <f>IFERROR(VLOOKUP(Table3[[#This Row],[Št. projektne naloge]],'[1]PLAN KONTROLE KONČANIH STROJEV'!$C$8:$M$2000,4,FALSE),"")</f>
        <v/>
      </c>
      <c r="AI1453" s="10"/>
      <c r="AJ1453" s="10"/>
      <c r="AK1453" s="296" t="str">
        <f>IFERROR(VLOOKUP(Table3[[#This Row],[Št. projektne naloge]],'[1]PLAN KONTROLE KONČANIH STROJEV'!$C$8:$M$2000,9,FALSE),"")</f>
        <v/>
      </c>
      <c r="AL145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53" s="30" t="s">
        <v>357</v>
      </c>
      <c r="AN1453" s="1"/>
    </row>
    <row r="1454" spans="1:40" ht="18" hidden="1" customHeight="1" x14ac:dyDescent="0.35">
      <c r="A1454" s="76" t="s">
        <v>2777</v>
      </c>
      <c r="B1454" s="92" t="s">
        <v>2778</v>
      </c>
      <c r="C1454" s="95" t="s">
        <v>2884</v>
      </c>
      <c r="D1454" s="420" t="s">
        <v>2773</v>
      </c>
      <c r="E1454" s="25">
        <v>1</v>
      </c>
      <c r="F1454" s="24" t="s">
        <v>357</v>
      </c>
      <c r="G1454" s="91" t="s">
        <v>1685</v>
      </c>
      <c r="H1454" s="112" t="s">
        <v>1722</v>
      </c>
      <c r="I1454" s="200">
        <v>15</v>
      </c>
      <c r="J1454" s="200"/>
      <c r="K1454" s="200"/>
      <c r="L1454" s="19">
        <v>0</v>
      </c>
      <c r="M1454" s="19">
        <v>0</v>
      </c>
      <c r="N1454" s="91">
        <v>478787</v>
      </c>
      <c r="O1454" s="10">
        <v>16622</v>
      </c>
      <c r="P1454" s="10">
        <v>1</v>
      </c>
      <c r="Q1454" s="102"/>
      <c r="R1454" s="10">
        <v>10</v>
      </c>
      <c r="S1454" s="58" t="s">
        <v>1486</v>
      </c>
      <c r="T1454" s="30" t="s">
        <v>1710</v>
      </c>
      <c r="U1454" s="10"/>
      <c r="V1454" s="434"/>
      <c r="W1454" s="10" t="str">
        <f>IFERROR(VLOOKUP(Table3[[#This Row],[Št. projektne naloge]],'[2]list 1'!$A$2:$I$2000,9,FALSE),"")</f>
        <v/>
      </c>
      <c r="X1454" s="296" t="str">
        <f>IFERROR(VLOOKUP(Table3[[#This Row],[Št. projektne naloge]],'[2]list 1'!$A$2:$I$2000,8,FALSE),"")</f>
        <v/>
      </c>
      <c r="Y1454" s="101">
        <f>SUM(Table3[[#This Row],[cca 
25%]:[cca 100%]])</f>
        <v>1</v>
      </c>
      <c r="Z1454" s="344">
        <f>Table3[[#This Row],[Montažne ure]]*(1-Table3[[#This Row],[faktor %]])</f>
        <v>0</v>
      </c>
      <c r="AA1454" s="84">
        <v>0.25</v>
      </c>
      <c r="AB1454" s="84">
        <v>0.25</v>
      </c>
      <c r="AC1454" s="84">
        <v>0.25</v>
      </c>
      <c r="AD1454" s="84">
        <v>0.25</v>
      </c>
      <c r="AE1454" s="565" t="s">
        <v>2006</v>
      </c>
      <c r="AF1454" s="3"/>
      <c r="AG1454" s="296" t="str">
        <f>IFERROR(VLOOKUP(Table3[[#This Row],[Št. projektne naloge]],'[1]PLAN KONTROLE KONČANIH STROJEV'!$C$8:$M$2000,5,FALSE),"")</f>
        <v/>
      </c>
      <c r="AH1454" s="296" t="str">
        <f>IFERROR(VLOOKUP(Table3[[#This Row],[Št. projektne naloge]],'[1]PLAN KONTROLE KONČANIH STROJEV'!$C$8:$M$2000,4,FALSE),"")</f>
        <v/>
      </c>
      <c r="AI1454" s="10"/>
      <c r="AJ1454" s="10"/>
      <c r="AK1454" s="296" t="str">
        <f>IFERROR(VLOOKUP(Table3[[#This Row],[Št. projektne naloge]],'[1]PLAN KONTROLE KONČANIH STROJEV'!$C$8:$M$2000,9,FALSE),"")</f>
        <v/>
      </c>
      <c r="AL145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54" s="30" t="s">
        <v>357</v>
      </c>
      <c r="AN1454" s="1"/>
    </row>
    <row r="1455" spans="1:40" ht="18" hidden="1" customHeight="1" x14ac:dyDescent="0.35">
      <c r="A1455" s="76" t="s">
        <v>2777</v>
      </c>
      <c r="B1455" s="92" t="s">
        <v>2778</v>
      </c>
      <c r="C1455" s="95" t="s">
        <v>2885</v>
      </c>
      <c r="D1455" s="420" t="s">
        <v>2774</v>
      </c>
      <c r="E1455" s="25">
        <v>1</v>
      </c>
      <c r="F1455" s="24" t="s">
        <v>357</v>
      </c>
      <c r="G1455" s="91" t="s">
        <v>2561</v>
      </c>
      <c r="H1455" s="112" t="s">
        <v>1722</v>
      </c>
      <c r="I1455" s="200">
        <v>15</v>
      </c>
      <c r="J1455" s="200"/>
      <c r="K1455" s="200"/>
      <c r="L1455" s="19">
        <v>0</v>
      </c>
      <c r="M1455" s="19">
        <v>0</v>
      </c>
      <c r="N1455" s="91">
        <v>478788</v>
      </c>
      <c r="O1455" s="10">
        <v>16623</v>
      </c>
      <c r="P1455" s="10">
        <v>1</v>
      </c>
      <c r="Q1455" s="102"/>
      <c r="R1455" s="10">
        <v>103</v>
      </c>
      <c r="S1455" s="59" t="s">
        <v>28</v>
      </c>
      <c r="T1455" s="30" t="s">
        <v>1710</v>
      </c>
      <c r="U1455" s="10"/>
      <c r="V1455" s="434"/>
      <c r="W1455" s="10" t="str">
        <f>IFERROR(VLOOKUP(Table3[[#This Row],[Št. projektne naloge]],'[2]list 1'!$A$2:$I$2000,9,FALSE),"")</f>
        <v/>
      </c>
      <c r="X1455" s="296" t="str">
        <f>IFERROR(VLOOKUP(Table3[[#This Row],[Št. projektne naloge]],'[2]list 1'!$A$2:$I$2000,8,FALSE),"")</f>
        <v/>
      </c>
      <c r="Y1455" s="101">
        <f>SUM(Table3[[#This Row],[cca 
25%]:[cca 100%]])</f>
        <v>1</v>
      </c>
      <c r="Z1455" s="344">
        <f>Table3[[#This Row],[Montažne ure]]*(1-Table3[[#This Row],[faktor %]])</f>
        <v>0</v>
      </c>
      <c r="AA1455" s="84">
        <v>0.25</v>
      </c>
      <c r="AB1455" s="84">
        <v>0.25</v>
      </c>
      <c r="AC1455" s="84">
        <v>0.25</v>
      </c>
      <c r="AD1455" s="84">
        <v>0.25</v>
      </c>
      <c r="AE1455" s="565" t="s">
        <v>2006</v>
      </c>
      <c r="AF1455" s="3"/>
      <c r="AG1455" s="296" t="str">
        <f>IFERROR(VLOOKUP(Table3[[#This Row],[Št. projektne naloge]],'[1]PLAN KONTROLE KONČANIH STROJEV'!$C$8:$M$2000,5,FALSE),"")</f>
        <v/>
      </c>
      <c r="AH1455" s="296" t="str">
        <f>IFERROR(VLOOKUP(Table3[[#This Row],[Št. projektne naloge]],'[1]PLAN KONTROLE KONČANIH STROJEV'!$C$8:$M$2000,4,FALSE),"")</f>
        <v/>
      </c>
      <c r="AI1455" s="10"/>
      <c r="AJ1455" s="10"/>
      <c r="AK1455" s="296" t="str">
        <f>IFERROR(VLOOKUP(Table3[[#This Row],[Št. projektne naloge]],'[1]PLAN KONTROLE KONČANIH STROJEV'!$C$8:$M$2000,9,FALSE),"")</f>
        <v/>
      </c>
      <c r="AL145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55" s="30" t="s">
        <v>357</v>
      </c>
      <c r="AN1455" s="1"/>
    </row>
    <row r="1456" spans="1:40" ht="18" hidden="1" customHeight="1" x14ac:dyDescent="0.35">
      <c r="A1456" s="76" t="s">
        <v>2777</v>
      </c>
      <c r="B1456" s="92" t="s">
        <v>2778</v>
      </c>
      <c r="C1456" s="95" t="s">
        <v>2886</v>
      </c>
      <c r="D1456" s="420" t="s">
        <v>2775</v>
      </c>
      <c r="E1456" s="25">
        <v>1</v>
      </c>
      <c r="F1456" s="24" t="s">
        <v>357</v>
      </c>
      <c r="G1456" s="91" t="s">
        <v>1709</v>
      </c>
      <c r="H1456" s="112" t="s">
        <v>1722</v>
      </c>
      <c r="I1456" s="200">
        <v>17</v>
      </c>
      <c r="J1456" s="200"/>
      <c r="K1456" s="200"/>
      <c r="L1456" s="19">
        <v>0</v>
      </c>
      <c r="M1456" s="19">
        <v>0</v>
      </c>
      <c r="N1456" s="91">
        <v>478789</v>
      </c>
      <c r="O1456" s="10">
        <v>16631</v>
      </c>
      <c r="P1456" s="10">
        <v>1</v>
      </c>
      <c r="Q1456" s="102"/>
      <c r="R1456" s="10">
        <v>3</v>
      </c>
      <c r="S1456" s="58" t="s">
        <v>1486</v>
      </c>
      <c r="T1456" s="30" t="s">
        <v>1710</v>
      </c>
      <c r="U1456" s="10"/>
      <c r="V1456" s="434"/>
      <c r="W1456" s="10" t="str">
        <f>IFERROR(VLOOKUP(Table3[[#This Row],[Št. projektne naloge]],'[2]list 1'!$A$2:$I$2000,9,FALSE),"")</f>
        <v/>
      </c>
      <c r="X1456" s="296" t="str">
        <f>IFERROR(VLOOKUP(Table3[[#This Row],[Št. projektne naloge]],'[2]list 1'!$A$2:$I$2000,8,FALSE),"")</f>
        <v/>
      </c>
      <c r="Y1456" s="101">
        <f>SUM(Table3[[#This Row],[cca 
25%]:[cca 100%]])</f>
        <v>1</v>
      </c>
      <c r="Z1456" s="344">
        <f>Table3[[#This Row],[Montažne ure]]*(1-Table3[[#This Row],[faktor %]])</f>
        <v>0</v>
      </c>
      <c r="AA1456" s="84">
        <v>0.25</v>
      </c>
      <c r="AB1456" s="84">
        <v>0.25</v>
      </c>
      <c r="AC1456" s="84">
        <v>0.25</v>
      </c>
      <c r="AD1456" s="84">
        <v>0.25</v>
      </c>
      <c r="AE1456" s="565" t="s">
        <v>2006</v>
      </c>
      <c r="AF1456" s="3"/>
      <c r="AG1456" s="296" t="str">
        <f>IFERROR(VLOOKUP(Table3[[#This Row],[Št. projektne naloge]],'[1]PLAN KONTROLE KONČANIH STROJEV'!$C$8:$M$2000,5,FALSE),"")</f>
        <v/>
      </c>
      <c r="AH1456" s="296" t="str">
        <f>IFERROR(VLOOKUP(Table3[[#This Row],[Št. projektne naloge]],'[1]PLAN KONTROLE KONČANIH STROJEV'!$C$8:$M$2000,4,FALSE),"")</f>
        <v/>
      </c>
      <c r="AI1456" s="10"/>
      <c r="AJ1456" s="10"/>
      <c r="AK1456" s="296" t="str">
        <f>IFERROR(VLOOKUP(Table3[[#This Row],[Št. projektne naloge]],'[1]PLAN KONTROLE KONČANIH STROJEV'!$C$8:$M$2000,9,FALSE),"")</f>
        <v/>
      </c>
      <c r="AL145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56" s="30" t="s">
        <v>357</v>
      </c>
      <c r="AN1456" s="1"/>
    </row>
    <row r="1457" spans="1:40" ht="18" hidden="1" customHeight="1" x14ac:dyDescent="0.35">
      <c r="A1457" s="76" t="s">
        <v>2777</v>
      </c>
      <c r="B1457" s="92" t="s">
        <v>2778</v>
      </c>
      <c r="C1457" s="95" t="s">
        <v>2887</v>
      </c>
      <c r="D1457" s="420" t="s">
        <v>2776</v>
      </c>
      <c r="E1457" s="25">
        <v>1</v>
      </c>
      <c r="F1457" s="24" t="s">
        <v>357</v>
      </c>
      <c r="G1457" s="91" t="s">
        <v>2561</v>
      </c>
      <c r="H1457" s="112" t="s">
        <v>1722</v>
      </c>
      <c r="I1457" s="200">
        <v>15</v>
      </c>
      <c r="J1457" s="200"/>
      <c r="K1457" s="200"/>
      <c r="L1457" s="19">
        <v>0</v>
      </c>
      <c r="M1457" s="19">
        <v>0</v>
      </c>
      <c r="N1457" s="91">
        <v>478790</v>
      </c>
      <c r="O1457" s="10">
        <v>16632</v>
      </c>
      <c r="P1457" s="10">
        <v>1</v>
      </c>
      <c r="Q1457" s="102"/>
      <c r="R1457" s="10">
        <v>23</v>
      </c>
      <c r="S1457" s="58" t="s">
        <v>1486</v>
      </c>
      <c r="T1457" s="30" t="s">
        <v>1710</v>
      </c>
      <c r="U1457" s="10"/>
      <c r="V1457" s="434"/>
      <c r="W1457" s="10" t="str">
        <f>IFERROR(VLOOKUP(Table3[[#This Row],[Št. projektne naloge]],'[2]list 1'!$A$2:$I$2000,9,FALSE),"")</f>
        <v/>
      </c>
      <c r="X1457" s="296" t="str">
        <f>IFERROR(VLOOKUP(Table3[[#This Row],[Št. projektne naloge]],'[2]list 1'!$A$2:$I$2000,8,FALSE),"")</f>
        <v/>
      </c>
      <c r="Y1457" s="101">
        <f>SUM(Table3[[#This Row],[cca 
25%]:[cca 100%]])</f>
        <v>1</v>
      </c>
      <c r="Z1457" s="344">
        <f>Table3[[#This Row],[Montažne ure]]*(1-Table3[[#This Row],[faktor %]])</f>
        <v>0</v>
      </c>
      <c r="AA1457" s="84">
        <v>0.25</v>
      </c>
      <c r="AB1457" s="84">
        <v>0.25</v>
      </c>
      <c r="AC1457" s="84">
        <v>0.25</v>
      </c>
      <c r="AD1457" s="84">
        <v>0.25</v>
      </c>
      <c r="AE1457" s="565" t="s">
        <v>2006</v>
      </c>
      <c r="AF1457" s="3"/>
      <c r="AG1457" s="296" t="str">
        <f>IFERROR(VLOOKUP(Table3[[#This Row],[Št. projektne naloge]],'[1]PLAN KONTROLE KONČANIH STROJEV'!$C$8:$M$2000,5,FALSE),"")</f>
        <v/>
      </c>
      <c r="AH1457" s="296" t="str">
        <f>IFERROR(VLOOKUP(Table3[[#This Row],[Št. projektne naloge]],'[1]PLAN KONTROLE KONČANIH STROJEV'!$C$8:$M$2000,4,FALSE),"")</f>
        <v/>
      </c>
      <c r="AI1457" s="10"/>
      <c r="AJ1457" s="10"/>
      <c r="AK1457" s="296" t="str">
        <f>IFERROR(VLOOKUP(Table3[[#This Row],[Št. projektne naloge]],'[1]PLAN KONTROLE KONČANIH STROJEV'!$C$8:$M$2000,9,FALSE),"")</f>
        <v/>
      </c>
      <c r="AL145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57" s="30" t="s">
        <v>357</v>
      </c>
      <c r="AN1457" s="1"/>
    </row>
    <row r="1458" spans="1:40" ht="18" hidden="1" customHeight="1" x14ac:dyDescent="0.35">
      <c r="A1458" s="76" t="s">
        <v>2777</v>
      </c>
      <c r="B1458" s="92" t="s">
        <v>2778</v>
      </c>
      <c r="C1458" s="95" t="s">
        <v>2888</v>
      </c>
      <c r="D1458" s="420" t="s">
        <v>2779</v>
      </c>
      <c r="E1458" s="25">
        <v>1</v>
      </c>
      <c r="F1458" s="24" t="s">
        <v>357</v>
      </c>
      <c r="G1458" s="91" t="s">
        <v>1481</v>
      </c>
      <c r="H1458" s="112"/>
      <c r="I1458" s="91">
        <v>15</v>
      </c>
      <c r="J1458" s="200"/>
      <c r="K1458" s="200"/>
      <c r="L1458" s="19">
        <v>0</v>
      </c>
      <c r="M1458" s="19">
        <v>0</v>
      </c>
      <c r="N1458" s="91"/>
      <c r="O1458" s="91"/>
      <c r="P1458" s="91">
        <v>1</v>
      </c>
      <c r="Q1458" s="102"/>
      <c r="R1458" s="10"/>
      <c r="S1458" s="272"/>
      <c r="T1458" s="30"/>
      <c r="U1458" s="10"/>
      <c r="V1458" s="434"/>
      <c r="W1458" s="10" t="str">
        <f>IFERROR(VLOOKUP(Table3[[#This Row],[Št. projektne naloge]],'[2]list 1'!$A$2:$I$2000,9,FALSE),"")</f>
        <v/>
      </c>
      <c r="X1458" s="296" t="str">
        <f>IFERROR(VLOOKUP(Table3[[#This Row],[Št. projektne naloge]],'[2]list 1'!$A$2:$I$2000,8,FALSE),"")</f>
        <v/>
      </c>
      <c r="Y1458" s="101">
        <f>SUM(Table3[[#This Row],[cca 
25%]:[cca 100%]])</f>
        <v>0</v>
      </c>
      <c r="Z1458" s="344">
        <f>Table3[[#This Row],[Montažne ure]]*(1-Table3[[#This Row],[faktor %]])</f>
        <v>0</v>
      </c>
      <c r="AA1458" s="366"/>
      <c r="AB1458" s="85"/>
      <c r="AC1458" s="85"/>
      <c r="AD1458" s="85"/>
      <c r="AE1458" s="10"/>
      <c r="AF1458" s="3"/>
      <c r="AG1458" s="296" t="str">
        <f>IFERROR(VLOOKUP(Table3[[#This Row],[Št. projektne naloge]],'[1]PLAN KONTROLE KONČANIH STROJEV'!$C$8:$M$2000,5,FALSE),"")</f>
        <v/>
      </c>
      <c r="AH1458" s="296" t="str">
        <f>IFERROR(VLOOKUP(Table3[[#This Row],[Št. projektne naloge]],'[1]PLAN KONTROLE KONČANIH STROJEV'!$C$8:$M$2000,4,FALSE),"")</f>
        <v/>
      </c>
      <c r="AI1458" s="10"/>
      <c r="AJ1458" s="10"/>
      <c r="AK1458" s="296" t="str">
        <f>IFERROR(VLOOKUP(Table3[[#This Row],[Št. projektne naloge]],'[1]PLAN KONTROLE KONČANIH STROJEV'!$C$8:$M$2000,9,FALSE),"")</f>
        <v/>
      </c>
      <c r="AL145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58" s="30" t="s">
        <v>357</v>
      </c>
      <c r="AN1458" s="1"/>
    </row>
    <row r="1459" spans="1:40" ht="18" hidden="1" customHeight="1" x14ac:dyDescent="0.35">
      <c r="A1459" s="76"/>
      <c r="B1459" s="92"/>
      <c r="C1459" s="95"/>
      <c r="D1459" s="25"/>
      <c r="E1459" s="50" t="str">
        <f>RIGHT(D1459,5)</f>
        <v/>
      </c>
      <c r="F1459" s="10"/>
      <c r="G1459" s="91"/>
      <c r="H1459" s="112"/>
      <c r="I1459" s="91"/>
      <c r="J1459" s="91"/>
      <c r="K1459" s="91"/>
      <c r="L1459" s="24"/>
      <c r="M1459" s="24"/>
      <c r="N1459" s="91"/>
      <c r="O1459" s="91"/>
      <c r="P1459" s="91"/>
      <c r="Q1459" s="102"/>
      <c r="R1459" s="10"/>
      <c r="S1459" s="272"/>
      <c r="T1459" s="30"/>
      <c r="U1459" s="10"/>
      <c r="V1459" s="434"/>
      <c r="W1459" s="119"/>
      <c r="X1459" s="325"/>
      <c r="Y1459" s="101">
        <f>SUM(Table3[[#This Row],[cca 
25%]:[cca 100%]])</f>
        <v>0</v>
      </c>
      <c r="Z1459" s="344">
        <f>Table3[[#This Row],[Montažne ure]]*(1-Table3[[#This Row],[faktor %]])</f>
        <v>0</v>
      </c>
      <c r="AA1459" s="366"/>
      <c r="AB1459" s="85"/>
      <c r="AC1459" s="85"/>
      <c r="AD1459" s="85"/>
      <c r="AE1459" s="10"/>
      <c r="AF1459" s="3"/>
      <c r="AG1459" s="296"/>
      <c r="AH1459" s="296"/>
      <c r="AI1459" s="10"/>
      <c r="AJ1459" s="10"/>
      <c r="AK1459" s="296"/>
      <c r="AL1459" s="30"/>
      <c r="AM1459" s="30" t="s">
        <v>357</v>
      </c>
      <c r="AN1459" s="1"/>
    </row>
    <row r="1460" spans="1:40" ht="18" hidden="1" customHeight="1" x14ac:dyDescent="0.35">
      <c r="A1460" s="76" t="s">
        <v>2895</v>
      </c>
      <c r="B1460" s="92" t="s">
        <v>2896</v>
      </c>
      <c r="C1460" s="95" t="s">
        <v>2889</v>
      </c>
      <c r="D1460" s="420" t="s">
        <v>2890</v>
      </c>
      <c r="E1460" s="25">
        <v>1</v>
      </c>
      <c r="F1460" s="91"/>
      <c r="G1460" s="91" t="s">
        <v>1463</v>
      </c>
      <c r="H1460" s="112" t="s">
        <v>1720</v>
      </c>
      <c r="I1460" s="200">
        <v>11</v>
      </c>
      <c r="J1460" s="156"/>
      <c r="K1460" s="200"/>
      <c r="L1460" s="19">
        <v>0</v>
      </c>
      <c r="M1460" s="19">
        <v>0</v>
      </c>
      <c r="N1460" s="91">
        <v>483048</v>
      </c>
      <c r="O1460" s="92">
        <v>16676</v>
      </c>
      <c r="P1460" s="91">
        <v>1</v>
      </c>
      <c r="Q1460" s="102"/>
      <c r="R1460" s="10">
        <v>47</v>
      </c>
      <c r="S1460" s="58" t="s">
        <v>1486</v>
      </c>
      <c r="T1460" s="30" t="s">
        <v>1706</v>
      </c>
      <c r="U1460" s="10"/>
      <c r="V1460" s="434"/>
      <c r="W1460" s="10" t="str">
        <f>IFERROR(VLOOKUP(Table3[[#This Row],[Št. projektne naloge]],'[2]list 1'!$A$2:$I$2000,9,FALSE),"")</f>
        <v/>
      </c>
      <c r="X1460" s="296" t="str">
        <f>IFERROR(VLOOKUP(Table3[[#This Row],[Št. projektne naloge]],'[2]list 1'!$A$2:$I$2000,8,FALSE),"")</f>
        <v/>
      </c>
      <c r="Y1460" s="101">
        <f>SUM(Table3[[#This Row],[cca 
25%]:[cca 100%]])</f>
        <v>1</v>
      </c>
      <c r="Z1460" s="344">
        <f>Table3[[#This Row],[Montažne ure]]*(1-Table3[[#This Row],[faktor %]])</f>
        <v>0</v>
      </c>
      <c r="AA1460" s="84">
        <v>0.25</v>
      </c>
      <c r="AB1460" s="84">
        <v>0.25</v>
      </c>
      <c r="AC1460" s="84">
        <v>0.25</v>
      </c>
      <c r="AD1460" s="84">
        <v>0.25</v>
      </c>
      <c r="AE1460" s="10"/>
      <c r="AF1460" s="3"/>
      <c r="AG1460" s="296" t="str">
        <f>IFERROR(VLOOKUP(Table3[[#This Row],[Št. projektne naloge]],'[1]PLAN KONTROLE KONČANIH STROJEV'!$C$8:$M$2000,5,FALSE),"")</f>
        <v/>
      </c>
      <c r="AH1460" s="296" t="str">
        <f>IFERROR(VLOOKUP(Table3[[#This Row],[Št. projektne naloge]],'[1]PLAN KONTROLE KONČANIH STROJEV'!$C$8:$M$2000,4,FALSE),"")</f>
        <v/>
      </c>
      <c r="AI1460" s="10"/>
      <c r="AJ1460" s="10"/>
      <c r="AK1460" s="296" t="str">
        <f>IFERROR(VLOOKUP(Table3[[#This Row],[Št. projektne naloge]],'[1]PLAN KONTROLE KONČANIH STROJEV'!$C$8:$M$2000,9,FALSE),"")</f>
        <v/>
      </c>
      <c r="AL146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60" s="30" t="s">
        <v>357</v>
      </c>
      <c r="AN1460" s="1"/>
    </row>
    <row r="1461" spans="1:40" ht="18" hidden="1" customHeight="1" x14ac:dyDescent="0.35">
      <c r="A1461" s="76" t="s">
        <v>2895</v>
      </c>
      <c r="B1461" s="92" t="s">
        <v>2896</v>
      </c>
      <c r="C1461" s="95" t="s">
        <v>2891</v>
      </c>
      <c r="D1461" s="420" t="s">
        <v>2892</v>
      </c>
      <c r="E1461" s="50">
        <v>1</v>
      </c>
      <c r="F1461" s="10"/>
      <c r="G1461" s="91" t="s">
        <v>1487</v>
      </c>
      <c r="H1461" s="112" t="s">
        <v>1720</v>
      </c>
      <c r="I1461" s="200">
        <v>11</v>
      </c>
      <c r="J1461" s="200"/>
      <c r="K1461" s="200"/>
      <c r="L1461" s="19">
        <v>0</v>
      </c>
      <c r="M1461" s="19">
        <v>0</v>
      </c>
      <c r="N1461" s="10">
        <v>470439</v>
      </c>
      <c r="O1461" s="92">
        <v>16560</v>
      </c>
      <c r="P1461" s="91">
        <v>1</v>
      </c>
      <c r="Q1461" s="102"/>
      <c r="R1461" s="10">
        <v>115</v>
      </c>
      <c r="S1461" s="58" t="s">
        <v>1486</v>
      </c>
      <c r="T1461" s="30" t="s">
        <v>1706</v>
      </c>
      <c r="U1461" s="10" t="s">
        <v>2914</v>
      </c>
      <c r="V1461" s="434"/>
      <c r="W1461" s="10" t="str">
        <f>IFERROR(VLOOKUP(Table3[[#This Row],[Št. projektne naloge]],'[2]list 1'!$A$2:$I$2000,9,FALSE),"")</f>
        <v/>
      </c>
      <c r="X1461" s="296" t="str">
        <f>IFERROR(VLOOKUP(Table3[[#This Row],[Št. projektne naloge]],'[2]list 1'!$A$2:$I$2000,8,FALSE),"")</f>
        <v/>
      </c>
      <c r="Y1461" s="101">
        <f>SUM(Table3[[#This Row],[cca 
25%]:[cca 100%]])</f>
        <v>1</v>
      </c>
      <c r="Z1461" s="344">
        <f>Table3[[#This Row],[Montažne ure]]*(1-Table3[[#This Row],[faktor %]])</f>
        <v>0</v>
      </c>
      <c r="AA1461" s="84">
        <v>0.25</v>
      </c>
      <c r="AB1461" s="84">
        <v>0.25</v>
      </c>
      <c r="AC1461" s="84">
        <v>0.25</v>
      </c>
      <c r="AD1461" s="84">
        <v>0.25</v>
      </c>
      <c r="AE1461" s="10"/>
      <c r="AF1461" s="3"/>
      <c r="AG1461" s="296" t="str">
        <f>IFERROR(VLOOKUP(Table3[[#This Row],[Št. projektne naloge]],'[1]PLAN KONTROLE KONČANIH STROJEV'!$C$8:$M$2000,5,FALSE),"")</f>
        <v/>
      </c>
      <c r="AH1461" s="296" t="str">
        <f>IFERROR(VLOOKUP(Table3[[#This Row],[Št. projektne naloge]],'[1]PLAN KONTROLE KONČANIH STROJEV'!$C$8:$M$2000,4,FALSE),"")</f>
        <v/>
      </c>
      <c r="AI1461" s="10"/>
      <c r="AJ1461" s="10"/>
      <c r="AK1461" s="296" t="str">
        <f>IFERROR(VLOOKUP(Table3[[#This Row],[Št. projektne naloge]],'[1]PLAN KONTROLE KONČANIH STROJEV'!$C$8:$M$2000,9,FALSE),"")</f>
        <v/>
      </c>
      <c r="AL146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61" s="30" t="s">
        <v>357</v>
      </c>
      <c r="AN1461" s="1"/>
    </row>
    <row r="1462" spans="1:40" ht="18" hidden="1" customHeight="1" x14ac:dyDescent="0.35">
      <c r="A1462" s="76" t="s">
        <v>2895</v>
      </c>
      <c r="B1462" s="92" t="s">
        <v>2896</v>
      </c>
      <c r="C1462" s="57" t="s">
        <v>2893</v>
      </c>
      <c r="D1462" s="419" t="s">
        <v>2894</v>
      </c>
      <c r="E1462" s="290">
        <v>1</v>
      </c>
      <c r="F1462" s="255"/>
      <c r="G1462" s="544">
        <v>45706</v>
      </c>
      <c r="H1462" s="429"/>
      <c r="I1462" s="255">
        <v>11</v>
      </c>
      <c r="J1462" s="130"/>
      <c r="K1462" s="200"/>
      <c r="L1462" s="19">
        <v>0</v>
      </c>
      <c r="M1462" s="19">
        <v>0</v>
      </c>
      <c r="N1462" s="255">
        <v>483049</v>
      </c>
      <c r="O1462" s="255"/>
      <c r="P1462" s="91">
        <v>1</v>
      </c>
      <c r="Q1462" s="430"/>
      <c r="R1462" s="279"/>
      <c r="S1462" s="255"/>
      <c r="T1462" s="30" t="s">
        <v>1706</v>
      </c>
      <c r="U1462" s="255"/>
      <c r="V1462" s="434"/>
      <c r="W1462" s="10" t="str">
        <f>IFERROR(VLOOKUP(Table3[[#This Row],[Št. projektne naloge]],'[2]list 1'!$A$2:$I$2000,9,FALSE),"")</f>
        <v/>
      </c>
      <c r="X1462" s="296" t="str">
        <f>IFERROR(VLOOKUP(Table3[[#This Row],[Št. projektne naloge]],'[2]list 1'!$A$2:$I$2000,8,FALSE),"")</f>
        <v/>
      </c>
      <c r="Y1462" s="101">
        <f>SUM(Table3[[#This Row],[cca 
25%]:[cca 100%]])</f>
        <v>0</v>
      </c>
      <c r="Z1462" s="344">
        <f>Table3[[#This Row],[Montažne ure]]*(1-Table3[[#This Row],[faktor %]])</f>
        <v>0</v>
      </c>
      <c r="AA1462" s="10"/>
      <c r="AB1462" s="255"/>
      <c r="AC1462" s="255"/>
      <c r="AD1462" s="255"/>
      <c r="AE1462" s="255"/>
      <c r="AF1462" s="435"/>
      <c r="AG1462" s="296" t="str">
        <f>IFERROR(VLOOKUP(Table3[[#This Row],[Št. projektne naloge]],'[1]PLAN KONTROLE KONČANIH STROJEV'!$C$8:$M$2000,5,FALSE),"")</f>
        <v/>
      </c>
      <c r="AH1462" s="296" t="str">
        <f>IFERROR(VLOOKUP(Table3[[#This Row],[Št. projektne naloge]],'[1]PLAN KONTROLE KONČANIH STROJEV'!$C$8:$M$2000,4,FALSE),"")</f>
        <v/>
      </c>
      <c r="AI1462" s="255"/>
      <c r="AJ1462" s="255"/>
      <c r="AK1462" s="296" t="str">
        <f>IFERROR(VLOOKUP(Table3[[#This Row],[Št. projektne naloge]],'[1]PLAN KONTROLE KONČANIH STROJEV'!$C$8:$M$2000,9,FALSE),"")</f>
        <v/>
      </c>
      <c r="AL146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62" s="30" t="s">
        <v>357</v>
      </c>
      <c r="AN1462" s="1"/>
    </row>
    <row r="1463" spans="1:40" ht="18" hidden="1" customHeight="1" x14ac:dyDescent="0.3">
      <c r="A1463" s="117"/>
      <c r="B1463" s="8"/>
      <c r="C1463" s="57"/>
      <c r="D1463" s="432"/>
      <c r="E1463" s="50" t="str">
        <f>RIGHT(D1463,5)</f>
        <v/>
      </c>
      <c r="F1463" s="10"/>
      <c r="G1463" s="10"/>
      <c r="H1463" s="29"/>
      <c r="I1463" s="10"/>
      <c r="J1463" s="10"/>
      <c r="K1463" s="10"/>
      <c r="L1463" s="279"/>
      <c r="M1463" s="279"/>
      <c r="N1463" s="10"/>
      <c r="O1463" s="10"/>
      <c r="P1463" s="10"/>
      <c r="Q1463" s="102"/>
      <c r="R1463" s="279"/>
      <c r="S1463" s="10"/>
      <c r="T1463" s="30"/>
      <c r="U1463" s="10"/>
      <c r="V1463" s="434"/>
      <c r="W1463" s="10" t="str">
        <f>IFERROR(VLOOKUP(Table3[[#This Row],[Št. projektne naloge]],'[2]list 1'!$A$2:$I$2000,9,FALSE),"")</f>
        <v/>
      </c>
      <c r="X1463" s="296" t="str">
        <f>IFERROR(VLOOKUP(Table3[[#This Row],[Št. projektne naloge]],'[2]list 1'!$A$2:$I$2000,8,FALSE),"")</f>
        <v/>
      </c>
      <c r="Y1463" s="101">
        <f>SUM(Table3[[#This Row],[cca 
25%]:[cca 100%]])</f>
        <v>0</v>
      </c>
      <c r="Z1463" s="344">
        <f>Table3[[#This Row],[Montažne ure]]*(1-Table3[[#This Row],[faktor %]])</f>
        <v>0</v>
      </c>
      <c r="AA1463" s="102"/>
      <c r="AB1463" s="10"/>
      <c r="AC1463" s="10"/>
      <c r="AD1463" s="10"/>
      <c r="AE1463" s="10"/>
      <c r="AF1463" s="3"/>
      <c r="AG1463" s="296" t="str">
        <f>IFERROR(VLOOKUP(Table3[[#This Row],[Št. projektne naloge]],'[1]PLAN KONTROLE KONČANIH STROJEV'!$C$8:$M$2000,5,FALSE),"")</f>
        <v/>
      </c>
      <c r="AH1463" s="296" t="str">
        <f>IFERROR(VLOOKUP(Table3[[#This Row],[Št. projektne naloge]],'[1]PLAN KONTROLE KONČANIH STROJEV'!$C$8:$M$2000,4,FALSE),"")</f>
        <v/>
      </c>
      <c r="AI1463" s="10"/>
      <c r="AJ1463" s="10"/>
      <c r="AK1463" s="296" t="str">
        <f>IFERROR(VLOOKUP(Table3[[#This Row],[Št. projektne naloge]],'[1]PLAN KONTROLE KONČANIH STROJEV'!$C$8:$M$2000,9,FALSE),"")</f>
        <v/>
      </c>
      <c r="AL146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63" s="30" t="s">
        <v>357</v>
      </c>
      <c r="AN1463" s="1"/>
    </row>
    <row r="1464" spans="1:40" ht="18" hidden="1" customHeight="1" x14ac:dyDescent="0.35">
      <c r="A1464" s="117" t="s">
        <v>2902</v>
      </c>
      <c r="B1464" s="8"/>
      <c r="C1464" s="57" t="s">
        <v>2903</v>
      </c>
      <c r="D1464" s="554" t="s">
        <v>2904</v>
      </c>
      <c r="E1464" s="50">
        <v>1</v>
      </c>
      <c r="F1464" s="10"/>
      <c r="G1464" s="10"/>
      <c r="H1464" s="29" t="s">
        <v>2914</v>
      </c>
      <c r="I1464" s="7">
        <v>14</v>
      </c>
      <c r="J1464" s="7"/>
      <c r="K1464" s="200"/>
      <c r="L1464" s="19">
        <v>0</v>
      </c>
      <c r="M1464" s="19">
        <v>0</v>
      </c>
      <c r="N1464" s="10">
        <v>486360</v>
      </c>
      <c r="O1464" s="10"/>
      <c r="P1464" s="10">
        <v>1</v>
      </c>
      <c r="Q1464" s="102"/>
      <c r="R1464" s="10">
        <v>40</v>
      </c>
      <c r="S1464" s="10"/>
      <c r="T1464" s="30" t="s">
        <v>547</v>
      </c>
      <c r="U1464" s="10"/>
      <c r="V1464" s="434"/>
      <c r="W1464" s="10" t="str">
        <f>IFERROR(VLOOKUP(Table3[[#This Row],[Št. projektne naloge]],'[2]list 1'!$A$2:$I$2000,9,FALSE),"")</f>
        <v/>
      </c>
      <c r="X1464" s="296" t="str">
        <f>IFERROR(VLOOKUP(Table3[[#This Row],[Št. projektne naloge]],'[2]list 1'!$A$2:$I$2000,8,FALSE),"")</f>
        <v/>
      </c>
      <c r="Y1464" s="101">
        <f>SUM(Table3[[#This Row],[cca 
25%]:[cca 100%]])</f>
        <v>1</v>
      </c>
      <c r="Z1464" s="344">
        <f>Table3[[#This Row],[Montažne ure]]*(1-Table3[[#This Row],[faktor %]])</f>
        <v>0</v>
      </c>
      <c r="AA1464" s="84">
        <v>0.25</v>
      </c>
      <c r="AB1464" s="84">
        <v>0.25</v>
      </c>
      <c r="AC1464" s="84">
        <v>0.25</v>
      </c>
      <c r="AD1464" s="84">
        <v>0.25</v>
      </c>
      <c r="AE1464" s="10"/>
      <c r="AF1464" s="3"/>
      <c r="AG1464" s="296" t="str">
        <f>IFERROR(VLOOKUP(Table3[[#This Row],[Št. projektne naloge]],'[1]PLAN KONTROLE KONČANIH STROJEV'!$C$8:$M$2000,5,FALSE),"")</f>
        <v/>
      </c>
      <c r="AH1464" s="296" t="str">
        <f>IFERROR(VLOOKUP(Table3[[#This Row],[Št. projektne naloge]],'[1]PLAN KONTROLE KONČANIH STROJEV'!$C$8:$M$2000,4,FALSE),"")</f>
        <v/>
      </c>
      <c r="AI1464" s="10"/>
      <c r="AJ1464" s="10"/>
      <c r="AK1464" s="296" t="str">
        <f>IFERROR(VLOOKUP(Table3[[#This Row],[Št. projektne naloge]],'[1]PLAN KONTROLE KONČANIH STROJEV'!$C$8:$M$2000,9,FALSE),"")</f>
        <v/>
      </c>
      <c r="AL146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64" s="30" t="s">
        <v>357</v>
      </c>
      <c r="AN1464" s="1"/>
    </row>
    <row r="1465" spans="1:40" ht="18" hidden="1" customHeight="1" x14ac:dyDescent="0.3">
      <c r="A1465" s="117"/>
      <c r="B1465" s="8"/>
      <c r="C1465" s="57"/>
      <c r="D1465" s="432"/>
      <c r="E1465" s="50" t="str">
        <f>RIGHT(D1465,5)</f>
        <v/>
      </c>
      <c r="F1465" s="10"/>
      <c r="G1465" s="10"/>
      <c r="H1465" s="29"/>
      <c r="I1465" s="10"/>
      <c r="J1465" s="10"/>
      <c r="K1465" s="10"/>
      <c r="L1465" s="10"/>
      <c r="M1465" s="10"/>
      <c r="N1465" s="10"/>
      <c r="O1465" s="10"/>
      <c r="P1465" s="251"/>
      <c r="Q1465" s="10"/>
      <c r="R1465" s="10"/>
      <c r="S1465" s="10"/>
      <c r="T1465" s="30"/>
      <c r="U1465" s="10"/>
      <c r="V1465" s="434"/>
      <c r="W1465" s="10" t="str">
        <f>IFERROR(VLOOKUP(Table3[[#This Row],[Št. projektne naloge]],'[2]list 1'!$A$2:$I$2000,9,FALSE),"")</f>
        <v/>
      </c>
      <c r="X1465" s="296" t="str">
        <f>IFERROR(VLOOKUP(Table3[[#This Row],[Št. projektne naloge]],'[2]list 1'!$A$2:$I$2000,8,FALSE),"")</f>
        <v/>
      </c>
      <c r="Y1465" s="101">
        <f>SUM(Table3[[#This Row],[cca 
25%]:[cca 100%]])</f>
        <v>0</v>
      </c>
      <c r="Z1465" s="344">
        <f>Table3[[#This Row],[Montažne ure]]*(1-Table3[[#This Row],[faktor %]])</f>
        <v>0</v>
      </c>
      <c r="AA1465" s="102"/>
      <c r="AB1465" s="10"/>
      <c r="AC1465" s="10"/>
      <c r="AD1465" s="10"/>
      <c r="AE1465" s="10"/>
      <c r="AF1465" s="3"/>
      <c r="AG1465" s="296" t="str">
        <f>IFERROR(VLOOKUP(Table3[[#This Row],[Št. projektne naloge]],'[1]PLAN KONTROLE KONČANIH STROJEV'!$C$8:$M$2000,5,FALSE),"")</f>
        <v/>
      </c>
      <c r="AH1465" s="296" t="str">
        <f>IFERROR(VLOOKUP(Table3[[#This Row],[Št. projektne naloge]],'[1]PLAN KONTROLE KONČANIH STROJEV'!$C$8:$M$2000,4,FALSE),"")</f>
        <v/>
      </c>
      <c r="AI1465" s="10"/>
      <c r="AJ1465" s="10"/>
      <c r="AK1465" s="296" t="str">
        <f>IFERROR(VLOOKUP(Table3[[#This Row],[Št. projektne naloge]],'[1]PLAN KONTROLE KONČANIH STROJEV'!$C$8:$M$2000,9,FALSE),"")</f>
        <v/>
      </c>
      <c r="AL146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65" s="30" t="s">
        <v>357</v>
      </c>
      <c r="AN1465" s="1"/>
    </row>
    <row r="1466" spans="1:40" ht="18" hidden="1" customHeight="1" x14ac:dyDescent="0.35">
      <c r="A1466" s="117" t="s">
        <v>2913</v>
      </c>
      <c r="B1466" s="117" t="s">
        <v>2916</v>
      </c>
      <c r="C1466" s="57" t="s">
        <v>2912</v>
      </c>
      <c r="D1466" s="554"/>
      <c r="E1466" s="50" t="str">
        <f>RIGHT(D1466,5)</f>
        <v/>
      </c>
      <c r="F1466" s="24" t="s">
        <v>357</v>
      </c>
      <c r="G1466" s="10"/>
      <c r="H1466" s="29" t="s">
        <v>543</v>
      </c>
      <c r="I1466" s="349">
        <v>22</v>
      </c>
      <c r="J1466" s="586"/>
      <c r="K1466" s="551"/>
      <c r="L1466" s="19">
        <v>0</v>
      </c>
      <c r="M1466" s="19">
        <v>0</v>
      </c>
      <c r="N1466" s="10">
        <v>483046</v>
      </c>
      <c r="O1466" s="10">
        <v>16695</v>
      </c>
      <c r="P1466" s="10">
        <v>1</v>
      </c>
      <c r="Q1466" s="102"/>
      <c r="R1466" s="10">
        <v>91</v>
      </c>
      <c r="S1466" s="59" t="s">
        <v>28</v>
      </c>
      <c r="T1466" s="30" t="s">
        <v>25</v>
      </c>
      <c r="U1466" s="10"/>
      <c r="V1466" s="434"/>
      <c r="W1466" s="10" t="str">
        <f>IFERROR(VLOOKUP(Table3[[#This Row],[Št. projektne naloge]],'[2]list 1'!$A$2:$I$2000,9,FALSE),"")</f>
        <v/>
      </c>
      <c r="X1466" s="296" t="str">
        <f>IFERROR(VLOOKUP(Table3[[#This Row],[Št. projektne naloge]],'[2]list 1'!$A$2:$I$2000,8,FALSE),"")</f>
        <v/>
      </c>
      <c r="Y1466" s="101">
        <f>SUM(Table3[[#This Row],[cca 
25%]:[cca 100%]])</f>
        <v>1</v>
      </c>
      <c r="Z1466" s="344">
        <f>Table3[[#This Row],[Montažne ure]]*(1-Table3[[#This Row],[faktor %]])</f>
        <v>0</v>
      </c>
      <c r="AA1466" s="84">
        <v>0.25</v>
      </c>
      <c r="AB1466" s="84">
        <v>0.25</v>
      </c>
      <c r="AC1466" s="84">
        <v>0.25</v>
      </c>
      <c r="AD1466" s="84">
        <v>0.25</v>
      </c>
      <c r="AE1466" s="585" t="s">
        <v>3194</v>
      </c>
      <c r="AF1466" s="3"/>
      <c r="AG1466" s="296" t="str">
        <f>IFERROR(VLOOKUP(Table3[[#This Row],[Št. projektne naloge]],'[1]PLAN KONTROLE KONČANIH STROJEV'!$C$8:$M$2000,5,FALSE),"")</f>
        <v/>
      </c>
      <c r="AH1466" s="296" t="str">
        <f>IFERROR(VLOOKUP(Table3[[#This Row],[Št. projektne naloge]],'[1]PLAN KONTROLE KONČANIH STROJEV'!$C$8:$M$2000,4,FALSE),"")</f>
        <v/>
      </c>
      <c r="AI1466" s="10"/>
      <c r="AJ1466" s="10"/>
      <c r="AK1466" s="296" t="str">
        <f>IFERROR(VLOOKUP(Table3[[#This Row],[Št. projektne naloge]],'[1]PLAN KONTROLE KONČANIH STROJEV'!$C$8:$M$2000,9,FALSE),"")</f>
        <v/>
      </c>
      <c r="AL146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66" s="30" t="s">
        <v>357</v>
      </c>
      <c r="AN1466" s="1"/>
    </row>
    <row r="1467" spans="1:40" ht="18" hidden="1" customHeight="1" x14ac:dyDescent="0.3">
      <c r="A1467" s="117"/>
      <c r="B1467" s="86"/>
      <c r="C1467" s="57"/>
      <c r="D1467" s="432"/>
      <c r="E1467" s="50" t="str">
        <f>RIGHT(D1467,5)</f>
        <v/>
      </c>
      <c r="F1467" s="10"/>
      <c r="G1467" s="10"/>
      <c r="H1467" s="29"/>
      <c r="I1467" s="10"/>
      <c r="J1467" s="10"/>
      <c r="K1467" s="10"/>
      <c r="L1467" s="10"/>
      <c r="M1467" s="10"/>
      <c r="N1467" s="10"/>
      <c r="O1467" s="10"/>
      <c r="P1467" s="10"/>
      <c r="Q1467" s="102"/>
      <c r="R1467" s="10"/>
      <c r="S1467" s="10"/>
      <c r="T1467" s="30"/>
      <c r="U1467" s="10"/>
      <c r="V1467" s="434"/>
      <c r="W1467" s="10" t="str">
        <f>IFERROR(VLOOKUP(Table3[[#This Row],[Št. projektne naloge]],'[2]list 1'!$A$2:$I$2000,9,FALSE),"")</f>
        <v/>
      </c>
      <c r="X1467" s="325"/>
      <c r="Y1467" s="101">
        <f>SUM(Table3[[#This Row],[cca 
25%]:[cca 100%]])</f>
        <v>0</v>
      </c>
      <c r="Z1467" s="344">
        <f>Table3[[#This Row],[Montažne ure]]*(1-Table3[[#This Row],[faktor %]])</f>
        <v>0</v>
      </c>
      <c r="AA1467" s="102"/>
      <c r="AB1467" s="10"/>
      <c r="AC1467" s="10"/>
      <c r="AD1467" s="10"/>
      <c r="AE1467" s="10"/>
      <c r="AF1467" s="3"/>
      <c r="AG1467" s="296" t="str">
        <f>IFERROR(VLOOKUP(Table3[[#This Row],[Št. projektne naloge]],'[1]PLAN KONTROLE KONČANIH STROJEV'!$C$8:$M$2000,5,FALSE),"")</f>
        <v/>
      </c>
      <c r="AH1467" s="296" t="str">
        <f>IFERROR(VLOOKUP(Table3[[#This Row],[Št. projektne naloge]],'[1]PLAN KONTROLE KONČANIH STROJEV'!$C$8:$M$2000,4,FALSE),"")</f>
        <v/>
      </c>
      <c r="AI1467" s="10"/>
      <c r="AJ1467" s="10"/>
      <c r="AK1467" s="296" t="str">
        <f>IFERROR(VLOOKUP(Table3[[#This Row],[Št. projektne naloge]],'[1]PLAN KONTROLE KONČANIH STROJEV'!$C$8:$M$2000,9,FALSE),"")</f>
        <v/>
      </c>
      <c r="AL146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67" s="30" t="s">
        <v>357</v>
      </c>
      <c r="AN1467" s="1"/>
    </row>
    <row r="1468" spans="1:40" ht="18" hidden="1" customHeight="1" x14ac:dyDescent="0.35">
      <c r="A1468" s="117" t="s">
        <v>2918</v>
      </c>
      <c r="B1468" s="86" t="s">
        <v>2918</v>
      </c>
      <c r="C1468" s="57" t="s">
        <v>2920</v>
      </c>
      <c r="D1468" s="419" t="s">
        <v>2919</v>
      </c>
      <c r="E1468" s="50">
        <v>1</v>
      </c>
      <c r="F1468" s="10"/>
      <c r="G1468" s="10" t="s">
        <v>2914</v>
      </c>
      <c r="H1468" s="29" t="s">
        <v>1719</v>
      </c>
      <c r="I1468" s="7">
        <v>16</v>
      </c>
      <c r="J1468" s="7"/>
      <c r="K1468" s="7"/>
      <c r="L1468" s="19">
        <v>0</v>
      </c>
      <c r="M1468" s="19">
        <v>0</v>
      </c>
      <c r="N1468" s="10">
        <v>486373</v>
      </c>
      <c r="O1468" s="10"/>
      <c r="P1468" s="10"/>
      <c r="Q1468" s="102"/>
      <c r="R1468" s="10">
        <v>92</v>
      </c>
      <c r="S1468" s="58" t="s">
        <v>1486</v>
      </c>
      <c r="T1468" s="30"/>
      <c r="U1468" s="10"/>
      <c r="V1468" s="434"/>
      <c r="W1468" s="10" t="str">
        <f>IFERROR(VLOOKUP(Table3[[#This Row],[Št. projektne naloge]],'[2]list 1'!$A$2:$I$2000,9,FALSE),"")</f>
        <v/>
      </c>
      <c r="X1468" s="296" t="str">
        <f>IFERROR(VLOOKUP(Table3[[#This Row],[Št. projektne naloge]],'[2]list 1'!$A$2:$I$2000,8,FALSE),"")</f>
        <v/>
      </c>
      <c r="Y1468" s="101">
        <f>SUM(Table3[[#This Row],[cca 
25%]:[cca 100%]])</f>
        <v>1</v>
      </c>
      <c r="Z1468" s="344">
        <f>Table3[[#This Row],[Montažne ure]]*(1-Table3[[#This Row],[faktor %]])</f>
        <v>0</v>
      </c>
      <c r="AA1468" s="84">
        <v>0.25</v>
      </c>
      <c r="AB1468" s="84">
        <v>0.25</v>
      </c>
      <c r="AC1468" s="84">
        <v>0.25</v>
      </c>
      <c r="AD1468" s="84">
        <v>0.25</v>
      </c>
      <c r="AE1468" s="10"/>
      <c r="AF1468" s="3"/>
      <c r="AG1468" s="296" t="str">
        <f>IFERROR(VLOOKUP(Table3[[#This Row],[Št. projektne naloge]],'[1]PLAN KONTROLE KONČANIH STROJEV'!$C$8:$M$2000,5,FALSE),"")</f>
        <v/>
      </c>
      <c r="AH1468" s="296" t="str">
        <f>IFERROR(VLOOKUP(Table3[[#This Row],[Št. projektne naloge]],'[1]PLAN KONTROLE KONČANIH STROJEV'!$C$8:$M$2000,4,FALSE),"")</f>
        <v/>
      </c>
      <c r="AI1468" s="10"/>
      <c r="AJ1468" s="10"/>
      <c r="AK1468" s="296" t="str">
        <f>IFERROR(VLOOKUP(Table3[[#This Row],[Št. projektne naloge]],'[1]PLAN KONTROLE KONČANIH STROJEV'!$C$8:$M$2000,9,FALSE),"")</f>
        <v/>
      </c>
      <c r="AL146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68" s="30" t="s">
        <v>357</v>
      </c>
      <c r="AN1468" s="1"/>
    </row>
    <row r="1469" spans="1:40" ht="18" hidden="1" customHeight="1" x14ac:dyDescent="0.35">
      <c r="A1469" s="117"/>
      <c r="B1469" s="86"/>
      <c r="C1469" s="57"/>
      <c r="D1469" s="50"/>
      <c r="E1469" s="50" t="str">
        <f>RIGHT(D1469,5)</f>
        <v/>
      </c>
      <c r="F1469" s="10"/>
      <c r="G1469" s="10"/>
      <c r="H1469" s="29"/>
      <c r="I1469" s="10"/>
      <c r="J1469" s="10"/>
      <c r="K1469" s="10"/>
      <c r="L1469" s="24"/>
      <c r="M1469" s="24"/>
      <c r="N1469" s="10"/>
      <c r="O1469" s="10"/>
      <c r="P1469" s="10"/>
      <c r="Q1469" s="102"/>
      <c r="R1469" s="10"/>
      <c r="S1469" s="29"/>
      <c r="T1469" s="30"/>
      <c r="U1469" s="10"/>
      <c r="V1469" s="434"/>
      <c r="W1469" s="10" t="str">
        <f>IFERROR(VLOOKUP(Table3[[#This Row],[Št. projektne naloge]],'[2]list 1'!$A$2:$I$2000,9,FALSE),"")</f>
        <v/>
      </c>
      <c r="X1469" s="296" t="str">
        <f>IFERROR(VLOOKUP(Table3[[#This Row],[Št. projektne naloge]],'[2]list 1'!$A$2:$I$2000,8,FALSE),"")</f>
        <v/>
      </c>
      <c r="Y1469" s="101">
        <f>SUM(Table3[[#This Row],[cca 
25%]:[cca 100%]])</f>
        <v>0</v>
      </c>
      <c r="Z1469" s="344">
        <f>Table3[[#This Row],[Montažne ure]]*(1-Table3[[#This Row],[faktor %]])</f>
        <v>0</v>
      </c>
      <c r="AA1469" s="366"/>
      <c r="AB1469" s="85"/>
      <c r="AC1469" s="85"/>
      <c r="AD1469" s="85"/>
      <c r="AE1469" s="10"/>
      <c r="AF1469" s="3"/>
      <c r="AG1469" s="296" t="str">
        <f>IFERROR(VLOOKUP(Table3[[#This Row],[Št. projektne naloge]],'[1]PLAN KONTROLE KONČANIH STROJEV'!$C$8:$M$2000,5,FALSE),"")</f>
        <v/>
      </c>
      <c r="AH1469" s="296" t="str">
        <f>IFERROR(VLOOKUP(Table3[[#This Row],[Št. projektne naloge]],'[1]PLAN KONTROLE KONČANIH STROJEV'!$C$8:$M$2000,4,FALSE),"")</f>
        <v/>
      </c>
      <c r="AI1469" s="10"/>
      <c r="AJ1469" s="10"/>
      <c r="AK1469" s="296" t="str">
        <f>IFERROR(VLOOKUP(Table3[[#This Row],[Št. projektne naloge]],'[1]PLAN KONTROLE KONČANIH STROJEV'!$C$8:$M$2000,9,FALSE),"")</f>
        <v/>
      </c>
      <c r="AL146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69" s="30" t="s">
        <v>357</v>
      </c>
      <c r="AN1469" s="1"/>
    </row>
    <row r="1470" spans="1:40" ht="18" hidden="1" customHeight="1" x14ac:dyDescent="0.35">
      <c r="A1470" s="117" t="s">
        <v>2988</v>
      </c>
      <c r="B1470" s="86" t="s">
        <v>2989</v>
      </c>
      <c r="C1470" s="57" t="s">
        <v>2969</v>
      </c>
      <c r="D1470" s="419" t="s">
        <v>2970</v>
      </c>
      <c r="E1470" s="50">
        <v>1</v>
      </c>
      <c r="F1470" s="24" t="s">
        <v>357</v>
      </c>
      <c r="G1470" s="10" t="s">
        <v>27</v>
      </c>
      <c r="H1470" s="29" t="s">
        <v>578</v>
      </c>
      <c r="I1470" s="87">
        <v>23</v>
      </c>
      <c r="J1470" s="7"/>
      <c r="K1470" s="7"/>
      <c r="L1470" s="19">
        <v>0</v>
      </c>
      <c r="M1470" s="19">
        <v>0</v>
      </c>
      <c r="N1470" s="10">
        <v>483575</v>
      </c>
      <c r="O1470" s="86">
        <v>16873</v>
      </c>
      <c r="P1470" s="10">
        <v>1</v>
      </c>
      <c r="Q1470" s="102"/>
      <c r="R1470" s="10">
        <v>12</v>
      </c>
      <c r="S1470" s="62" t="s">
        <v>19</v>
      </c>
      <c r="T1470" s="30" t="s">
        <v>577</v>
      </c>
      <c r="U1470" s="10"/>
      <c r="V1470" s="434"/>
      <c r="W1470" s="10" t="str">
        <f>IFERROR(VLOOKUP(Table3[[#This Row],[Št. projektne naloge]],'[2]list 1'!$A$2:$I$2000,9,FALSE),"")</f>
        <v/>
      </c>
      <c r="X1470" s="296" t="str">
        <f>IFERROR(VLOOKUP(Table3[[#This Row],[Št. projektne naloge]],'[2]list 1'!$A$2:$I$2000,8,FALSE),"")</f>
        <v/>
      </c>
      <c r="Y1470" s="101">
        <f>SUM(Table3[[#This Row],[cca 
25%]:[cca 100%]])</f>
        <v>1</v>
      </c>
      <c r="Z1470" s="344">
        <f>Table3[[#This Row],[Montažne ure]]*(1-Table3[[#This Row],[faktor %]])</f>
        <v>0</v>
      </c>
      <c r="AA1470" s="84">
        <v>0.25</v>
      </c>
      <c r="AB1470" s="84">
        <v>0.25</v>
      </c>
      <c r="AC1470" s="84">
        <v>0.25</v>
      </c>
      <c r="AD1470" s="84">
        <v>0.25</v>
      </c>
      <c r="AE1470" s="157" t="s">
        <v>561</v>
      </c>
      <c r="AF1470" s="3"/>
      <c r="AG1470" s="296">
        <f>IFERROR(VLOOKUP(Table3[[#This Row],[Št. projektne naloge]],'[1]PLAN KONTROLE KONČANIH STROJEV'!$C$8:$M$2000,5,FALSE),"")</f>
        <v>0</v>
      </c>
      <c r="AH1470" s="296" t="str">
        <f>IFERROR(VLOOKUP(Table3[[#This Row],[Št. projektne naloge]],'[1]PLAN KONTROLE KONČANIH STROJEV'!$C$8:$M$2000,4,FALSE),"")</f>
        <v>DA</v>
      </c>
      <c r="AI1470" s="10"/>
      <c r="AJ1470" s="10"/>
      <c r="AK1470" s="296">
        <f>IFERROR(VLOOKUP(Table3[[#This Row],[Št. projektne naloge]],'[1]PLAN KONTROLE KONČANIH STROJEV'!$C$8:$M$2000,9,FALSE),"")</f>
        <v>45848</v>
      </c>
      <c r="AL147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70" s="30" t="s">
        <v>357</v>
      </c>
      <c r="AN1470" s="1"/>
    </row>
    <row r="1471" spans="1:40" ht="18" hidden="1" customHeight="1" x14ac:dyDescent="0.35">
      <c r="A1471" s="117" t="s">
        <v>2988</v>
      </c>
      <c r="B1471" s="86" t="s">
        <v>2989</v>
      </c>
      <c r="C1471" s="57" t="s">
        <v>2971</v>
      </c>
      <c r="D1471" s="419" t="s">
        <v>2972</v>
      </c>
      <c r="E1471" s="50">
        <v>1</v>
      </c>
      <c r="F1471" s="24" t="s">
        <v>357</v>
      </c>
      <c r="G1471" s="10" t="s">
        <v>30</v>
      </c>
      <c r="H1471" s="29" t="s">
        <v>3226</v>
      </c>
      <c r="I1471" s="10">
        <v>24</v>
      </c>
      <c r="J1471" s="584"/>
      <c r="K1471" s="7"/>
      <c r="L1471" s="19">
        <v>0</v>
      </c>
      <c r="M1471" s="19">
        <v>0</v>
      </c>
      <c r="N1471" s="10">
        <v>484111</v>
      </c>
      <c r="O1471" s="86">
        <v>16758</v>
      </c>
      <c r="P1471" s="10">
        <v>1</v>
      </c>
      <c r="Q1471" s="102"/>
      <c r="R1471" s="10">
        <v>32</v>
      </c>
      <c r="S1471" s="58" t="s">
        <v>1486</v>
      </c>
      <c r="T1471" s="30" t="s">
        <v>688</v>
      </c>
      <c r="U1471" s="10"/>
      <c r="V1471" s="434"/>
      <c r="W1471" s="10" t="str">
        <f>IFERROR(VLOOKUP(Table3[[#This Row],[Št. projektne naloge]],'[2]list 1'!$A$2:$I$2000,9,FALSE),"")</f>
        <v/>
      </c>
      <c r="X1471" s="296" t="str">
        <f>IFERROR(VLOOKUP(Table3[[#This Row],[Št. projektne naloge]],'[2]list 1'!$A$2:$I$2000,8,FALSE),"")</f>
        <v/>
      </c>
      <c r="Y1471" s="101">
        <f>SUM(Table3[[#This Row],[cca 
25%]:[cca 100%]])</f>
        <v>1</v>
      </c>
      <c r="Z1471" s="344">
        <f>Table3[[#This Row],[Montažne ure]]*(1-Table3[[#This Row],[faktor %]])</f>
        <v>0</v>
      </c>
      <c r="AA1471" s="84">
        <v>0.25</v>
      </c>
      <c r="AB1471" s="84">
        <v>0.25</v>
      </c>
      <c r="AC1471" s="84">
        <v>0.25</v>
      </c>
      <c r="AD1471" s="84">
        <v>0.25</v>
      </c>
      <c r="AE1471" s="108" t="s">
        <v>577</v>
      </c>
      <c r="AF1471" s="3"/>
      <c r="AG1471" s="296">
        <f>IFERROR(VLOOKUP(Table3[[#This Row],[Št. projektne naloge]],'[1]PLAN KONTROLE KONČANIH STROJEV'!$C$8:$M$2000,5,FALSE),"")</f>
        <v>0</v>
      </c>
      <c r="AH1471" s="296" t="str">
        <f>IFERROR(VLOOKUP(Table3[[#This Row],[Št. projektne naloge]],'[1]PLAN KONTROLE KONČANIH STROJEV'!$C$8:$M$2000,4,FALSE),"")</f>
        <v>DA</v>
      </c>
      <c r="AI1471" s="10"/>
      <c r="AJ1471" s="10"/>
      <c r="AK1471" s="296">
        <f>IFERROR(VLOOKUP(Table3[[#This Row],[Št. projektne naloge]],'[1]PLAN KONTROLE KONČANIH STROJEV'!$C$8:$M$2000,9,FALSE),"")</f>
        <v>45856</v>
      </c>
      <c r="AL147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71" s="30" t="s">
        <v>357</v>
      </c>
      <c r="AN1471" s="1"/>
    </row>
    <row r="1472" spans="1:40" ht="18" hidden="1" customHeight="1" x14ac:dyDescent="0.35">
      <c r="A1472" s="117" t="s">
        <v>2988</v>
      </c>
      <c r="B1472" s="86" t="s">
        <v>2989</v>
      </c>
      <c r="C1472" s="57" t="s">
        <v>651</v>
      </c>
      <c r="D1472" s="419" t="s">
        <v>2973</v>
      </c>
      <c r="E1472" s="50">
        <v>1</v>
      </c>
      <c r="F1472" s="24" t="s">
        <v>357</v>
      </c>
      <c r="G1472" s="10" t="s">
        <v>1685</v>
      </c>
      <c r="H1472" s="29" t="s">
        <v>578</v>
      </c>
      <c r="I1472" s="87">
        <v>23</v>
      </c>
      <c r="J1472" s="7"/>
      <c r="K1472" s="7"/>
      <c r="L1472" s="19">
        <v>0</v>
      </c>
      <c r="M1472" s="19">
        <v>0</v>
      </c>
      <c r="N1472" s="10">
        <v>337985</v>
      </c>
      <c r="O1472" s="86">
        <v>16759</v>
      </c>
      <c r="P1472" s="10">
        <v>1</v>
      </c>
      <c r="Q1472" s="102"/>
      <c r="R1472" s="10">
        <v>6</v>
      </c>
      <c r="S1472" s="62" t="s">
        <v>19</v>
      </c>
      <c r="T1472" s="30" t="s">
        <v>577</v>
      </c>
      <c r="U1472" s="10"/>
      <c r="V1472" s="434"/>
      <c r="W1472" s="10" t="str">
        <f>IFERROR(VLOOKUP(Table3[[#This Row],[Št. projektne naloge]],'[2]list 1'!$A$2:$I$2000,9,FALSE),"")</f>
        <v/>
      </c>
      <c r="X1472" s="296" t="str">
        <f>IFERROR(VLOOKUP(Table3[[#This Row],[Št. projektne naloge]],'[2]list 1'!$A$2:$I$2000,8,FALSE),"")</f>
        <v/>
      </c>
      <c r="Y1472" s="101">
        <f>SUM(Table3[[#This Row],[cca 
25%]:[cca 100%]])</f>
        <v>1</v>
      </c>
      <c r="Z1472" s="344">
        <f>Table3[[#This Row],[Montažne ure]]*(1-Table3[[#This Row],[faktor %]])</f>
        <v>0</v>
      </c>
      <c r="AA1472" s="84">
        <v>0.25</v>
      </c>
      <c r="AB1472" s="84">
        <v>0.25</v>
      </c>
      <c r="AC1472" s="84">
        <v>0.25</v>
      </c>
      <c r="AD1472" s="84">
        <v>0.25</v>
      </c>
      <c r="AE1472" s="108" t="s">
        <v>2140</v>
      </c>
      <c r="AF1472" s="3"/>
      <c r="AG1472" s="296">
        <f>IFERROR(VLOOKUP(Table3[[#This Row],[Št. projektne naloge]],'[1]PLAN KONTROLE KONČANIH STROJEV'!$C$8:$M$2000,5,FALSE),"")</f>
        <v>0</v>
      </c>
      <c r="AH1472" s="296" t="str">
        <f>IFERROR(VLOOKUP(Table3[[#This Row],[Št. projektne naloge]],'[1]PLAN KONTROLE KONČANIH STROJEV'!$C$8:$M$2000,4,FALSE),"")</f>
        <v>DA</v>
      </c>
      <c r="AI1472" s="10"/>
      <c r="AJ1472" s="10"/>
      <c r="AK1472" s="296">
        <f>IFERROR(VLOOKUP(Table3[[#This Row],[Št. projektne naloge]],'[1]PLAN KONTROLE KONČANIH STROJEV'!$C$8:$M$2000,9,FALSE),"")</f>
        <v>45840</v>
      </c>
      <c r="AL147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72" s="30" t="s">
        <v>357</v>
      </c>
      <c r="AN1472" s="1"/>
    </row>
    <row r="1473" spans="1:40" ht="18" hidden="1" customHeight="1" x14ac:dyDescent="0.35">
      <c r="A1473" s="106" t="s">
        <v>2988</v>
      </c>
      <c r="B1473" s="71" t="s">
        <v>2989</v>
      </c>
      <c r="C1473" s="96" t="s">
        <v>2974</v>
      </c>
      <c r="D1473" s="97" t="s">
        <v>2975</v>
      </c>
      <c r="E1473" s="97" t="s">
        <v>2659</v>
      </c>
      <c r="F1473" s="24" t="s">
        <v>357</v>
      </c>
      <c r="G1473" s="70" t="s">
        <v>30</v>
      </c>
      <c r="H1473" s="379"/>
      <c r="I1473" s="70"/>
      <c r="J1473" s="70"/>
      <c r="K1473" s="70"/>
      <c r="L1473" s="229"/>
      <c r="M1473" s="229"/>
      <c r="N1473" s="70">
        <v>484112</v>
      </c>
      <c r="O1473" s="86">
        <v>16760</v>
      </c>
      <c r="P1473" s="10">
        <v>1</v>
      </c>
      <c r="Q1473" s="102"/>
      <c r="R1473" s="10"/>
      <c r="S1473" s="29"/>
      <c r="T1473" s="30"/>
      <c r="U1473" s="10"/>
      <c r="V1473" s="434"/>
      <c r="W1473" s="10" t="str">
        <f>IFERROR(VLOOKUP(Table3[[#This Row],[Št. projektne naloge]],'[2]list 1'!$A$2:$I$2000,9,FALSE),"")</f>
        <v/>
      </c>
      <c r="X1473" s="296" t="str">
        <f>IFERROR(VLOOKUP(Table3[[#This Row],[Št. projektne naloge]],'[2]list 1'!$A$2:$I$2000,8,FALSE),"")</f>
        <v/>
      </c>
      <c r="Y1473" s="101">
        <f>SUM(Table3[[#This Row],[cca 
25%]:[cca 100%]])</f>
        <v>0</v>
      </c>
      <c r="Z1473" s="344">
        <f>Table3[[#This Row],[Montažne ure]]*(1-Table3[[#This Row],[faktor %]])</f>
        <v>0</v>
      </c>
      <c r="AA1473" s="366"/>
      <c r="AB1473" s="85"/>
      <c r="AC1473" s="85"/>
      <c r="AD1473" s="85"/>
      <c r="AE1473" s="108"/>
      <c r="AF1473" s="3"/>
      <c r="AG1473" s="296">
        <f>IFERROR(VLOOKUP(Table3[[#This Row],[Št. projektne naloge]],'[1]PLAN KONTROLE KONČANIH STROJEV'!$C$8:$M$2000,5,FALSE),"")</f>
        <v>0</v>
      </c>
      <c r="AH1473" s="296" t="str">
        <f>IFERROR(VLOOKUP(Table3[[#This Row],[Št. projektne naloge]],'[1]PLAN KONTROLE KONČANIH STROJEV'!$C$8:$M$2000,4,FALSE),"")</f>
        <v>DA</v>
      </c>
      <c r="AI1473" s="10"/>
      <c r="AJ1473" s="10"/>
      <c r="AK1473" s="296">
        <f>IFERROR(VLOOKUP(Table3[[#This Row],[Št. projektne naloge]],'[1]PLAN KONTROLE KONČANIH STROJEV'!$C$8:$M$2000,9,FALSE),"")</f>
        <v>45856</v>
      </c>
      <c r="AL147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73" s="30" t="s">
        <v>357</v>
      </c>
      <c r="AN1473" s="1"/>
    </row>
    <row r="1474" spans="1:40" ht="18" hidden="1" customHeight="1" x14ac:dyDescent="0.35">
      <c r="A1474" s="117" t="s">
        <v>2988</v>
      </c>
      <c r="B1474" s="86" t="s">
        <v>2989</v>
      </c>
      <c r="C1474" s="57" t="s">
        <v>2977</v>
      </c>
      <c r="D1474" s="419" t="s">
        <v>2978</v>
      </c>
      <c r="E1474" s="50">
        <v>1</v>
      </c>
      <c r="F1474" s="24" t="s">
        <v>357</v>
      </c>
      <c r="G1474" s="10" t="s">
        <v>2007</v>
      </c>
      <c r="H1474" s="29" t="s">
        <v>3055</v>
      </c>
      <c r="I1474" s="87">
        <v>23</v>
      </c>
      <c r="J1474" s="246"/>
      <c r="K1474" s="7"/>
      <c r="L1474" s="19">
        <v>0</v>
      </c>
      <c r="M1474" s="19">
        <v>0</v>
      </c>
      <c r="N1474" s="10">
        <v>484113</v>
      </c>
      <c r="O1474" s="86" t="s">
        <v>2976</v>
      </c>
      <c r="P1474" s="10">
        <v>2</v>
      </c>
      <c r="Q1474" s="102"/>
      <c r="R1474" s="10">
        <v>296</v>
      </c>
      <c r="S1474" s="59" t="s">
        <v>28</v>
      </c>
      <c r="T1474" s="30" t="s">
        <v>556</v>
      </c>
      <c r="U1474" s="10"/>
      <c r="V1474" s="434"/>
      <c r="W1474" s="10" t="str">
        <f>IFERROR(VLOOKUP(Table3[[#This Row],[Št. projektne naloge]],'[2]list 1'!$A$2:$I$2000,9,FALSE),"")</f>
        <v/>
      </c>
      <c r="X1474" s="296" t="str">
        <f>IFERROR(VLOOKUP(Table3[[#This Row],[Št. projektne naloge]],'[2]list 1'!$A$2:$I$2000,8,FALSE),"")</f>
        <v/>
      </c>
      <c r="Y1474" s="101">
        <f>SUM(Table3[[#This Row],[cca 
25%]:[cca 100%]])</f>
        <v>1</v>
      </c>
      <c r="Z1474" s="344">
        <f>Table3[[#This Row],[Montažne ure]]*(1-Table3[[#This Row],[faktor %]])</f>
        <v>0</v>
      </c>
      <c r="AA1474" s="84">
        <v>0.25</v>
      </c>
      <c r="AB1474" s="84">
        <v>0.25</v>
      </c>
      <c r="AC1474" s="84">
        <v>0.25</v>
      </c>
      <c r="AD1474" s="84">
        <v>0.25</v>
      </c>
      <c r="AE1474" s="108" t="s">
        <v>3061</v>
      </c>
      <c r="AF1474" s="3"/>
      <c r="AG1474" s="296">
        <f>IFERROR(VLOOKUP(Table3[[#This Row],[Št. projektne naloge]],'[1]PLAN KONTROLE KONČANIH STROJEV'!$C$8:$M$2000,5,FALSE),"")</f>
        <v>0</v>
      </c>
      <c r="AH1474" s="296" t="str">
        <f>IFERROR(VLOOKUP(Table3[[#This Row],[Št. projektne naloge]],'[1]PLAN KONTROLE KONČANIH STROJEV'!$C$8:$M$2000,4,FALSE),"")</f>
        <v>DA</v>
      </c>
      <c r="AI1474" s="10"/>
      <c r="AJ1474" s="10"/>
      <c r="AK1474" s="296">
        <f>IFERROR(VLOOKUP(Table3[[#This Row],[Št. projektne naloge]],'[1]PLAN KONTROLE KONČANIH STROJEV'!$C$8:$M$2000,9,FALSE),"")</f>
        <v>45853</v>
      </c>
      <c r="AL147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74" s="30" t="s">
        <v>357</v>
      </c>
      <c r="AN1474" s="1"/>
    </row>
    <row r="1475" spans="1:40" ht="18" hidden="1" customHeight="1" x14ac:dyDescent="0.35">
      <c r="A1475" s="117" t="s">
        <v>2988</v>
      </c>
      <c r="B1475" s="86" t="s">
        <v>2989</v>
      </c>
      <c r="C1475" s="57" t="s">
        <v>2980</v>
      </c>
      <c r="D1475" s="419" t="s">
        <v>2981</v>
      </c>
      <c r="E1475" s="50">
        <v>1</v>
      </c>
      <c r="F1475" s="24" t="s">
        <v>357</v>
      </c>
      <c r="G1475" s="10" t="s">
        <v>395</v>
      </c>
      <c r="H1475" s="29" t="s">
        <v>578</v>
      </c>
      <c r="I1475" s="87">
        <v>23</v>
      </c>
      <c r="J1475" s="7"/>
      <c r="K1475" s="349"/>
      <c r="L1475" s="19">
        <v>0</v>
      </c>
      <c r="M1475" s="19">
        <v>0</v>
      </c>
      <c r="N1475" s="10">
        <v>484114</v>
      </c>
      <c r="O1475" s="86" t="s">
        <v>2979</v>
      </c>
      <c r="P1475" s="10">
        <v>2</v>
      </c>
      <c r="Q1475" s="102"/>
      <c r="R1475" s="10">
        <v>35</v>
      </c>
      <c r="S1475" s="62" t="s">
        <v>19</v>
      </c>
      <c r="T1475" s="30" t="s">
        <v>577</v>
      </c>
      <c r="U1475" s="10"/>
      <c r="V1475" s="434"/>
      <c r="W1475" s="10" t="str">
        <f>IFERROR(VLOOKUP(Table3[[#This Row],[Št. projektne naloge]],'[2]list 1'!$A$2:$I$2000,9,FALSE),"")</f>
        <v/>
      </c>
      <c r="X1475" s="296" t="str">
        <f>IFERROR(VLOOKUP(Table3[[#This Row],[Št. projektne naloge]],'[2]list 1'!$A$2:$I$2000,8,FALSE),"")</f>
        <v/>
      </c>
      <c r="Y1475" s="101">
        <f>SUM(Table3[[#This Row],[cca 
25%]:[cca 100%]])</f>
        <v>1</v>
      </c>
      <c r="Z1475" s="344">
        <f>Table3[[#This Row],[Montažne ure]]*(1-Table3[[#This Row],[faktor %]])</f>
        <v>0</v>
      </c>
      <c r="AA1475" s="84">
        <v>0.25</v>
      </c>
      <c r="AB1475" s="84">
        <v>0.25</v>
      </c>
      <c r="AC1475" s="84">
        <v>0.25</v>
      </c>
      <c r="AD1475" s="84">
        <v>0.25</v>
      </c>
      <c r="AE1475" s="157" t="s">
        <v>561</v>
      </c>
      <c r="AF1475" s="3"/>
      <c r="AG1475" s="296">
        <f>IFERROR(VLOOKUP(Table3[[#This Row],[Št. projektne naloge]],'[1]PLAN KONTROLE KONČANIH STROJEV'!$C$8:$M$2000,5,FALSE),"")</f>
        <v>0</v>
      </c>
      <c r="AH1475" s="296" t="str">
        <f>IFERROR(VLOOKUP(Table3[[#This Row],[Št. projektne naloge]],'[1]PLAN KONTROLE KONČANIH STROJEV'!$C$8:$M$2000,4,FALSE),"")</f>
        <v>DA</v>
      </c>
      <c r="AI1475" s="10"/>
      <c r="AJ1475" s="10"/>
      <c r="AK1475" s="296">
        <f>IFERROR(VLOOKUP(Table3[[#This Row],[Št. projektne naloge]],'[1]PLAN KONTROLE KONČANIH STROJEV'!$C$8:$M$2000,9,FALSE),"")</f>
        <v>45852</v>
      </c>
      <c r="AL147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75" s="30" t="s">
        <v>357</v>
      </c>
      <c r="AN1475" s="1"/>
    </row>
    <row r="1476" spans="1:40" ht="18" hidden="1" customHeight="1" x14ac:dyDescent="0.35">
      <c r="A1476" s="106" t="s">
        <v>2988</v>
      </c>
      <c r="B1476" s="71" t="s">
        <v>2989</v>
      </c>
      <c r="C1476" s="96" t="s">
        <v>2982</v>
      </c>
      <c r="D1476" s="97" t="s">
        <v>2983</v>
      </c>
      <c r="E1476" s="97" t="s">
        <v>2659</v>
      </c>
      <c r="F1476" s="24" t="s">
        <v>357</v>
      </c>
      <c r="G1476" s="70" t="s">
        <v>30</v>
      </c>
      <c r="H1476" s="379"/>
      <c r="I1476" s="70"/>
      <c r="J1476" s="70"/>
      <c r="K1476" s="70"/>
      <c r="L1476" s="229"/>
      <c r="M1476" s="229"/>
      <c r="N1476" s="70">
        <v>484115</v>
      </c>
      <c r="O1476" s="86">
        <v>16765</v>
      </c>
      <c r="P1476" s="10">
        <v>1</v>
      </c>
      <c r="Q1476" s="102"/>
      <c r="R1476" s="10"/>
      <c r="S1476" s="29"/>
      <c r="T1476" s="30"/>
      <c r="U1476" s="10"/>
      <c r="V1476" s="434"/>
      <c r="W1476" s="10" t="str">
        <f>IFERROR(VLOOKUP(Table3[[#This Row],[Št. projektne naloge]],'[2]list 1'!$A$2:$I$2000,9,FALSE),"")</f>
        <v/>
      </c>
      <c r="X1476" s="296" t="str">
        <f>IFERROR(VLOOKUP(Table3[[#This Row],[Št. projektne naloge]],'[2]list 1'!$A$2:$I$2000,8,FALSE),"")</f>
        <v/>
      </c>
      <c r="Y1476" s="101">
        <f>SUM(Table3[[#This Row],[cca 
25%]:[cca 100%]])</f>
        <v>0</v>
      </c>
      <c r="Z1476" s="344">
        <f>Table3[[#This Row],[Montažne ure]]*(1-Table3[[#This Row],[faktor %]])</f>
        <v>0</v>
      </c>
      <c r="AA1476" s="366"/>
      <c r="AB1476" s="85"/>
      <c r="AC1476" s="85"/>
      <c r="AD1476" s="85"/>
      <c r="AE1476" s="10"/>
      <c r="AF1476" s="3"/>
      <c r="AG1476" s="296">
        <f>IFERROR(VLOOKUP(Table3[[#This Row],[Št. projektne naloge]],'[1]PLAN KONTROLE KONČANIH STROJEV'!$C$8:$M$2000,5,FALSE),"")</f>
        <v>0</v>
      </c>
      <c r="AH1476" s="296">
        <f>IFERROR(VLOOKUP(Table3[[#This Row],[Št. projektne naloge]],'[1]PLAN KONTROLE KONČANIH STROJEV'!$C$8:$M$2000,4,FALSE),"")</f>
        <v>0</v>
      </c>
      <c r="AI1476" s="10"/>
      <c r="AJ1476" s="10"/>
      <c r="AK1476" s="296">
        <f>IFERROR(VLOOKUP(Table3[[#This Row],[Št. projektne naloge]],'[1]PLAN KONTROLE KONČANIH STROJEV'!$C$8:$M$2000,9,FALSE),"")</f>
        <v>0</v>
      </c>
      <c r="AL147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76" s="30" t="s">
        <v>357</v>
      </c>
      <c r="AN1476" s="1"/>
    </row>
    <row r="1477" spans="1:40" ht="18" hidden="1" customHeight="1" x14ac:dyDescent="0.35">
      <c r="A1477" s="106" t="s">
        <v>2988</v>
      </c>
      <c r="B1477" s="71" t="s">
        <v>2989</v>
      </c>
      <c r="C1477" s="96" t="s">
        <v>2984</v>
      </c>
      <c r="D1477" s="97" t="s">
        <v>2985</v>
      </c>
      <c r="E1477" s="97" t="s">
        <v>2659</v>
      </c>
      <c r="F1477" s="24" t="s">
        <v>357</v>
      </c>
      <c r="G1477" s="70" t="s">
        <v>30</v>
      </c>
      <c r="H1477" s="379"/>
      <c r="I1477" s="70"/>
      <c r="J1477" s="70"/>
      <c r="K1477" s="70"/>
      <c r="L1477" s="229"/>
      <c r="M1477" s="229"/>
      <c r="N1477" s="70">
        <v>484116</v>
      </c>
      <c r="O1477" s="86">
        <v>16766</v>
      </c>
      <c r="P1477" s="10">
        <v>1</v>
      </c>
      <c r="Q1477" s="102"/>
      <c r="R1477" s="10"/>
      <c r="S1477" s="29"/>
      <c r="T1477" s="30"/>
      <c r="U1477" s="10"/>
      <c r="V1477" s="434"/>
      <c r="W1477" s="10" t="str">
        <f>IFERROR(VLOOKUP(Table3[[#This Row],[Št. projektne naloge]],'[2]list 1'!$A$2:$I$2000,9,FALSE),"")</f>
        <v/>
      </c>
      <c r="X1477" s="296" t="str">
        <f>IFERROR(VLOOKUP(Table3[[#This Row],[Št. projektne naloge]],'[2]list 1'!$A$2:$I$2000,8,FALSE),"")</f>
        <v/>
      </c>
      <c r="Y1477" s="101">
        <f>SUM(Table3[[#This Row],[cca 
25%]:[cca 100%]])</f>
        <v>0</v>
      </c>
      <c r="Z1477" s="344">
        <f>Table3[[#This Row],[Montažne ure]]*(1-Table3[[#This Row],[faktor %]])</f>
        <v>0</v>
      </c>
      <c r="AA1477" s="366"/>
      <c r="AB1477" s="85"/>
      <c r="AC1477" s="85"/>
      <c r="AD1477" s="85"/>
      <c r="AE1477" s="10"/>
      <c r="AF1477" s="3"/>
      <c r="AG1477" s="296">
        <f>IFERROR(VLOOKUP(Table3[[#This Row],[Št. projektne naloge]],'[1]PLAN KONTROLE KONČANIH STROJEV'!$C$8:$M$2000,5,FALSE),"")</f>
        <v>0</v>
      </c>
      <c r="AH1477" s="296">
        <f>IFERROR(VLOOKUP(Table3[[#This Row],[Št. projektne naloge]],'[1]PLAN KONTROLE KONČANIH STROJEV'!$C$8:$M$2000,4,FALSE),"")</f>
        <v>0</v>
      </c>
      <c r="AI1477" s="10"/>
      <c r="AJ1477" s="10"/>
      <c r="AK1477" s="296">
        <f>IFERROR(VLOOKUP(Table3[[#This Row],[Št. projektne naloge]],'[1]PLAN KONTROLE KONČANIH STROJEV'!$C$8:$M$2000,9,FALSE),"")</f>
        <v>0</v>
      </c>
      <c r="AL147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77" s="30" t="s">
        <v>357</v>
      </c>
      <c r="AN1477" s="1"/>
    </row>
    <row r="1478" spans="1:40" ht="18" hidden="1" customHeight="1" x14ac:dyDescent="0.35">
      <c r="A1478" s="76" t="s">
        <v>2988</v>
      </c>
      <c r="B1478" s="92" t="s">
        <v>2989</v>
      </c>
      <c r="C1478" s="95" t="s">
        <v>2986</v>
      </c>
      <c r="D1478" s="25" t="s">
        <v>2987</v>
      </c>
      <c r="E1478" s="25">
        <v>1</v>
      </c>
      <c r="F1478" s="24" t="s">
        <v>357</v>
      </c>
      <c r="G1478" s="91" t="s">
        <v>390</v>
      </c>
      <c r="H1478" s="112"/>
      <c r="I1478" s="91"/>
      <c r="J1478" s="91"/>
      <c r="K1478" s="91"/>
      <c r="L1478" s="19">
        <v>0</v>
      </c>
      <c r="M1478" s="19">
        <v>0</v>
      </c>
      <c r="N1478" s="91">
        <v>484117</v>
      </c>
      <c r="O1478" s="86"/>
      <c r="P1478" s="10">
        <v>1</v>
      </c>
      <c r="Q1478" s="102"/>
      <c r="R1478" s="10"/>
      <c r="S1478" s="29"/>
      <c r="T1478" s="30" t="s">
        <v>556</v>
      </c>
      <c r="U1478" s="10"/>
      <c r="V1478" s="434"/>
      <c r="W1478" s="10" t="str">
        <f>IFERROR(VLOOKUP(Table3[[#This Row],[Št. projektne naloge]],'[2]list 1'!$A$2:$I$2000,9,FALSE),"")</f>
        <v/>
      </c>
      <c r="X1478" s="296" t="str">
        <f>IFERROR(VLOOKUP(Table3[[#This Row],[Št. projektne naloge]],'[2]list 1'!$A$2:$I$2000,8,FALSE),"")</f>
        <v/>
      </c>
      <c r="Y1478" s="101">
        <f>SUM(Table3[[#This Row],[cca 
25%]:[cca 100%]])</f>
        <v>0</v>
      </c>
      <c r="Z1478" s="344">
        <f>Table3[[#This Row],[Montažne ure]]*(1-Table3[[#This Row],[faktor %]])</f>
        <v>0</v>
      </c>
      <c r="AA1478" s="366"/>
      <c r="AB1478" s="85"/>
      <c r="AC1478" s="85"/>
      <c r="AD1478" s="85"/>
      <c r="AE1478" s="10"/>
      <c r="AF1478" s="3"/>
      <c r="AG1478" s="296" t="str">
        <f>IFERROR(VLOOKUP(Table3[[#This Row],[Št. projektne naloge]],'[1]PLAN KONTROLE KONČANIH STROJEV'!$C$8:$M$2000,5,FALSE),"")</f>
        <v/>
      </c>
      <c r="AH1478" s="296" t="str">
        <f>IFERROR(VLOOKUP(Table3[[#This Row],[Št. projektne naloge]],'[1]PLAN KONTROLE KONČANIH STROJEV'!$C$8:$M$2000,4,FALSE),"")</f>
        <v/>
      </c>
      <c r="AI1478" s="10"/>
      <c r="AJ1478" s="10"/>
      <c r="AK1478" s="296" t="str">
        <f>IFERROR(VLOOKUP(Table3[[#This Row],[Št. projektne naloge]],'[1]PLAN KONTROLE KONČANIH STROJEV'!$C$8:$M$2000,9,FALSE),"")</f>
        <v/>
      </c>
      <c r="AL147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78" s="30" t="s">
        <v>357</v>
      </c>
      <c r="AN1478" s="1"/>
    </row>
    <row r="1479" spans="1:40" ht="18" hidden="1" customHeight="1" x14ac:dyDescent="0.35">
      <c r="A1479" s="117"/>
      <c r="B1479" s="86"/>
      <c r="C1479" s="57"/>
      <c r="D1479" s="50"/>
      <c r="E1479" s="50" t="str">
        <f>RIGHT(D1479,5)</f>
        <v/>
      </c>
      <c r="F1479" s="10"/>
      <c r="G1479" s="10"/>
      <c r="H1479" s="29"/>
      <c r="I1479" s="10"/>
      <c r="J1479" s="10"/>
      <c r="K1479" s="10"/>
      <c r="L1479" s="24"/>
      <c r="M1479" s="24"/>
      <c r="N1479" s="10"/>
      <c r="O1479" s="10"/>
      <c r="P1479" s="10">
        <v>1</v>
      </c>
      <c r="Q1479" s="102"/>
      <c r="R1479" s="10"/>
      <c r="S1479" s="29"/>
      <c r="T1479" s="30"/>
      <c r="U1479" s="10"/>
      <c r="V1479" s="434"/>
      <c r="W1479" s="10" t="str">
        <f>IFERROR(VLOOKUP(Table3[[#This Row],[Št. projektne naloge]],'[2]list 1'!$A$2:$I$2000,9,FALSE),"")</f>
        <v/>
      </c>
      <c r="X1479" s="296" t="str">
        <f>IFERROR(VLOOKUP(Table3[[#This Row],[Št. projektne naloge]],'[2]list 1'!$A$2:$I$2000,8,FALSE),"")</f>
        <v/>
      </c>
      <c r="Y1479" s="101">
        <f>SUM(Table3[[#This Row],[cca 
25%]:[cca 100%]])</f>
        <v>0</v>
      </c>
      <c r="Z1479" s="344">
        <f>Table3[[#This Row],[Montažne ure]]*(1-Table3[[#This Row],[faktor %]])</f>
        <v>0</v>
      </c>
      <c r="AA1479" s="366"/>
      <c r="AB1479" s="85"/>
      <c r="AC1479" s="85"/>
      <c r="AD1479" s="85"/>
      <c r="AE1479" s="10"/>
      <c r="AF1479" s="3"/>
      <c r="AG1479" s="296" t="str">
        <f>IFERROR(VLOOKUP(Table3[[#This Row],[Št. projektne naloge]],'[1]PLAN KONTROLE KONČANIH STROJEV'!$C$8:$M$2000,5,FALSE),"")</f>
        <v/>
      </c>
      <c r="AH1479" s="296" t="str">
        <f>IFERROR(VLOOKUP(Table3[[#This Row],[Št. projektne naloge]],'[1]PLAN KONTROLE KONČANIH STROJEV'!$C$8:$M$2000,4,FALSE),"")</f>
        <v/>
      </c>
      <c r="AI1479" s="10"/>
      <c r="AJ1479" s="10"/>
      <c r="AK1479" s="296" t="str">
        <f>IFERROR(VLOOKUP(Table3[[#This Row],[Št. projektne naloge]],'[1]PLAN KONTROLE KONČANIH STROJEV'!$C$8:$M$2000,9,FALSE),"")</f>
        <v/>
      </c>
      <c r="AL147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79" s="30" t="s">
        <v>357</v>
      </c>
      <c r="AN1479" s="1"/>
    </row>
    <row r="1480" spans="1:40" ht="18" hidden="1" customHeight="1" x14ac:dyDescent="0.35">
      <c r="A1480" s="117"/>
      <c r="B1480" s="86"/>
      <c r="C1480" s="57"/>
      <c r="D1480" s="50"/>
      <c r="E1480" s="50" t="str">
        <f>RIGHT(D1480,5)</f>
        <v/>
      </c>
      <c r="F1480" s="10"/>
      <c r="G1480" s="10"/>
      <c r="H1480" s="29"/>
      <c r="I1480" s="10"/>
      <c r="J1480" s="10"/>
      <c r="K1480" s="10"/>
      <c r="L1480" s="24"/>
      <c r="M1480" s="24"/>
      <c r="N1480" s="10"/>
      <c r="O1480" s="10"/>
      <c r="P1480" s="10"/>
      <c r="Q1480" s="102"/>
      <c r="R1480" s="10"/>
      <c r="S1480" s="29"/>
      <c r="T1480" s="30"/>
      <c r="U1480" s="10"/>
      <c r="V1480" s="434"/>
      <c r="W1480" s="10" t="str">
        <f>IFERROR(VLOOKUP(Table3[[#This Row],[Št. projektne naloge]],'[2]list 1'!$A$2:$I$2000,9,FALSE),"")</f>
        <v/>
      </c>
      <c r="X1480" s="296" t="str">
        <f>IFERROR(VLOOKUP(Table3[[#This Row],[Št. projektne naloge]],'[2]list 1'!$A$2:$I$2000,8,FALSE),"")</f>
        <v/>
      </c>
      <c r="Y1480" s="101">
        <f>SUM(Table3[[#This Row],[cca 
25%]:[cca 100%]])</f>
        <v>0</v>
      </c>
      <c r="Z1480" s="344">
        <f>Table3[[#This Row],[Montažne ure]]*(1-Table3[[#This Row],[faktor %]])</f>
        <v>0</v>
      </c>
      <c r="AA1480" s="366"/>
      <c r="AB1480" s="85"/>
      <c r="AC1480" s="85"/>
      <c r="AD1480" s="85"/>
      <c r="AE1480" s="10"/>
      <c r="AF1480" s="3"/>
      <c r="AG1480" s="296" t="str">
        <f>IFERROR(VLOOKUP(Table3[[#This Row],[Št. projektne naloge]],'[1]PLAN KONTROLE KONČANIH STROJEV'!$C$8:$M$2000,5,FALSE),"")</f>
        <v/>
      </c>
      <c r="AH1480" s="296" t="str">
        <f>IFERROR(VLOOKUP(Table3[[#This Row],[Št. projektne naloge]],'[1]PLAN KONTROLE KONČANIH STROJEV'!$C$8:$M$2000,4,FALSE),"")</f>
        <v/>
      </c>
      <c r="AI1480" s="10"/>
      <c r="AJ1480" s="10"/>
      <c r="AK1480" s="296" t="str">
        <f>IFERROR(VLOOKUP(Table3[[#This Row],[Št. projektne naloge]],'[1]PLAN KONTROLE KONČANIH STROJEV'!$C$8:$M$2000,9,FALSE),"")</f>
        <v/>
      </c>
      <c r="AL148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80" s="30"/>
      <c r="AN1480" s="1"/>
    </row>
    <row r="1481" spans="1:40" ht="18" hidden="1" customHeight="1" x14ac:dyDescent="0.35">
      <c r="A1481" s="117" t="s">
        <v>3018</v>
      </c>
      <c r="B1481" s="86" t="s">
        <v>3019</v>
      </c>
      <c r="C1481" s="57" t="s">
        <v>2990</v>
      </c>
      <c r="D1481" s="419" t="s">
        <v>2991</v>
      </c>
      <c r="E1481" s="50">
        <v>1</v>
      </c>
      <c r="F1481" s="606">
        <v>23904.494491485715</v>
      </c>
      <c r="G1481" s="10" t="s">
        <v>2880</v>
      </c>
      <c r="H1481" s="29" t="s">
        <v>25</v>
      </c>
      <c r="I1481" s="7">
        <v>23</v>
      </c>
      <c r="J1481" s="7"/>
      <c r="K1481" s="4"/>
      <c r="L1481" s="7">
        <v>0</v>
      </c>
      <c r="M1481" s="19">
        <v>0</v>
      </c>
      <c r="N1481" s="93">
        <v>355888065</v>
      </c>
      <c r="O1481" s="86">
        <v>16680</v>
      </c>
      <c r="P1481" s="10">
        <v>1</v>
      </c>
      <c r="Q1481" s="102"/>
      <c r="R1481" s="10">
        <v>111</v>
      </c>
      <c r="S1481" s="59" t="s">
        <v>28</v>
      </c>
      <c r="T1481" s="211" t="s">
        <v>3224</v>
      </c>
      <c r="U1481" s="10"/>
      <c r="V1481" s="434"/>
      <c r="W1481" s="10" t="str">
        <f>IFERROR(VLOOKUP(Table3[[#This Row],[Št. projektne naloge]],'[2]list 1'!$A$2:$I$2000,9,FALSE),"")</f>
        <v/>
      </c>
      <c r="X1481" s="296" t="str">
        <f>IFERROR(VLOOKUP(Table3[[#This Row],[Št. projektne naloge]],'[2]list 1'!$A$2:$I$2000,8,FALSE),"")</f>
        <v/>
      </c>
      <c r="Y1481" s="101">
        <f>SUM(Table3[[#This Row],[cca 
25%]:[cca 100%]])</f>
        <v>1</v>
      </c>
      <c r="Z1481" s="344">
        <f>Table3[[#This Row],[Montažne ure]]*(1-Table3[[#This Row],[faktor %]])</f>
        <v>0</v>
      </c>
      <c r="AA1481" s="84">
        <v>0.25</v>
      </c>
      <c r="AB1481" s="84">
        <v>0.25</v>
      </c>
      <c r="AC1481" s="84">
        <v>0.25</v>
      </c>
      <c r="AD1481" s="84">
        <v>0.25</v>
      </c>
      <c r="AE1481" s="155" t="s">
        <v>2223</v>
      </c>
      <c r="AF1481" s="3"/>
      <c r="AG1481" s="296">
        <f>IFERROR(VLOOKUP(Table3[[#This Row],[Št. projektne naloge]],'[1]PLAN KONTROLE KONČANIH STROJEV'!$C$8:$M$2000,5,FALSE),"")</f>
        <v>0</v>
      </c>
      <c r="AH1481" s="296" t="str">
        <f>IFERROR(VLOOKUP(Table3[[#This Row],[Št. projektne naloge]],'[1]PLAN KONTROLE KONČANIH STROJEV'!$C$8:$M$2000,4,FALSE),"")</f>
        <v>DA</v>
      </c>
      <c r="AI1481" s="10" t="s">
        <v>852</v>
      </c>
      <c r="AJ1481" s="10"/>
      <c r="AK1481" s="296">
        <f>IFERROR(VLOOKUP(Table3[[#This Row],[Št. projektne naloge]],'[1]PLAN KONTROLE KONČANIH STROJEV'!$C$8:$M$2000,9,FALSE),"")</f>
        <v>45917</v>
      </c>
      <c r="AL148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81" s="30" t="s">
        <v>357</v>
      </c>
      <c r="AN1481" s="1"/>
    </row>
    <row r="1482" spans="1:40" ht="18" hidden="1" customHeight="1" x14ac:dyDescent="0.35">
      <c r="A1482" s="117" t="s">
        <v>3018</v>
      </c>
      <c r="B1482" s="86" t="s">
        <v>3019</v>
      </c>
      <c r="C1482" s="57" t="s">
        <v>2992</v>
      </c>
      <c r="D1482" s="50" t="s">
        <v>2993</v>
      </c>
      <c r="E1482" s="50">
        <v>1</v>
      </c>
      <c r="F1482" s="606">
        <v>13000</v>
      </c>
      <c r="G1482" s="10" t="s">
        <v>2880</v>
      </c>
      <c r="H1482" s="29" t="s">
        <v>786</v>
      </c>
      <c r="I1482" s="10">
        <v>34</v>
      </c>
      <c r="J1482" s="7"/>
      <c r="K1482" s="7"/>
      <c r="L1482" s="19"/>
      <c r="M1482" s="19"/>
      <c r="N1482" s="10">
        <v>393464</v>
      </c>
      <c r="O1482" s="86"/>
      <c r="P1482" s="10">
        <v>1</v>
      </c>
      <c r="Q1482" s="102"/>
      <c r="R1482" s="10"/>
      <c r="S1482" s="29"/>
      <c r="T1482" s="211" t="s">
        <v>3224</v>
      </c>
      <c r="U1482" s="10"/>
      <c r="V1482" s="434"/>
      <c r="W1482" s="10" t="str">
        <f>IFERROR(VLOOKUP(Table3[[#This Row],[Št. projektne naloge]],'[2]list 1'!$A$2:$I$2000,9,FALSE),"")</f>
        <v/>
      </c>
      <c r="X1482" s="296" t="str">
        <f>IFERROR(VLOOKUP(Table3[[#This Row],[Št. projektne naloge]],'[2]list 1'!$A$2:$I$2000,8,FALSE),"")</f>
        <v/>
      </c>
      <c r="Y1482" s="101">
        <f>SUM(Table3[[#This Row],[cca 
25%]:[cca 100%]])</f>
        <v>0</v>
      </c>
      <c r="Z1482" s="344">
        <f>Table3[[#This Row],[Montažne ure]]*(1-Table3[[#This Row],[faktor %]])</f>
        <v>0</v>
      </c>
      <c r="AA1482" s="366"/>
      <c r="AB1482" s="85"/>
      <c r="AC1482" s="85"/>
      <c r="AD1482" s="85"/>
      <c r="AE1482" s="10"/>
      <c r="AF1482" s="3"/>
      <c r="AG1482" s="296">
        <f>IFERROR(VLOOKUP(Table3[[#This Row],[Št. projektne naloge]],'[1]PLAN KONTROLE KONČANIH STROJEV'!$C$8:$M$2000,5,FALSE),"")</f>
        <v>0</v>
      </c>
      <c r="AH1482" s="296">
        <f>IFERROR(VLOOKUP(Table3[[#This Row],[Št. projektne naloge]],'[1]PLAN KONTROLE KONČANIH STROJEV'!$C$8:$M$2000,4,FALSE),"")</f>
        <v>0</v>
      </c>
      <c r="AI1482" s="10" t="s">
        <v>852</v>
      </c>
      <c r="AJ1482" s="10"/>
      <c r="AK1482" s="296">
        <f>IFERROR(VLOOKUP(Table3[[#This Row],[Št. projektne naloge]],'[1]PLAN KONTROLE KONČANIH STROJEV'!$C$8:$M$2000,9,FALSE),"")</f>
        <v>0</v>
      </c>
      <c r="AL148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82" s="30" t="s">
        <v>357</v>
      </c>
      <c r="AN1482" s="1"/>
    </row>
    <row r="1483" spans="1:40" ht="18" hidden="1" customHeight="1" x14ac:dyDescent="0.35">
      <c r="A1483" s="76" t="s">
        <v>3018</v>
      </c>
      <c r="B1483" s="92" t="s">
        <v>3019</v>
      </c>
      <c r="C1483" s="95" t="s">
        <v>2994</v>
      </c>
      <c r="D1483" s="420" t="s">
        <v>2995</v>
      </c>
      <c r="E1483" s="25">
        <v>1</v>
      </c>
      <c r="F1483" s="606">
        <v>3382.4232440000001</v>
      </c>
      <c r="G1483" s="91" t="s">
        <v>3053</v>
      </c>
      <c r="H1483" s="112" t="s">
        <v>3313</v>
      </c>
      <c r="I1483" s="200">
        <v>29</v>
      </c>
      <c r="J1483" s="200"/>
      <c r="K1483" s="200"/>
      <c r="L1483" s="19">
        <v>0</v>
      </c>
      <c r="M1483" s="19">
        <v>0</v>
      </c>
      <c r="N1483" s="91">
        <v>483578</v>
      </c>
      <c r="O1483" s="92">
        <v>16781</v>
      </c>
      <c r="P1483" s="91">
        <v>1</v>
      </c>
      <c r="Q1483" s="310"/>
      <c r="R1483" s="91">
        <v>8</v>
      </c>
      <c r="S1483" s="61" t="s">
        <v>29</v>
      </c>
      <c r="T1483" s="211" t="s">
        <v>3224</v>
      </c>
      <c r="U1483" s="10"/>
      <c r="V1483" s="434"/>
      <c r="W1483" s="10" t="str">
        <f>IFERROR(VLOOKUP(Table3[[#This Row],[Št. projektne naloge]],'[2]list 1'!$A$2:$I$2000,9,FALSE),"")</f>
        <v/>
      </c>
      <c r="X1483" s="296" t="str">
        <f>IFERROR(VLOOKUP(Table3[[#This Row],[Št. projektne naloge]],'[2]list 1'!$A$2:$I$2000,8,FALSE),"")</f>
        <v/>
      </c>
      <c r="Y1483" s="101">
        <f>SUM(Table3[[#This Row],[cca 
25%]:[cca 100%]])</f>
        <v>1</v>
      </c>
      <c r="Z1483" s="344">
        <f>Table3[[#This Row],[Montažne ure]]*(1-Table3[[#This Row],[faktor %]])</f>
        <v>0</v>
      </c>
      <c r="AA1483" s="84">
        <v>0.25</v>
      </c>
      <c r="AB1483" s="84">
        <v>0.25</v>
      </c>
      <c r="AC1483" s="84">
        <v>0.25</v>
      </c>
      <c r="AD1483" s="84">
        <v>0.25</v>
      </c>
      <c r="AE1483" s="157" t="s">
        <v>3335</v>
      </c>
      <c r="AF1483" s="3"/>
      <c r="AG1483" s="296">
        <f>IFERROR(VLOOKUP(Table3[[#This Row],[Št. projektne naloge]],'[1]PLAN KONTROLE KONČANIH STROJEV'!$C$8:$M$2000,5,FALSE),"")</f>
        <v>45920</v>
      </c>
      <c r="AH1483" s="296" t="str">
        <f>IFERROR(VLOOKUP(Table3[[#This Row],[Št. projektne naloge]],'[1]PLAN KONTROLE KONČANIH STROJEV'!$C$8:$M$2000,4,FALSE),"")</f>
        <v>DA</v>
      </c>
      <c r="AI1483" s="10" t="s">
        <v>852</v>
      </c>
      <c r="AJ1483" s="10"/>
      <c r="AK1483" s="296">
        <f>IFERROR(VLOOKUP(Table3[[#This Row],[Št. projektne naloge]],'[1]PLAN KONTROLE KONČANIH STROJEV'!$C$8:$M$2000,9,FALSE),"")</f>
        <v>45920</v>
      </c>
      <c r="AL148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83" s="30" t="s">
        <v>357</v>
      </c>
      <c r="AN1483" s="1"/>
    </row>
    <row r="1484" spans="1:40" ht="18" hidden="1" customHeight="1" x14ac:dyDescent="0.35">
      <c r="A1484" s="76" t="s">
        <v>3018</v>
      </c>
      <c r="B1484" s="92" t="s">
        <v>3019</v>
      </c>
      <c r="C1484" s="95" t="s">
        <v>2996</v>
      </c>
      <c r="D1484" s="420" t="s">
        <v>2997</v>
      </c>
      <c r="E1484" s="25">
        <v>1</v>
      </c>
      <c r="F1484" s="606">
        <v>5901.7133139999996</v>
      </c>
      <c r="G1484" s="91" t="s">
        <v>542</v>
      </c>
      <c r="H1484" s="112" t="s">
        <v>3313</v>
      </c>
      <c r="I1484" s="200">
        <v>29</v>
      </c>
      <c r="J1484" s="200"/>
      <c r="K1484" s="200"/>
      <c r="L1484" s="19">
        <v>0</v>
      </c>
      <c r="M1484" s="19">
        <v>0</v>
      </c>
      <c r="N1484" s="91">
        <v>483565</v>
      </c>
      <c r="O1484" s="92">
        <v>16681</v>
      </c>
      <c r="P1484" s="91">
        <v>1</v>
      </c>
      <c r="Q1484" s="310"/>
      <c r="R1484" s="91">
        <v>20</v>
      </c>
      <c r="S1484" s="61" t="s">
        <v>29</v>
      </c>
      <c r="T1484" s="211" t="s">
        <v>3224</v>
      </c>
      <c r="U1484" s="10"/>
      <c r="V1484" s="434"/>
      <c r="W1484" s="10" t="str">
        <f>IFERROR(VLOOKUP(Table3[[#This Row],[Št. projektne naloge]],'[2]list 1'!$A$2:$I$2000,9,FALSE),"")</f>
        <v/>
      </c>
      <c r="X1484" s="296" t="str">
        <f>IFERROR(VLOOKUP(Table3[[#This Row],[Št. projektne naloge]],'[2]list 1'!$A$2:$I$2000,8,FALSE),"")</f>
        <v/>
      </c>
      <c r="Y1484" s="101">
        <f>SUM(Table3[[#This Row],[cca 
25%]:[cca 100%]])</f>
        <v>1</v>
      </c>
      <c r="Z1484" s="344">
        <f>Table3[[#This Row],[Montažne ure]]*(1-Table3[[#This Row],[faktor %]])</f>
        <v>0</v>
      </c>
      <c r="AA1484" s="84">
        <v>0.25</v>
      </c>
      <c r="AB1484" s="84">
        <v>0.25</v>
      </c>
      <c r="AC1484" s="84">
        <v>0.25</v>
      </c>
      <c r="AD1484" s="84">
        <v>0.25</v>
      </c>
      <c r="AE1484" s="157" t="s">
        <v>3335</v>
      </c>
      <c r="AF1484" s="3"/>
      <c r="AG1484" s="296">
        <f>IFERROR(VLOOKUP(Table3[[#This Row],[Št. projektne naloge]],'[1]PLAN KONTROLE KONČANIH STROJEV'!$C$8:$M$2000,5,FALSE),"")</f>
        <v>0</v>
      </c>
      <c r="AH1484" s="296" t="str">
        <f>IFERROR(VLOOKUP(Table3[[#This Row],[Št. projektne naloge]],'[1]PLAN KONTROLE KONČANIH STROJEV'!$C$8:$M$2000,4,FALSE),"")</f>
        <v>DA</v>
      </c>
      <c r="AI1484" s="10" t="s">
        <v>852</v>
      </c>
      <c r="AJ1484" s="10"/>
      <c r="AK1484" s="296">
        <f>IFERROR(VLOOKUP(Table3[[#This Row],[Št. projektne naloge]],'[1]PLAN KONTROLE KONČANIH STROJEV'!$C$8:$M$2000,9,FALSE),"")</f>
        <v>45922</v>
      </c>
      <c r="AL148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84" s="30" t="s">
        <v>357</v>
      </c>
      <c r="AN1484" s="1"/>
    </row>
    <row r="1485" spans="1:40" ht="18" hidden="1" customHeight="1" x14ac:dyDescent="0.35">
      <c r="A1485" s="117" t="s">
        <v>3018</v>
      </c>
      <c r="B1485" s="86" t="s">
        <v>3019</v>
      </c>
      <c r="C1485" s="57" t="s">
        <v>2998</v>
      </c>
      <c r="D1485" s="419" t="s">
        <v>2999</v>
      </c>
      <c r="E1485" s="50">
        <v>1</v>
      </c>
      <c r="F1485" s="606">
        <v>29112.485503600001</v>
      </c>
      <c r="G1485" s="10" t="s">
        <v>1998</v>
      </c>
      <c r="H1485" s="29" t="s">
        <v>765</v>
      </c>
      <c r="I1485" s="7">
        <v>29</v>
      </c>
      <c r="J1485" s="7"/>
      <c r="K1485" s="7"/>
      <c r="L1485" s="19">
        <v>0</v>
      </c>
      <c r="M1485" s="19">
        <v>0</v>
      </c>
      <c r="N1485" s="10">
        <v>483566</v>
      </c>
      <c r="O1485" s="86">
        <v>16682</v>
      </c>
      <c r="P1485" s="10">
        <v>1</v>
      </c>
      <c r="Q1485" s="102"/>
      <c r="R1485" s="10">
        <v>67</v>
      </c>
      <c r="S1485" s="61" t="s">
        <v>29</v>
      </c>
      <c r="T1485" s="211" t="s">
        <v>3224</v>
      </c>
      <c r="U1485" s="10"/>
      <c r="V1485" s="434"/>
      <c r="W1485" s="10" t="str">
        <f>IFERROR(VLOOKUP(Table3[[#This Row],[Št. projektne naloge]],'[2]list 1'!$A$2:$I$2000,9,FALSE),"")</f>
        <v/>
      </c>
      <c r="X1485" s="296" t="str">
        <f>IFERROR(VLOOKUP(Table3[[#This Row],[Št. projektne naloge]],'[2]list 1'!$A$2:$I$2000,8,FALSE),"")</f>
        <v/>
      </c>
      <c r="Y1485" s="101">
        <f>SUM(Table3[[#This Row],[cca 
25%]:[cca 100%]])</f>
        <v>1</v>
      </c>
      <c r="Z1485" s="344">
        <f>Table3[[#This Row],[Montažne ure]]*(1-Table3[[#This Row],[faktor %]])</f>
        <v>0</v>
      </c>
      <c r="AA1485" s="84">
        <v>0.25</v>
      </c>
      <c r="AB1485" s="84">
        <v>0.25</v>
      </c>
      <c r="AC1485" s="84">
        <v>0.25</v>
      </c>
      <c r="AD1485" s="84">
        <v>0.25</v>
      </c>
      <c r="AE1485" s="615"/>
      <c r="AF1485" s="3"/>
      <c r="AG1485" s="296">
        <f>IFERROR(VLOOKUP(Table3[[#This Row],[Št. projektne naloge]],'[1]PLAN KONTROLE KONČANIH STROJEV'!$C$8:$M$2000,5,FALSE),"")</f>
        <v>0</v>
      </c>
      <c r="AH1485" s="296" t="str">
        <f>IFERROR(VLOOKUP(Table3[[#This Row],[Št. projektne naloge]],'[1]PLAN KONTROLE KONČANIH STROJEV'!$C$8:$M$2000,4,FALSE),"")</f>
        <v>DA</v>
      </c>
      <c r="AI1485" s="10" t="s">
        <v>852</v>
      </c>
      <c r="AJ1485" s="10"/>
      <c r="AK1485" s="296">
        <f>IFERROR(VLOOKUP(Table3[[#This Row],[Št. projektne naloge]],'[1]PLAN KONTROLE KONČANIH STROJEV'!$C$8:$M$2000,9,FALSE),"")</f>
        <v>45917</v>
      </c>
      <c r="AL148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85" s="30" t="s">
        <v>357</v>
      </c>
      <c r="AN1485" s="1"/>
    </row>
    <row r="1486" spans="1:40" ht="18" hidden="1" customHeight="1" x14ac:dyDescent="0.35">
      <c r="A1486" s="117" t="s">
        <v>3018</v>
      </c>
      <c r="B1486" s="86" t="s">
        <v>3019</v>
      </c>
      <c r="C1486" s="57" t="s">
        <v>3000</v>
      </c>
      <c r="D1486" s="419" t="s">
        <v>3001</v>
      </c>
      <c r="E1486" s="50">
        <v>1</v>
      </c>
      <c r="F1486" s="606">
        <v>42777.689185399999</v>
      </c>
      <c r="G1486" s="10" t="s">
        <v>2127</v>
      </c>
      <c r="H1486" s="29" t="s">
        <v>3313</v>
      </c>
      <c r="I1486" s="7">
        <v>29</v>
      </c>
      <c r="J1486" s="7"/>
      <c r="K1486" s="7"/>
      <c r="L1486" s="19">
        <v>0</v>
      </c>
      <c r="M1486" s="19">
        <v>0</v>
      </c>
      <c r="N1486" s="10">
        <v>483571</v>
      </c>
      <c r="O1486" s="86">
        <v>16683</v>
      </c>
      <c r="P1486" s="10">
        <v>1</v>
      </c>
      <c r="Q1486" s="102"/>
      <c r="R1486" s="10">
        <v>188</v>
      </c>
      <c r="S1486" s="59" t="s">
        <v>28</v>
      </c>
      <c r="T1486" s="211" t="s">
        <v>3224</v>
      </c>
      <c r="U1486" s="10"/>
      <c r="V1486" s="434"/>
      <c r="W1486" s="10" t="str">
        <f>IFERROR(VLOOKUP(Table3[[#This Row],[Št. projektne naloge]],'[2]list 1'!$A$2:$I$2000,9,FALSE),"")</f>
        <v/>
      </c>
      <c r="X1486" s="296" t="str">
        <f>IFERROR(VLOOKUP(Table3[[#This Row],[Št. projektne naloge]],'[2]list 1'!$A$2:$I$2000,8,FALSE),"")</f>
        <v/>
      </c>
      <c r="Y1486" s="101">
        <f>SUM(Table3[[#This Row],[cca 
25%]:[cca 100%]])</f>
        <v>1</v>
      </c>
      <c r="Z1486" s="344">
        <f>Table3[[#This Row],[Montažne ure]]*(1-Table3[[#This Row],[faktor %]])</f>
        <v>0</v>
      </c>
      <c r="AA1486" s="84">
        <v>0.25</v>
      </c>
      <c r="AB1486" s="84">
        <v>0.25</v>
      </c>
      <c r="AC1486" s="84">
        <v>0.25</v>
      </c>
      <c r="AD1486" s="84">
        <v>0.25</v>
      </c>
      <c r="AE1486" s="155" t="s">
        <v>866</v>
      </c>
      <c r="AF1486" s="3"/>
      <c r="AG1486" s="296">
        <f>IFERROR(VLOOKUP(Table3[[#This Row],[Št. projektne naloge]],'[1]PLAN KONTROLE KONČANIH STROJEV'!$C$8:$M$2000,5,FALSE),"")</f>
        <v>0</v>
      </c>
      <c r="AH1486" s="296" t="str">
        <f>IFERROR(VLOOKUP(Table3[[#This Row],[Št. projektne naloge]],'[1]PLAN KONTROLE KONČANIH STROJEV'!$C$8:$M$2000,4,FALSE),"")</f>
        <v>DA</v>
      </c>
      <c r="AI1486" s="10" t="s">
        <v>852</v>
      </c>
      <c r="AJ1486" s="10"/>
      <c r="AK1486" s="296">
        <f>IFERROR(VLOOKUP(Table3[[#This Row],[Št. projektne naloge]],'[1]PLAN KONTROLE KONČANIH STROJEV'!$C$8:$M$2000,9,FALSE),"")</f>
        <v>45916</v>
      </c>
      <c r="AL148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86" s="30" t="s">
        <v>357</v>
      </c>
      <c r="AN1486" s="1"/>
    </row>
    <row r="1487" spans="1:40" ht="18" hidden="1" customHeight="1" x14ac:dyDescent="0.35">
      <c r="A1487" s="76" t="s">
        <v>3018</v>
      </c>
      <c r="B1487" s="92" t="s">
        <v>3019</v>
      </c>
      <c r="C1487" s="95" t="s">
        <v>3002</v>
      </c>
      <c r="D1487" s="420" t="s">
        <v>3003</v>
      </c>
      <c r="E1487" s="25">
        <v>1</v>
      </c>
      <c r="F1487" s="606">
        <v>6666.6499599999997</v>
      </c>
      <c r="G1487" s="91" t="s">
        <v>542</v>
      </c>
      <c r="H1487" s="29" t="s">
        <v>765</v>
      </c>
      <c r="I1487" s="7">
        <v>29</v>
      </c>
      <c r="J1487" s="7"/>
      <c r="K1487" s="200"/>
      <c r="L1487" s="19">
        <v>0</v>
      </c>
      <c r="M1487" s="19">
        <v>0</v>
      </c>
      <c r="N1487" s="91">
        <v>483572</v>
      </c>
      <c r="O1487" s="86">
        <v>16684</v>
      </c>
      <c r="P1487" s="10">
        <v>1</v>
      </c>
      <c r="Q1487" s="102"/>
      <c r="R1487" s="10">
        <v>20</v>
      </c>
      <c r="S1487" s="61" t="s">
        <v>29</v>
      </c>
      <c r="T1487" s="211" t="s">
        <v>3224</v>
      </c>
      <c r="U1487" s="10"/>
      <c r="V1487" s="434"/>
      <c r="W1487" s="10" t="str">
        <f>IFERROR(VLOOKUP(Table3[[#This Row],[Št. projektne naloge]],'[2]list 1'!$A$2:$I$2000,9,FALSE),"")</f>
        <v/>
      </c>
      <c r="X1487" s="296" t="str">
        <f>IFERROR(VLOOKUP(Table3[[#This Row],[Št. projektne naloge]],'[2]list 1'!$A$2:$I$2000,8,FALSE),"")</f>
        <v/>
      </c>
      <c r="Y1487" s="101">
        <f>SUM(Table3[[#This Row],[cca 
25%]:[cca 100%]])</f>
        <v>1</v>
      </c>
      <c r="Z1487" s="344">
        <f>Table3[[#This Row],[Montažne ure]]*(1-Table3[[#This Row],[faktor %]])</f>
        <v>0</v>
      </c>
      <c r="AA1487" s="84">
        <v>0.25</v>
      </c>
      <c r="AB1487" s="84">
        <v>0.25</v>
      </c>
      <c r="AC1487" s="84">
        <v>0.25</v>
      </c>
      <c r="AD1487" s="84">
        <v>0.25</v>
      </c>
      <c r="AE1487" s="157" t="s">
        <v>3335</v>
      </c>
      <c r="AF1487" s="3"/>
      <c r="AG1487" s="296">
        <f>IFERROR(VLOOKUP(Table3[[#This Row],[Št. projektne naloge]],'[1]PLAN KONTROLE KONČANIH STROJEV'!$C$8:$M$2000,5,FALSE),"")</f>
        <v>0</v>
      </c>
      <c r="AH1487" s="296" t="str">
        <f>IFERROR(VLOOKUP(Table3[[#This Row],[Št. projektne naloge]],'[1]PLAN KONTROLE KONČANIH STROJEV'!$C$8:$M$2000,4,FALSE),"")</f>
        <v>DA</v>
      </c>
      <c r="AI1487" s="10" t="s">
        <v>852</v>
      </c>
      <c r="AJ1487" s="10"/>
      <c r="AK1487" s="296">
        <f>IFERROR(VLOOKUP(Table3[[#This Row],[Št. projektne naloge]],'[1]PLAN KONTROLE KONČANIH STROJEV'!$C$8:$M$2000,9,FALSE),"")</f>
        <v>45922</v>
      </c>
      <c r="AL148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87" s="30" t="s">
        <v>357</v>
      </c>
      <c r="AN1487" s="1"/>
    </row>
    <row r="1488" spans="1:40" ht="18" hidden="1" customHeight="1" x14ac:dyDescent="0.35">
      <c r="A1488" s="117" t="s">
        <v>3018</v>
      </c>
      <c r="B1488" s="86" t="s">
        <v>3019</v>
      </c>
      <c r="C1488" s="57" t="s">
        <v>3004</v>
      </c>
      <c r="D1488" s="419" t="s">
        <v>3005</v>
      </c>
      <c r="E1488" s="50">
        <v>1</v>
      </c>
      <c r="F1488" s="606">
        <v>13179.8979368</v>
      </c>
      <c r="G1488" s="10" t="s">
        <v>2002</v>
      </c>
      <c r="H1488" s="29" t="s">
        <v>765</v>
      </c>
      <c r="I1488" s="7">
        <v>29</v>
      </c>
      <c r="J1488" s="7"/>
      <c r="K1488" s="7"/>
      <c r="L1488" s="19">
        <v>0</v>
      </c>
      <c r="M1488" s="19">
        <v>0</v>
      </c>
      <c r="N1488" s="10">
        <v>470437</v>
      </c>
      <c r="O1488" s="86">
        <v>16685</v>
      </c>
      <c r="P1488" s="10">
        <v>1</v>
      </c>
      <c r="Q1488" s="102"/>
      <c r="R1488" s="10">
        <v>40</v>
      </c>
      <c r="S1488" s="62" t="s">
        <v>19</v>
      </c>
      <c r="T1488" s="211" t="s">
        <v>3224</v>
      </c>
      <c r="U1488" s="10"/>
      <c r="V1488" s="434"/>
      <c r="W1488" s="10" t="str">
        <f>IFERROR(VLOOKUP(Table3[[#This Row],[Št. projektne naloge]],'[2]list 1'!$A$2:$I$2000,9,FALSE),"")</f>
        <v/>
      </c>
      <c r="X1488" s="296" t="str">
        <f>IFERROR(VLOOKUP(Table3[[#This Row],[Št. projektne naloge]],'[2]list 1'!$A$2:$I$2000,8,FALSE),"")</f>
        <v/>
      </c>
      <c r="Y1488" s="101">
        <f>SUM(Table3[[#This Row],[cca 
25%]:[cca 100%]])</f>
        <v>1</v>
      </c>
      <c r="Z1488" s="344">
        <f>Table3[[#This Row],[Montažne ure]]*(1-Table3[[#This Row],[faktor %]])</f>
        <v>0</v>
      </c>
      <c r="AA1488" s="84">
        <v>0.25</v>
      </c>
      <c r="AB1488" s="84">
        <v>0.25</v>
      </c>
      <c r="AC1488" s="84">
        <v>0.25</v>
      </c>
      <c r="AD1488" s="84">
        <v>0.25</v>
      </c>
      <c r="AE1488" s="157" t="s">
        <v>3336</v>
      </c>
      <c r="AF1488" s="3"/>
      <c r="AG1488" s="296">
        <f>IFERROR(VLOOKUP(Table3[[#This Row],[Št. projektne naloge]],'[1]PLAN KONTROLE KONČANIH STROJEV'!$C$8:$M$2000,5,FALSE),"")</f>
        <v>45920</v>
      </c>
      <c r="AH1488" s="296" t="str">
        <f>IFERROR(VLOOKUP(Table3[[#This Row],[Št. projektne naloge]],'[1]PLAN KONTROLE KONČANIH STROJEV'!$C$8:$M$2000,4,FALSE),"")</f>
        <v>DA</v>
      </c>
      <c r="AI1488" s="10" t="s">
        <v>852</v>
      </c>
      <c r="AJ1488" s="10"/>
      <c r="AK1488" s="296">
        <f>IFERROR(VLOOKUP(Table3[[#This Row],[Št. projektne naloge]],'[1]PLAN KONTROLE KONČANIH STROJEV'!$C$8:$M$2000,9,FALSE),"")</f>
        <v>45920</v>
      </c>
      <c r="AL148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88" s="30" t="s">
        <v>357</v>
      </c>
      <c r="AN1488" s="1"/>
    </row>
    <row r="1489" spans="1:41" ht="18" hidden="1" customHeight="1" x14ac:dyDescent="0.35">
      <c r="A1489" s="117" t="s">
        <v>3018</v>
      </c>
      <c r="B1489" s="86" t="s">
        <v>3019</v>
      </c>
      <c r="C1489" s="57" t="s">
        <v>3006</v>
      </c>
      <c r="D1489" s="419" t="s">
        <v>3007</v>
      </c>
      <c r="E1489" s="50">
        <v>1</v>
      </c>
      <c r="F1489" s="606">
        <v>309825.08746832173</v>
      </c>
      <c r="G1489" s="10" t="s">
        <v>2578</v>
      </c>
      <c r="H1489" s="29" t="s">
        <v>3163</v>
      </c>
      <c r="I1489" s="7">
        <v>29</v>
      </c>
      <c r="J1489" s="7"/>
      <c r="K1489" s="7"/>
      <c r="L1489" s="19">
        <v>0</v>
      </c>
      <c r="M1489" s="19">
        <v>0</v>
      </c>
      <c r="N1489" s="10">
        <v>483563</v>
      </c>
      <c r="O1489" s="86">
        <v>16679</v>
      </c>
      <c r="P1489" s="10">
        <v>1</v>
      </c>
      <c r="Q1489" s="102"/>
      <c r="R1489" s="10">
        <v>110</v>
      </c>
      <c r="S1489" s="58" t="s">
        <v>1486</v>
      </c>
      <c r="T1489" s="211" t="s">
        <v>3224</v>
      </c>
      <c r="U1489" s="10" t="s">
        <v>2149</v>
      </c>
      <c r="V1489" s="434"/>
      <c r="W1489" s="10" t="str">
        <f>IFERROR(VLOOKUP(Table3[[#This Row],[Št. projektne naloge]],'[2]list 1'!$A$2:$I$2000,9,FALSE),"")</f>
        <v/>
      </c>
      <c r="X1489" s="296" t="str">
        <f>IFERROR(VLOOKUP(Table3[[#This Row],[Št. projektne naloge]],'[2]list 1'!$A$2:$I$2000,8,FALSE),"")</f>
        <v/>
      </c>
      <c r="Y1489" s="101">
        <f>SUM(Table3[[#This Row],[cca 
25%]:[cca 100%]])</f>
        <v>1</v>
      </c>
      <c r="Z1489" s="344">
        <f>Table3[[#This Row],[Montažne ure]]*(1-Table3[[#This Row],[faktor %]])</f>
        <v>0</v>
      </c>
      <c r="AA1489" s="84">
        <v>0.25</v>
      </c>
      <c r="AB1489" s="84">
        <v>0.25</v>
      </c>
      <c r="AC1489" s="84">
        <v>0.25</v>
      </c>
      <c r="AD1489" s="84">
        <v>0.25</v>
      </c>
      <c r="AE1489" s="10"/>
      <c r="AF1489" s="3"/>
      <c r="AG1489" s="296">
        <f>IFERROR(VLOOKUP(Table3[[#This Row],[Št. projektne naloge]],'[1]PLAN KONTROLE KONČANIH STROJEV'!$C$8:$M$2000,5,FALSE),"")</f>
        <v>0</v>
      </c>
      <c r="AH1489" s="296">
        <f>IFERROR(VLOOKUP(Table3[[#This Row],[Št. projektne naloge]],'[1]PLAN KONTROLE KONČANIH STROJEV'!$C$8:$M$2000,4,FALSE),"")</f>
        <v>0</v>
      </c>
      <c r="AI1489" s="10" t="s">
        <v>852</v>
      </c>
      <c r="AJ1489" s="10"/>
      <c r="AK1489" s="296">
        <f>IFERROR(VLOOKUP(Table3[[#This Row],[Št. projektne naloge]],'[1]PLAN KONTROLE KONČANIH STROJEV'!$C$8:$M$2000,9,FALSE),"")</f>
        <v>0</v>
      </c>
      <c r="AL148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89" s="30" t="s">
        <v>357</v>
      </c>
      <c r="AN1489" s="1"/>
    </row>
    <row r="1490" spans="1:41" ht="18" hidden="1" customHeight="1" x14ac:dyDescent="0.35">
      <c r="A1490" s="117" t="s">
        <v>3018</v>
      </c>
      <c r="B1490" s="86" t="s">
        <v>3019</v>
      </c>
      <c r="C1490" s="57" t="s">
        <v>3008</v>
      </c>
      <c r="D1490" s="419" t="s">
        <v>3009</v>
      </c>
      <c r="E1490" s="50">
        <v>1</v>
      </c>
      <c r="F1490" s="606">
        <v>1540.3158100000001</v>
      </c>
      <c r="G1490" s="10" t="s">
        <v>395</v>
      </c>
      <c r="H1490" s="29" t="s">
        <v>558</v>
      </c>
      <c r="I1490" s="7">
        <v>27</v>
      </c>
      <c r="J1490" s="7"/>
      <c r="K1490" s="7"/>
      <c r="L1490" s="19">
        <v>0</v>
      </c>
      <c r="M1490" s="19">
        <v>0</v>
      </c>
      <c r="N1490" s="10">
        <v>397443</v>
      </c>
      <c r="O1490" s="86"/>
      <c r="P1490" s="10">
        <v>4</v>
      </c>
      <c r="Q1490" s="102"/>
      <c r="R1490" s="10">
        <v>8</v>
      </c>
      <c r="S1490" s="58" t="s">
        <v>1486</v>
      </c>
      <c r="T1490" s="211" t="s">
        <v>3224</v>
      </c>
      <c r="U1490" s="10"/>
      <c r="V1490" s="434"/>
      <c r="W1490" s="10" t="str">
        <f>IFERROR(VLOOKUP(Table3[[#This Row],[Št. projektne naloge]],'[2]list 1'!$A$2:$I$2000,9,FALSE),"")</f>
        <v/>
      </c>
      <c r="X1490" s="296" t="str">
        <f>IFERROR(VLOOKUP(Table3[[#This Row],[Št. projektne naloge]],'[2]list 1'!$A$2:$I$2000,8,FALSE),"")</f>
        <v/>
      </c>
      <c r="Y1490" s="101">
        <f>SUM(Table3[[#This Row],[cca 
25%]:[cca 100%]])</f>
        <v>1</v>
      </c>
      <c r="Z1490" s="344">
        <f>Table3[[#This Row],[Montažne ure]]*(1-Table3[[#This Row],[faktor %]])</f>
        <v>0</v>
      </c>
      <c r="AA1490" s="84">
        <v>0.25</v>
      </c>
      <c r="AB1490" s="84">
        <v>0.25</v>
      </c>
      <c r="AC1490" s="84">
        <v>0.25</v>
      </c>
      <c r="AD1490" s="84">
        <v>0.25</v>
      </c>
      <c r="AE1490" s="10"/>
      <c r="AF1490" s="3"/>
      <c r="AG1490" s="296">
        <f>IFERROR(VLOOKUP(Table3[[#This Row],[Št. projektne naloge]],'[1]PLAN KONTROLE KONČANIH STROJEV'!$C$8:$M$2000,5,FALSE),"")</f>
        <v>0</v>
      </c>
      <c r="AH1490" s="296">
        <f>IFERROR(VLOOKUP(Table3[[#This Row],[Št. projektne naloge]],'[1]PLAN KONTROLE KONČANIH STROJEV'!$C$8:$M$2000,4,FALSE),"")</f>
        <v>0</v>
      </c>
      <c r="AI1490" s="10"/>
      <c r="AJ1490" s="10"/>
      <c r="AK1490" s="296">
        <f>IFERROR(VLOOKUP(Table3[[#This Row],[Št. projektne naloge]],'[1]PLAN KONTROLE KONČANIH STROJEV'!$C$8:$M$2000,9,FALSE),"")</f>
        <v>0</v>
      </c>
      <c r="AL149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90" s="30" t="s">
        <v>357</v>
      </c>
      <c r="AN1490" s="1"/>
    </row>
    <row r="1491" spans="1:41" ht="18" hidden="1" customHeight="1" x14ac:dyDescent="0.35">
      <c r="A1491" s="117" t="s">
        <v>3018</v>
      </c>
      <c r="B1491" s="86" t="s">
        <v>3019</v>
      </c>
      <c r="C1491" s="57" t="s">
        <v>3010</v>
      </c>
      <c r="D1491" s="419" t="s">
        <v>3011</v>
      </c>
      <c r="E1491" s="50">
        <v>1</v>
      </c>
      <c r="F1491" s="606">
        <v>2195.3198600000001</v>
      </c>
      <c r="G1491" s="10" t="s">
        <v>395</v>
      </c>
      <c r="H1491" s="29" t="s">
        <v>558</v>
      </c>
      <c r="I1491" s="7">
        <v>27</v>
      </c>
      <c r="J1491" s="7"/>
      <c r="K1491" s="7"/>
      <c r="L1491" s="19">
        <v>0</v>
      </c>
      <c r="M1491" s="19">
        <v>0</v>
      </c>
      <c r="N1491" s="10">
        <v>397444</v>
      </c>
      <c r="O1491" s="86"/>
      <c r="P1491" s="10">
        <v>2</v>
      </c>
      <c r="Q1491" s="102"/>
      <c r="R1491" s="10">
        <v>4</v>
      </c>
      <c r="S1491" s="58" t="s">
        <v>1486</v>
      </c>
      <c r="T1491" s="211" t="s">
        <v>3224</v>
      </c>
      <c r="U1491" s="10"/>
      <c r="V1491" s="434"/>
      <c r="W1491" s="10" t="str">
        <f>IFERROR(VLOOKUP(Table3[[#This Row],[Št. projektne naloge]],'[2]list 1'!$A$2:$I$2000,9,FALSE),"")</f>
        <v/>
      </c>
      <c r="X1491" s="296" t="str">
        <f>IFERROR(VLOOKUP(Table3[[#This Row],[Št. projektne naloge]],'[2]list 1'!$A$2:$I$2000,8,FALSE),"")</f>
        <v/>
      </c>
      <c r="Y1491" s="101">
        <f>SUM(Table3[[#This Row],[cca 
25%]:[cca 100%]])</f>
        <v>1</v>
      </c>
      <c r="Z1491" s="344">
        <f>Table3[[#This Row],[Montažne ure]]*(1-Table3[[#This Row],[faktor %]])</f>
        <v>0</v>
      </c>
      <c r="AA1491" s="84">
        <v>0.25</v>
      </c>
      <c r="AB1491" s="84">
        <v>0.25</v>
      </c>
      <c r="AC1491" s="84">
        <v>0.25</v>
      </c>
      <c r="AD1491" s="84">
        <v>0.25</v>
      </c>
      <c r="AE1491" s="10"/>
      <c r="AF1491" s="3"/>
      <c r="AG1491" s="296">
        <f>IFERROR(VLOOKUP(Table3[[#This Row],[Št. projektne naloge]],'[1]PLAN KONTROLE KONČANIH STROJEV'!$C$8:$M$2000,5,FALSE),"")</f>
        <v>0</v>
      </c>
      <c r="AH1491" s="296">
        <f>IFERROR(VLOOKUP(Table3[[#This Row],[Št. projektne naloge]],'[1]PLAN KONTROLE KONČANIH STROJEV'!$C$8:$M$2000,4,FALSE),"")</f>
        <v>0</v>
      </c>
      <c r="AI1491" s="10"/>
      <c r="AJ1491" s="10"/>
      <c r="AK1491" s="296">
        <f>IFERROR(VLOOKUP(Table3[[#This Row],[Št. projektne naloge]],'[1]PLAN KONTROLE KONČANIH STROJEV'!$C$8:$M$2000,9,FALSE),"")</f>
        <v>0</v>
      </c>
      <c r="AL149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91" s="30" t="s">
        <v>357</v>
      </c>
      <c r="AN1491" s="1"/>
    </row>
    <row r="1492" spans="1:41" ht="18" hidden="1" customHeight="1" x14ac:dyDescent="0.35">
      <c r="A1492" s="76" t="s">
        <v>3018</v>
      </c>
      <c r="B1492" s="92" t="s">
        <v>3019</v>
      </c>
      <c r="C1492" s="95" t="s">
        <v>1165</v>
      </c>
      <c r="D1492" s="25" t="s">
        <v>3012</v>
      </c>
      <c r="E1492" s="25">
        <v>1</v>
      </c>
      <c r="F1492" s="606">
        <v>9075.875</v>
      </c>
      <c r="G1492" s="91" t="s">
        <v>542</v>
      </c>
      <c r="H1492" s="112"/>
      <c r="I1492" s="10">
        <v>29</v>
      </c>
      <c r="J1492" s="200"/>
      <c r="K1492" s="200"/>
      <c r="L1492" s="19"/>
      <c r="M1492" s="19"/>
      <c r="N1492" s="91">
        <v>315477</v>
      </c>
      <c r="O1492" s="86"/>
      <c r="P1492" s="10">
        <v>1</v>
      </c>
      <c r="Q1492" s="102"/>
      <c r="R1492" s="10"/>
      <c r="S1492" s="29"/>
      <c r="T1492" s="211" t="s">
        <v>3224</v>
      </c>
      <c r="U1492" s="10"/>
      <c r="V1492" s="434"/>
      <c r="W1492" s="10" t="str">
        <f>IFERROR(VLOOKUP(Table3[[#This Row],[Št. projektne naloge]],'[2]list 1'!$A$2:$I$2000,9,FALSE),"")</f>
        <v/>
      </c>
      <c r="X1492" s="296" t="str">
        <f>IFERROR(VLOOKUP(Table3[[#This Row],[Št. projektne naloge]],'[2]list 1'!$A$2:$I$2000,8,FALSE),"")</f>
        <v/>
      </c>
      <c r="Y1492" s="101">
        <f>SUM(Table3[[#This Row],[cca 
25%]:[cca 100%]])</f>
        <v>0</v>
      </c>
      <c r="Z1492" s="344">
        <f>Table3[[#This Row],[Montažne ure]]*(1-Table3[[#This Row],[faktor %]])</f>
        <v>0</v>
      </c>
      <c r="AA1492" s="366"/>
      <c r="AB1492" s="85"/>
      <c r="AC1492" s="85"/>
      <c r="AD1492" s="85"/>
      <c r="AE1492" s="10"/>
      <c r="AF1492" s="3"/>
      <c r="AG1492" s="296">
        <f>IFERROR(VLOOKUP(Table3[[#This Row],[Št. projektne naloge]],'[1]PLAN KONTROLE KONČANIH STROJEV'!$C$8:$M$2000,5,FALSE),"")</f>
        <v>0</v>
      </c>
      <c r="AH1492" s="296">
        <f>IFERROR(VLOOKUP(Table3[[#This Row],[Št. projektne naloge]],'[1]PLAN KONTROLE KONČANIH STROJEV'!$C$8:$M$2000,4,FALSE),"")</f>
        <v>0</v>
      </c>
      <c r="AI1492" s="10"/>
      <c r="AJ1492" s="10"/>
      <c r="AK1492" s="296">
        <f>IFERROR(VLOOKUP(Table3[[#This Row],[Št. projektne naloge]],'[1]PLAN KONTROLE KONČANIH STROJEV'!$C$8:$M$2000,9,FALSE),"")</f>
        <v>0</v>
      </c>
      <c r="AL149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92" s="30" t="s">
        <v>357</v>
      </c>
      <c r="AN1492" s="1"/>
    </row>
    <row r="1493" spans="1:41" ht="18" hidden="1" customHeight="1" x14ac:dyDescent="0.35">
      <c r="A1493" s="117" t="s">
        <v>3018</v>
      </c>
      <c r="B1493" s="86" t="s">
        <v>3019</v>
      </c>
      <c r="C1493" s="57" t="s">
        <v>3013</v>
      </c>
      <c r="D1493" s="419" t="s">
        <v>3014</v>
      </c>
      <c r="E1493" s="50">
        <v>1</v>
      </c>
      <c r="F1493" s="606">
        <v>20648.479866000001</v>
      </c>
      <c r="G1493" s="10" t="s">
        <v>2002</v>
      </c>
      <c r="H1493" s="29" t="s">
        <v>765</v>
      </c>
      <c r="I1493" s="7">
        <v>29</v>
      </c>
      <c r="J1493" s="7"/>
      <c r="K1493" s="7"/>
      <c r="L1493" s="19">
        <v>0</v>
      </c>
      <c r="M1493" s="19">
        <v>0</v>
      </c>
      <c r="N1493" s="10">
        <v>470438</v>
      </c>
      <c r="O1493" s="86">
        <v>16690</v>
      </c>
      <c r="P1493" s="10">
        <v>1</v>
      </c>
      <c r="Q1493" s="102"/>
      <c r="R1493" s="10">
        <v>86</v>
      </c>
      <c r="S1493" s="62" t="s">
        <v>19</v>
      </c>
      <c r="T1493" s="211" t="s">
        <v>3224</v>
      </c>
      <c r="U1493" s="10"/>
      <c r="V1493" s="434"/>
      <c r="W1493" s="10" t="str">
        <f>IFERROR(VLOOKUP(Table3[[#This Row],[Št. projektne naloge]],'[2]list 1'!$A$2:$I$2000,9,FALSE),"")</f>
        <v/>
      </c>
      <c r="X1493" s="296" t="str">
        <f>IFERROR(VLOOKUP(Table3[[#This Row],[Št. projektne naloge]],'[2]list 1'!$A$2:$I$2000,8,FALSE),"")</f>
        <v/>
      </c>
      <c r="Y1493" s="101">
        <f>SUM(Table3[[#This Row],[cca 
25%]:[cca 100%]])</f>
        <v>1</v>
      </c>
      <c r="Z1493" s="344">
        <f>Table3[[#This Row],[Montažne ure]]*(1-Table3[[#This Row],[faktor %]])</f>
        <v>0</v>
      </c>
      <c r="AA1493" s="84">
        <v>0.25</v>
      </c>
      <c r="AB1493" s="84">
        <v>0.25</v>
      </c>
      <c r="AC1493" s="84">
        <v>0.25</v>
      </c>
      <c r="AD1493" s="84">
        <v>0.25</v>
      </c>
      <c r="AE1493" s="157" t="s">
        <v>846</v>
      </c>
      <c r="AF1493" s="3"/>
      <c r="AG1493" s="296">
        <f>IFERROR(VLOOKUP(Table3[[#This Row],[Št. projektne naloge]],'[1]PLAN KONTROLE KONČANIH STROJEV'!$C$8:$M$2000,5,FALSE),"")</f>
        <v>0</v>
      </c>
      <c r="AH1493" s="296" t="str">
        <f>IFERROR(VLOOKUP(Table3[[#This Row],[Št. projektne naloge]],'[1]PLAN KONTROLE KONČANIH STROJEV'!$C$8:$M$2000,4,FALSE),"")</f>
        <v>DA</v>
      </c>
      <c r="AI1493" s="10" t="s">
        <v>852</v>
      </c>
      <c r="AJ1493" s="10"/>
      <c r="AK1493" s="296">
        <f>IFERROR(VLOOKUP(Table3[[#This Row],[Št. projektne naloge]],'[1]PLAN KONTROLE KONČANIH STROJEV'!$C$8:$M$2000,9,FALSE),"")</f>
        <v>45918</v>
      </c>
      <c r="AL149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93" s="30" t="s">
        <v>357</v>
      </c>
      <c r="AN1493" s="1"/>
    </row>
    <row r="1494" spans="1:41" ht="18" hidden="1" customHeight="1" x14ac:dyDescent="0.35">
      <c r="A1494" s="76" t="s">
        <v>3018</v>
      </c>
      <c r="B1494" s="92" t="s">
        <v>3019</v>
      </c>
      <c r="C1494" s="95" t="s">
        <v>1328</v>
      </c>
      <c r="D1494" s="420" t="s">
        <v>3015</v>
      </c>
      <c r="E1494" s="25">
        <v>1</v>
      </c>
      <c r="F1494" s="606">
        <v>14172.647446000001</v>
      </c>
      <c r="G1494" s="91" t="s">
        <v>542</v>
      </c>
      <c r="H1494" s="112" t="s">
        <v>3313</v>
      </c>
      <c r="I1494" s="7">
        <v>29</v>
      </c>
      <c r="J1494" s="200"/>
      <c r="K1494" s="7"/>
      <c r="L1494" s="19">
        <v>0</v>
      </c>
      <c r="M1494" s="19">
        <v>0</v>
      </c>
      <c r="N1494" s="91">
        <v>483574</v>
      </c>
      <c r="O1494" s="86">
        <v>16691</v>
      </c>
      <c r="P1494" s="10">
        <v>1</v>
      </c>
      <c r="Q1494" s="102"/>
      <c r="R1494" s="10">
        <v>84</v>
      </c>
      <c r="S1494" s="61" t="s">
        <v>29</v>
      </c>
      <c r="T1494" s="211" t="s">
        <v>3224</v>
      </c>
      <c r="U1494" s="10"/>
      <c r="V1494" s="434"/>
      <c r="W1494" s="10" t="str">
        <f>IFERROR(VLOOKUP(Table3[[#This Row],[Št. projektne naloge]],'[2]list 1'!$A$2:$I$2000,9,FALSE),"")</f>
        <v/>
      </c>
      <c r="X1494" s="296" t="str">
        <f>IFERROR(VLOOKUP(Table3[[#This Row],[Št. projektne naloge]],'[2]list 1'!$A$2:$I$2000,8,FALSE),"")</f>
        <v/>
      </c>
      <c r="Y1494" s="101">
        <f>SUM(Table3[[#This Row],[cca 
25%]:[cca 100%]])</f>
        <v>1</v>
      </c>
      <c r="Z1494" s="344">
        <f>Table3[[#This Row],[Montažne ure]]*(1-Table3[[#This Row],[faktor %]])</f>
        <v>0</v>
      </c>
      <c r="AA1494" s="84">
        <v>0.25</v>
      </c>
      <c r="AB1494" s="84">
        <v>0.25</v>
      </c>
      <c r="AC1494" s="84">
        <v>0.25</v>
      </c>
      <c r="AD1494" s="84">
        <v>0.25</v>
      </c>
      <c r="AE1494" s="157" t="s">
        <v>2288</v>
      </c>
      <c r="AF1494" s="3"/>
      <c r="AG1494" s="296">
        <f>IFERROR(VLOOKUP(Table3[[#This Row],[Št. projektne naloge]],'[1]PLAN KONTROLE KONČANIH STROJEV'!$C$8:$M$2000,5,FALSE),"")</f>
        <v>45920</v>
      </c>
      <c r="AH1494" s="296" t="str">
        <f>IFERROR(VLOOKUP(Table3[[#This Row],[Št. projektne naloge]],'[1]PLAN KONTROLE KONČANIH STROJEV'!$C$8:$M$2000,4,FALSE),"")</f>
        <v>DA</v>
      </c>
      <c r="AI1494" s="10" t="s">
        <v>852</v>
      </c>
      <c r="AJ1494" s="10"/>
      <c r="AK1494" s="296">
        <f>IFERROR(VLOOKUP(Table3[[#This Row],[Št. projektne naloge]],'[1]PLAN KONTROLE KONČANIH STROJEV'!$C$8:$M$2000,9,FALSE),"")</f>
        <v>45920</v>
      </c>
      <c r="AL149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494" s="30" t="s">
        <v>357</v>
      </c>
      <c r="AN1494" s="1"/>
    </row>
    <row r="1495" spans="1:41" s="488" customFormat="1" ht="18" hidden="1" customHeight="1" x14ac:dyDescent="0.35">
      <c r="A1495" s="76" t="s">
        <v>3018</v>
      </c>
      <c r="B1495" s="92" t="s">
        <v>3019</v>
      </c>
      <c r="C1495" s="95" t="s">
        <v>3016</v>
      </c>
      <c r="D1495" s="420" t="s">
        <v>3017</v>
      </c>
      <c r="E1495" s="25" t="s">
        <v>1717</v>
      </c>
      <c r="F1495" s="606">
        <v>92214.295039999997</v>
      </c>
      <c r="G1495" s="91" t="s">
        <v>547</v>
      </c>
      <c r="H1495" s="112"/>
      <c r="I1495" s="91"/>
      <c r="J1495" s="200"/>
      <c r="K1495" s="91"/>
      <c r="L1495" s="19">
        <v>0</v>
      </c>
      <c r="M1495" s="19">
        <v>0</v>
      </c>
      <c r="N1495" s="91">
        <v>483570</v>
      </c>
      <c r="O1495" s="92"/>
      <c r="P1495" s="91">
        <v>1</v>
      </c>
      <c r="Q1495" s="102"/>
      <c r="R1495" s="91"/>
      <c r="S1495" s="112"/>
      <c r="T1495" s="210" t="s">
        <v>3224</v>
      </c>
      <c r="U1495" s="91"/>
      <c r="V1495" s="594"/>
      <c r="W1495" s="91" t="str">
        <f>IFERROR(VLOOKUP(Table3[[#This Row],[Št. projektne naloge]],'[2]list 1'!$A$2:$I$2000,9,FALSE),"")</f>
        <v/>
      </c>
      <c r="X1495" s="484" t="str">
        <f>IFERROR(VLOOKUP(Table3[[#This Row],[Št. projektne naloge]],'[2]list 1'!$A$2:$I$2000,8,FALSE),"")</f>
        <v/>
      </c>
      <c r="Y1495" s="595">
        <f>SUM(Table3[[#This Row],[cca 
25%]:[cca 100%]])</f>
        <v>0</v>
      </c>
      <c r="Z1495" s="596">
        <f>Table3[[#This Row],[Montažne ure]]*(1-Table3[[#This Row],[faktor %]])</f>
        <v>0</v>
      </c>
      <c r="AA1495" s="597"/>
      <c r="AB1495" s="486"/>
      <c r="AC1495" s="486"/>
      <c r="AD1495" s="486"/>
      <c r="AE1495" s="91"/>
      <c r="AF1495" s="439"/>
      <c r="AG1495" s="484" t="str">
        <f>IFERROR(VLOOKUP(Table3[[#This Row],[Št. projektne naloge]],'[1]PLAN KONTROLE KONČANIH STROJEV'!$C$8:$M$2000,5,FALSE),"")</f>
        <v/>
      </c>
      <c r="AH1495" s="484" t="str">
        <f>IFERROR(VLOOKUP(Table3[[#This Row],[Št. projektne naloge]],'[1]PLAN KONTROLE KONČANIH STROJEV'!$C$8:$M$2000,4,FALSE),"")</f>
        <v/>
      </c>
      <c r="AI1495" s="10" t="s">
        <v>852</v>
      </c>
      <c r="AJ1495" s="91"/>
      <c r="AK1495" s="484" t="str">
        <f>IFERROR(VLOOKUP(Table3[[#This Row],[Št. projektne naloge]],'[1]PLAN KONTROLE KONČANIH STROJEV'!$C$8:$M$2000,9,FALSE),"")</f>
        <v/>
      </c>
      <c r="AL1495" s="159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95" s="159" t="s">
        <v>357</v>
      </c>
      <c r="AN1495" s="1"/>
      <c r="AO1495"/>
    </row>
    <row r="1496" spans="1:41" ht="18" hidden="1" customHeight="1" x14ac:dyDescent="0.35">
      <c r="A1496" s="117"/>
      <c r="B1496" s="86"/>
      <c r="C1496" s="57"/>
      <c r="D1496" s="50"/>
      <c r="E1496" s="50" t="str">
        <f>RIGHT(D1496,5)</f>
        <v/>
      </c>
      <c r="F1496" s="10"/>
      <c r="G1496" s="10"/>
      <c r="H1496" s="29"/>
      <c r="I1496" s="10"/>
      <c r="J1496" s="10"/>
      <c r="K1496" s="10"/>
      <c r="L1496" s="24"/>
      <c r="M1496" s="24"/>
      <c r="N1496" s="10"/>
      <c r="O1496" s="10"/>
      <c r="P1496" s="10"/>
      <c r="Q1496" s="102"/>
      <c r="R1496" s="10"/>
      <c r="S1496" s="29"/>
      <c r="T1496" s="30"/>
      <c r="U1496" s="10"/>
      <c r="V1496" s="434"/>
      <c r="W1496" s="10" t="str">
        <f>IFERROR(VLOOKUP(Table3[[#This Row],[Št. projektne naloge]],'[2]list 1'!$A$2:$I$2000,9,FALSE),"")</f>
        <v/>
      </c>
      <c r="X1496" s="296" t="str">
        <f>IFERROR(VLOOKUP(Table3[[#This Row],[Št. projektne naloge]],'[2]list 1'!$A$2:$I$2000,8,FALSE),"")</f>
        <v/>
      </c>
      <c r="Y1496" s="101">
        <f>SUM(Table3[[#This Row],[cca 
25%]:[cca 100%]])</f>
        <v>0</v>
      </c>
      <c r="Z1496" s="344">
        <f>Table3[[#This Row],[Montažne ure]]*(1-Table3[[#This Row],[faktor %]])</f>
        <v>0</v>
      </c>
      <c r="AA1496" s="366"/>
      <c r="AB1496" s="85"/>
      <c r="AC1496" s="85"/>
      <c r="AD1496" s="85"/>
      <c r="AE1496" s="10"/>
      <c r="AF1496" s="3"/>
      <c r="AG1496" s="296" t="str">
        <f>IFERROR(VLOOKUP(Table3[[#This Row],[Št. projektne naloge]],'[1]PLAN KONTROLE KONČANIH STROJEV'!$C$8:$M$2000,5,FALSE),"")</f>
        <v/>
      </c>
      <c r="AH1496" s="296" t="str">
        <f>IFERROR(VLOOKUP(Table3[[#This Row],[Št. projektne naloge]],'[1]PLAN KONTROLE KONČANIH STROJEV'!$C$8:$M$2000,4,FALSE),"")</f>
        <v/>
      </c>
      <c r="AI1496" s="10"/>
      <c r="AJ1496" s="10"/>
      <c r="AK1496" s="296" t="str">
        <f>IFERROR(VLOOKUP(Table3[[#This Row],[Št. projektne naloge]],'[1]PLAN KONTROLE KONČANIH STROJEV'!$C$8:$M$2000,9,FALSE),"")</f>
        <v/>
      </c>
      <c r="AL149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96" s="30" t="s">
        <v>357</v>
      </c>
      <c r="AN1496" s="1"/>
    </row>
    <row r="1497" spans="1:41" ht="18" hidden="1" customHeight="1" x14ac:dyDescent="0.35">
      <c r="A1497" s="117" t="s">
        <v>3048</v>
      </c>
      <c r="B1497" s="86" t="s">
        <v>3049</v>
      </c>
      <c r="C1497" s="57" t="s">
        <v>3044</v>
      </c>
      <c r="D1497" s="50" t="s">
        <v>3045</v>
      </c>
      <c r="E1497" s="50">
        <v>1</v>
      </c>
      <c r="F1497" s="93">
        <v>20651.11</v>
      </c>
      <c r="G1497" s="10" t="s">
        <v>2578</v>
      </c>
      <c r="H1497" s="29" t="s">
        <v>2149</v>
      </c>
      <c r="I1497" s="7">
        <v>24</v>
      </c>
      <c r="J1497" s="7"/>
      <c r="K1497" s="7"/>
      <c r="L1497" s="19">
        <v>0</v>
      </c>
      <c r="M1497" s="19">
        <v>0</v>
      </c>
      <c r="N1497" s="93">
        <v>455832006</v>
      </c>
      <c r="O1497" s="86">
        <v>16696</v>
      </c>
      <c r="P1497" s="10">
        <v>1</v>
      </c>
      <c r="Q1497" s="102"/>
      <c r="R1497" s="10">
        <v>63</v>
      </c>
      <c r="S1497" s="59" t="s">
        <v>28</v>
      </c>
      <c r="T1497" s="30" t="s">
        <v>559</v>
      </c>
      <c r="U1497" s="10"/>
      <c r="V1497" s="434"/>
      <c r="W1497" s="10" t="str">
        <f>IFERROR(VLOOKUP(Table3[[#This Row],[Št. projektne naloge]],'[2]list 1'!$A$2:$I$2000,9,FALSE),"")</f>
        <v/>
      </c>
      <c r="X1497" s="296" t="str">
        <f>IFERROR(VLOOKUP(Table3[[#This Row],[Št. projektne naloge]],'[2]list 1'!$A$2:$I$2000,8,FALSE),"")</f>
        <v/>
      </c>
      <c r="Y1497" s="101">
        <f>SUM(Table3[[#This Row],[cca 
25%]:[cca 100%]])</f>
        <v>1</v>
      </c>
      <c r="Z1497" s="344">
        <f>Table3[[#This Row],[Montažne ure]]*(1-Table3[[#This Row],[faktor %]])</f>
        <v>0</v>
      </c>
      <c r="AA1497" s="84">
        <v>0.25</v>
      </c>
      <c r="AB1497" s="84">
        <v>0.25</v>
      </c>
      <c r="AC1497" s="84">
        <v>0.25</v>
      </c>
      <c r="AD1497" s="84">
        <v>0.25</v>
      </c>
      <c r="AE1497" s="10"/>
      <c r="AF1497" s="3"/>
      <c r="AG1497" s="296" t="str">
        <f>IFERROR(VLOOKUP(Table3[[#This Row],[Št. projektne naloge]],'[1]PLAN KONTROLE KONČANIH STROJEV'!$C$8:$M$2000,5,FALSE),"")</f>
        <v/>
      </c>
      <c r="AH1497" s="296" t="str">
        <f>IFERROR(VLOOKUP(Table3[[#This Row],[Št. projektne naloge]],'[1]PLAN KONTROLE KONČANIH STROJEV'!$C$8:$M$2000,4,FALSE),"")</f>
        <v/>
      </c>
      <c r="AI1497" s="10" t="s">
        <v>2227</v>
      </c>
      <c r="AJ1497" s="10"/>
      <c r="AK1497" s="296" t="str">
        <f>IFERROR(VLOOKUP(Table3[[#This Row],[Št. projektne naloge]],'[1]PLAN KONTROLE KONČANIH STROJEV'!$C$8:$M$2000,9,FALSE),"")</f>
        <v/>
      </c>
      <c r="AL149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97" s="30" t="s">
        <v>357</v>
      </c>
      <c r="AN1497" s="1"/>
    </row>
    <row r="1498" spans="1:41" ht="18" hidden="1" customHeight="1" x14ac:dyDescent="0.35">
      <c r="A1498" s="117" t="s">
        <v>3048</v>
      </c>
      <c r="B1498" s="86" t="s">
        <v>3049</v>
      </c>
      <c r="C1498" s="57" t="s">
        <v>3044</v>
      </c>
      <c r="D1498" s="50" t="s">
        <v>3046</v>
      </c>
      <c r="E1498" s="50">
        <v>1</v>
      </c>
      <c r="F1498" s="93">
        <v>20651.11</v>
      </c>
      <c r="G1498" s="10" t="s">
        <v>2578</v>
      </c>
      <c r="H1498" s="29" t="s">
        <v>2149</v>
      </c>
      <c r="I1498" s="7">
        <v>24</v>
      </c>
      <c r="J1498" s="584"/>
      <c r="K1498" s="7"/>
      <c r="L1498" s="19">
        <v>0</v>
      </c>
      <c r="M1498" s="19">
        <v>0</v>
      </c>
      <c r="N1498" s="93">
        <v>455832006</v>
      </c>
      <c r="O1498" s="86">
        <v>16697</v>
      </c>
      <c r="P1498" s="10">
        <v>1</v>
      </c>
      <c r="Q1498" s="102"/>
      <c r="R1498" s="10">
        <v>63</v>
      </c>
      <c r="S1498" s="59" t="s">
        <v>28</v>
      </c>
      <c r="T1498" s="30" t="s">
        <v>559</v>
      </c>
      <c r="U1498" s="10"/>
      <c r="V1498" s="434"/>
      <c r="W1498" s="10" t="str">
        <f>IFERROR(VLOOKUP(Table3[[#This Row],[Št. projektne naloge]],'[2]list 1'!$A$2:$I$2000,9,FALSE),"")</f>
        <v/>
      </c>
      <c r="X1498" s="296" t="str">
        <f>IFERROR(VLOOKUP(Table3[[#This Row],[Št. projektne naloge]],'[2]list 1'!$A$2:$I$2000,8,FALSE),"")</f>
        <v/>
      </c>
      <c r="Y1498" s="101">
        <f>SUM(Table3[[#This Row],[cca 
25%]:[cca 100%]])</f>
        <v>1</v>
      </c>
      <c r="Z1498" s="344">
        <f>Table3[[#This Row],[Montažne ure]]*(1-Table3[[#This Row],[faktor %]])</f>
        <v>0</v>
      </c>
      <c r="AA1498" s="84">
        <v>0.25</v>
      </c>
      <c r="AB1498" s="84">
        <v>0.25</v>
      </c>
      <c r="AC1498" s="84">
        <v>0.25</v>
      </c>
      <c r="AD1498" s="84">
        <v>0.25</v>
      </c>
      <c r="AE1498" s="10"/>
      <c r="AF1498" s="3"/>
      <c r="AG1498" s="296" t="str">
        <f>IFERROR(VLOOKUP(Table3[[#This Row],[Št. projektne naloge]],'[1]PLAN KONTROLE KONČANIH STROJEV'!$C$8:$M$2000,5,FALSE),"")</f>
        <v/>
      </c>
      <c r="AH1498" s="296" t="str">
        <f>IFERROR(VLOOKUP(Table3[[#This Row],[Št. projektne naloge]],'[1]PLAN KONTROLE KONČANIH STROJEV'!$C$8:$M$2000,4,FALSE),"")</f>
        <v/>
      </c>
      <c r="AI1498" s="10" t="s">
        <v>2227</v>
      </c>
      <c r="AJ1498" s="10"/>
      <c r="AK1498" s="296" t="str">
        <f>IFERROR(VLOOKUP(Table3[[#This Row],[Št. projektne naloge]],'[1]PLAN KONTROLE KONČANIH STROJEV'!$C$8:$M$2000,9,FALSE),"")</f>
        <v/>
      </c>
      <c r="AL149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98" s="30" t="s">
        <v>357</v>
      </c>
      <c r="AN1498" s="1"/>
    </row>
    <row r="1499" spans="1:41" ht="18" hidden="1" customHeight="1" x14ac:dyDescent="0.35">
      <c r="A1499" s="117" t="s">
        <v>3048</v>
      </c>
      <c r="B1499" s="86" t="s">
        <v>3049</v>
      </c>
      <c r="C1499" s="57" t="s">
        <v>2037</v>
      </c>
      <c r="D1499" s="50" t="s">
        <v>3047</v>
      </c>
      <c r="E1499" s="50">
        <v>1</v>
      </c>
      <c r="F1499" s="93">
        <v>3040.24</v>
      </c>
      <c r="G1499" s="10" t="s">
        <v>2578</v>
      </c>
      <c r="H1499" s="29" t="s">
        <v>3319</v>
      </c>
      <c r="I1499" s="7">
        <v>24</v>
      </c>
      <c r="J1499" s="7"/>
      <c r="K1499" s="7"/>
      <c r="L1499" s="19">
        <v>0</v>
      </c>
      <c r="M1499" s="19">
        <v>0</v>
      </c>
      <c r="N1499" s="10">
        <v>458016</v>
      </c>
      <c r="O1499" s="10"/>
      <c r="P1499" s="10">
        <v>10</v>
      </c>
      <c r="Q1499" s="102"/>
      <c r="R1499" s="10">
        <v>70</v>
      </c>
      <c r="S1499" s="59" t="s">
        <v>28</v>
      </c>
      <c r="T1499" s="30"/>
      <c r="U1499" s="10"/>
      <c r="V1499" s="434"/>
      <c r="W1499" s="10" t="str">
        <f>IFERROR(VLOOKUP(Table3[[#This Row],[Št. projektne naloge]],'[2]list 1'!$A$2:$I$2000,9,FALSE),"")</f>
        <v/>
      </c>
      <c r="X1499" s="296" t="str">
        <f>IFERROR(VLOOKUP(Table3[[#This Row],[Št. projektne naloge]],'[2]list 1'!$A$2:$I$2000,8,FALSE),"")</f>
        <v/>
      </c>
      <c r="Y1499" s="101">
        <f>SUM(Table3[[#This Row],[cca 
25%]:[cca 100%]])</f>
        <v>1</v>
      </c>
      <c r="Z1499" s="344">
        <f>Table3[[#This Row],[Montažne ure]]*(1-Table3[[#This Row],[faktor %]])</f>
        <v>0</v>
      </c>
      <c r="AA1499" s="84">
        <v>0.25</v>
      </c>
      <c r="AB1499" s="84">
        <v>0.25</v>
      </c>
      <c r="AC1499" s="84">
        <v>0.25</v>
      </c>
      <c r="AD1499" s="84">
        <v>0.25</v>
      </c>
      <c r="AE1499" s="10"/>
      <c r="AF1499" s="3"/>
      <c r="AG1499" s="296" t="str">
        <f>IFERROR(VLOOKUP(Table3[[#This Row],[Št. projektne naloge]],'[1]PLAN KONTROLE KONČANIH STROJEV'!$C$8:$M$2000,5,FALSE),"")</f>
        <v/>
      </c>
      <c r="AH1499" s="296" t="str">
        <f>IFERROR(VLOOKUP(Table3[[#This Row],[Št. projektne naloge]],'[1]PLAN KONTROLE KONČANIH STROJEV'!$C$8:$M$2000,4,FALSE),"")</f>
        <v/>
      </c>
      <c r="AI1499" s="10" t="s">
        <v>2232</v>
      </c>
      <c r="AJ1499" s="10"/>
      <c r="AK1499" s="296" t="str">
        <f>IFERROR(VLOOKUP(Table3[[#This Row],[Št. projektne naloge]],'[1]PLAN KONTROLE KONČANIH STROJEV'!$C$8:$M$2000,9,FALSE),"")</f>
        <v/>
      </c>
      <c r="AL149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499" s="30" t="s">
        <v>357</v>
      </c>
      <c r="AN1499" s="1"/>
    </row>
    <row r="1500" spans="1:41" ht="18" hidden="1" customHeight="1" x14ac:dyDescent="0.35">
      <c r="A1500" s="117"/>
      <c r="B1500" s="86"/>
      <c r="C1500" s="57"/>
      <c r="D1500" s="50"/>
      <c r="E1500" s="50" t="str">
        <f>RIGHT(D1500,5)</f>
        <v/>
      </c>
      <c r="F1500" s="10"/>
      <c r="G1500" s="10"/>
      <c r="H1500" s="29"/>
      <c r="I1500" s="10"/>
      <c r="J1500" s="10"/>
      <c r="K1500" s="10"/>
      <c r="L1500" s="24"/>
      <c r="M1500" s="24"/>
      <c r="N1500" s="10"/>
      <c r="O1500" s="10"/>
      <c r="P1500" s="251"/>
      <c r="Q1500" s="10"/>
      <c r="R1500" s="10"/>
      <c r="S1500" s="29"/>
      <c r="T1500" s="30"/>
      <c r="U1500" s="10"/>
      <c r="V1500" s="434"/>
      <c r="W1500" s="10" t="str">
        <f>IFERROR(VLOOKUP(Table3[[#This Row],[Št. projektne naloge]],'[2]list 1'!$A$2:$I$2000,9,FALSE),"")</f>
        <v/>
      </c>
      <c r="X1500" s="296" t="str">
        <f>IFERROR(VLOOKUP(Table3[[#This Row],[Št. projektne naloge]],'[2]list 1'!$A$2:$I$2000,8,FALSE),"")</f>
        <v/>
      </c>
      <c r="Y1500" s="101">
        <f>SUM(Table3[[#This Row],[cca 
25%]:[cca 100%]])</f>
        <v>0</v>
      </c>
      <c r="Z1500" s="344">
        <f>Table3[[#This Row],[Montažne ure]]*(1-Table3[[#This Row],[faktor %]])</f>
        <v>0</v>
      </c>
      <c r="AA1500" s="366"/>
      <c r="AB1500" s="85"/>
      <c r="AC1500" s="85"/>
      <c r="AD1500" s="85"/>
      <c r="AE1500" s="10"/>
      <c r="AF1500" s="3"/>
      <c r="AG1500" s="296" t="str">
        <f>IFERROR(VLOOKUP(Table3[[#This Row],[Št. projektne naloge]],'[1]PLAN KONTROLE KONČANIH STROJEV'!$C$8:$M$2000,5,FALSE),"")</f>
        <v/>
      </c>
      <c r="AH1500" s="296" t="str">
        <f>IFERROR(VLOOKUP(Table3[[#This Row],[Št. projektne naloge]],'[1]PLAN KONTROLE KONČANIH STROJEV'!$C$8:$M$2000,4,FALSE),"")</f>
        <v/>
      </c>
      <c r="AI1500" s="10"/>
      <c r="AJ1500" s="10"/>
      <c r="AK1500" s="296" t="str">
        <f>IFERROR(VLOOKUP(Table3[[#This Row],[Št. projektne naloge]],'[1]PLAN KONTROLE KONČANIH STROJEV'!$C$8:$M$2000,9,FALSE),"")</f>
        <v/>
      </c>
      <c r="AL150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00" s="30" t="s">
        <v>357</v>
      </c>
      <c r="AN1500" s="1"/>
    </row>
    <row r="1501" spans="1:41" ht="18" hidden="1" customHeight="1" x14ac:dyDescent="0.35">
      <c r="A1501" s="117" t="s">
        <v>2284</v>
      </c>
      <c r="B1501" s="86" t="s">
        <v>3052</v>
      </c>
      <c r="C1501" s="57" t="s">
        <v>799</v>
      </c>
      <c r="D1501" s="419"/>
      <c r="E1501" s="50">
        <v>1</v>
      </c>
      <c r="F1501" s="10" t="s">
        <v>357</v>
      </c>
      <c r="G1501" s="10" t="s">
        <v>1383</v>
      </c>
      <c r="H1501" s="29" t="s">
        <v>2141</v>
      </c>
      <c r="I1501" s="7">
        <v>24</v>
      </c>
      <c r="J1501" s="7"/>
      <c r="K1501" s="7"/>
      <c r="L1501" s="19">
        <v>0</v>
      </c>
      <c r="M1501" s="19">
        <v>0</v>
      </c>
      <c r="N1501" s="93">
        <v>455832002</v>
      </c>
      <c r="O1501" s="10">
        <v>16572</v>
      </c>
      <c r="P1501" s="10">
        <v>1</v>
      </c>
      <c r="Q1501" s="10"/>
      <c r="R1501" s="10">
        <v>65</v>
      </c>
      <c r="S1501" s="59" t="s">
        <v>28</v>
      </c>
      <c r="T1501" s="30" t="s">
        <v>2926</v>
      </c>
      <c r="U1501" s="10"/>
      <c r="V1501" s="434"/>
      <c r="W1501" s="10" t="str">
        <f>IFERROR(VLOOKUP(Table3[[#This Row],[Št. projektne naloge]],'[2]list 1'!$A$2:$I$2000,9,FALSE),"")</f>
        <v/>
      </c>
      <c r="X1501" s="296" t="str">
        <f>IFERROR(VLOOKUP(Table3[[#This Row],[Št. projektne naloge]],'[2]list 1'!$A$2:$I$2000,8,FALSE),"")</f>
        <v/>
      </c>
      <c r="Y1501" s="101">
        <f>SUM(Table3[[#This Row],[cca 
25%]:[cca 100%]])</f>
        <v>1</v>
      </c>
      <c r="Z1501" s="344">
        <f>Table3[[#This Row],[Montažne ure]]*(1-Table3[[#This Row],[faktor %]])</f>
        <v>0</v>
      </c>
      <c r="AA1501" s="84">
        <v>0.25</v>
      </c>
      <c r="AB1501" s="84">
        <v>0.25</v>
      </c>
      <c r="AC1501" s="84">
        <v>0.25</v>
      </c>
      <c r="AD1501" s="84">
        <v>0.25</v>
      </c>
      <c r="AE1501" s="157" t="s">
        <v>2148</v>
      </c>
      <c r="AF1501" s="3"/>
      <c r="AG1501" s="296" t="str">
        <f>IFERROR(VLOOKUP(Table3[[#This Row],[Št. projektne naloge]],'[1]PLAN KONTROLE KONČANIH STROJEV'!$C$8:$M$2000,5,FALSE),"")</f>
        <v/>
      </c>
      <c r="AH1501" s="296" t="str">
        <f>IFERROR(VLOOKUP(Table3[[#This Row],[Št. projektne naloge]],'[1]PLAN KONTROLE KONČANIH STROJEV'!$C$8:$M$2000,4,FALSE),"")</f>
        <v/>
      </c>
      <c r="AI1501" s="10"/>
      <c r="AJ1501" s="10"/>
      <c r="AK1501" s="296" t="str">
        <f>IFERROR(VLOOKUP(Table3[[#This Row],[Št. projektne naloge]],'[1]PLAN KONTROLE KONČANIH STROJEV'!$C$8:$M$2000,9,FALSE),"")</f>
        <v/>
      </c>
      <c r="AL150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01" s="30" t="s">
        <v>357</v>
      </c>
      <c r="AN1501" s="1"/>
    </row>
    <row r="1502" spans="1:41" ht="18" hidden="1" customHeight="1" x14ac:dyDescent="0.35">
      <c r="A1502" s="117" t="s">
        <v>2284</v>
      </c>
      <c r="B1502" s="86" t="s">
        <v>3052</v>
      </c>
      <c r="C1502" s="57" t="s">
        <v>2037</v>
      </c>
      <c r="D1502" s="50"/>
      <c r="E1502" s="50">
        <v>1</v>
      </c>
      <c r="F1502" s="10" t="s">
        <v>357</v>
      </c>
      <c r="G1502" s="10" t="s">
        <v>1383</v>
      </c>
      <c r="H1502" s="29"/>
      <c r="I1502" s="10">
        <v>24</v>
      </c>
      <c r="J1502" s="10"/>
      <c r="K1502" s="7"/>
      <c r="L1502" s="19">
        <v>0</v>
      </c>
      <c r="M1502" s="19">
        <v>0</v>
      </c>
      <c r="N1502" s="10">
        <v>458016</v>
      </c>
      <c r="O1502" s="10"/>
      <c r="P1502" s="10">
        <v>4</v>
      </c>
      <c r="Q1502" s="10"/>
      <c r="R1502" s="10">
        <v>37</v>
      </c>
      <c r="S1502" s="29"/>
      <c r="T1502" s="30"/>
      <c r="U1502" s="10"/>
      <c r="V1502" s="434"/>
      <c r="W1502" s="10" t="str">
        <f>IFERROR(VLOOKUP(Table3[[#This Row],[Št. projektne naloge]],'[2]list 1'!$A$2:$I$2000,9,FALSE),"")</f>
        <v/>
      </c>
      <c r="X1502" s="296" t="str">
        <f>IFERROR(VLOOKUP(Table3[[#This Row],[Št. projektne naloge]],'[2]list 1'!$A$2:$I$2000,8,FALSE),"")</f>
        <v/>
      </c>
      <c r="Y1502" s="101">
        <f>SUM(Table3[[#This Row],[cca 
25%]:[cca 100%]])</f>
        <v>1</v>
      </c>
      <c r="Z1502" s="344">
        <f>Table3[[#This Row],[Montažne ure]]*(1-Table3[[#This Row],[faktor %]])</f>
        <v>0</v>
      </c>
      <c r="AA1502" s="84">
        <v>0.25</v>
      </c>
      <c r="AB1502" s="84">
        <v>0.25</v>
      </c>
      <c r="AC1502" s="84">
        <v>0.25</v>
      </c>
      <c r="AD1502" s="84">
        <v>0.25</v>
      </c>
      <c r="AE1502" s="10"/>
      <c r="AF1502" s="3"/>
      <c r="AG1502" s="296" t="str">
        <f>IFERROR(VLOOKUP(Table3[[#This Row],[Št. projektne naloge]],'[1]PLAN KONTROLE KONČANIH STROJEV'!$C$8:$M$2000,5,FALSE),"")</f>
        <v/>
      </c>
      <c r="AH1502" s="296" t="str">
        <f>IFERROR(VLOOKUP(Table3[[#This Row],[Št. projektne naloge]],'[1]PLAN KONTROLE KONČANIH STROJEV'!$C$8:$M$2000,4,FALSE),"")</f>
        <v/>
      </c>
      <c r="AI1502" s="10"/>
      <c r="AJ1502" s="10"/>
      <c r="AK1502" s="296" t="str">
        <f>IFERROR(VLOOKUP(Table3[[#This Row],[Št. projektne naloge]],'[1]PLAN KONTROLE KONČANIH STROJEV'!$C$8:$M$2000,9,FALSE),"")</f>
        <v/>
      </c>
      <c r="AL150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02" s="30" t="s">
        <v>357</v>
      </c>
      <c r="AN1502" s="1"/>
    </row>
    <row r="1503" spans="1:41" ht="18" hidden="1" customHeight="1" x14ac:dyDescent="0.35">
      <c r="A1503" s="117" t="s">
        <v>2284</v>
      </c>
      <c r="B1503" s="86" t="s">
        <v>3052</v>
      </c>
      <c r="C1503" s="57" t="s">
        <v>3050</v>
      </c>
      <c r="D1503" s="50"/>
      <c r="E1503" s="50">
        <v>1</v>
      </c>
      <c r="F1503" s="10" t="s">
        <v>357</v>
      </c>
      <c r="G1503" s="10" t="s">
        <v>1383</v>
      </c>
      <c r="H1503" s="29" t="s">
        <v>2141</v>
      </c>
      <c r="I1503" s="7">
        <v>24</v>
      </c>
      <c r="J1503" s="10"/>
      <c r="K1503" s="10"/>
      <c r="L1503" s="24"/>
      <c r="M1503" s="24"/>
      <c r="N1503" s="10">
        <v>467244</v>
      </c>
      <c r="O1503" s="10"/>
      <c r="P1503" s="10">
        <v>2</v>
      </c>
      <c r="Q1503" s="10"/>
      <c r="R1503" s="10"/>
      <c r="S1503" s="29"/>
      <c r="T1503" s="30"/>
      <c r="U1503" s="10"/>
      <c r="V1503" s="434"/>
      <c r="W1503" s="10" t="str">
        <f>IFERROR(VLOOKUP(Table3[[#This Row],[Št. projektne naloge]],'[2]list 1'!$A$2:$I$2000,9,FALSE),"")</f>
        <v/>
      </c>
      <c r="X1503" s="296" t="str">
        <f>IFERROR(VLOOKUP(Table3[[#This Row],[Št. projektne naloge]],'[2]list 1'!$A$2:$I$2000,8,FALSE),"")</f>
        <v/>
      </c>
      <c r="Y1503" s="101">
        <f>SUM(Table3[[#This Row],[cca 
25%]:[cca 100%]])</f>
        <v>0</v>
      </c>
      <c r="Z1503" s="344">
        <f>Table3[[#This Row],[Montažne ure]]*(1-Table3[[#This Row],[faktor %]])</f>
        <v>0</v>
      </c>
      <c r="AA1503" s="366"/>
      <c r="AB1503" s="85"/>
      <c r="AC1503" s="85"/>
      <c r="AD1503" s="85"/>
      <c r="AE1503" s="10"/>
      <c r="AF1503" s="3"/>
      <c r="AG1503" s="296" t="str">
        <f>IFERROR(VLOOKUP(Table3[[#This Row],[Št. projektne naloge]],'[1]PLAN KONTROLE KONČANIH STROJEV'!$C$8:$M$2000,5,FALSE),"")</f>
        <v/>
      </c>
      <c r="AH1503" s="296" t="str">
        <f>IFERROR(VLOOKUP(Table3[[#This Row],[Št. projektne naloge]],'[1]PLAN KONTROLE KONČANIH STROJEV'!$C$8:$M$2000,4,FALSE),"")</f>
        <v/>
      </c>
      <c r="AI1503" s="10"/>
      <c r="AJ1503" s="10"/>
      <c r="AK1503" s="296" t="str">
        <f>IFERROR(VLOOKUP(Table3[[#This Row],[Št. projektne naloge]],'[1]PLAN KONTROLE KONČANIH STROJEV'!$C$8:$M$2000,9,FALSE),"")</f>
        <v/>
      </c>
      <c r="AL150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03" s="30" t="s">
        <v>357</v>
      </c>
      <c r="AN1503" s="1"/>
    </row>
    <row r="1504" spans="1:41" ht="18" hidden="1" customHeight="1" x14ac:dyDescent="0.35">
      <c r="A1504" s="117" t="s">
        <v>2284</v>
      </c>
      <c r="B1504" s="86" t="s">
        <v>3052</v>
      </c>
      <c r="C1504" s="57" t="s">
        <v>3051</v>
      </c>
      <c r="D1504" s="50"/>
      <c r="E1504" s="50">
        <v>1</v>
      </c>
      <c r="F1504" s="10" t="s">
        <v>357</v>
      </c>
      <c r="G1504" s="10" t="s">
        <v>1383</v>
      </c>
      <c r="H1504" s="29" t="s">
        <v>2141</v>
      </c>
      <c r="I1504" s="7">
        <v>24</v>
      </c>
      <c r="J1504" s="10"/>
      <c r="K1504" s="10"/>
      <c r="L1504" s="24"/>
      <c r="M1504" s="24"/>
      <c r="N1504" s="10">
        <v>458011</v>
      </c>
      <c r="O1504" s="10"/>
      <c r="P1504" s="10">
        <v>6</v>
      </c>
      <c r="Q1504" s="10"/>
      <c r="R1504" s="10"/>
      <c r="S1504" s="29"/>
      <c r="T1504" s="30"/>
      <c r="U1504" s="10"/>
      <c r="V1504" s="434"/>
      <c r="W1504" s="10" t="str">
        <f>IFERROR(VLOOKUP(Table3[[#This Row],[Št. projektne naloge]],'[2]list 1'!$A$2:$I$2000,9,FALSE),"")</f>
        <v/>
      </c>
      <c r="X1504" s="296" t="str">
        <f>IFERROR(VLOOKUP(Table3[[#This Row],[Št. projektne naloge]],'[2]list 1'!$A$2:$I$2000,8,FALSE),"")</f>
        <v/>
      </c>
      <c r="Y1504" s="101">
        <f>SUM(Table3[[#This Row],[cca 
25%]:[cca 100%]])</f>
        <v>0</v>
      </c>
      <c r="Z1504" s="344">
        <f>Table3[[#This Row],[Montažne ure]]*(1-Table3[[#This Row],[faktor %]])</f>
        <v>0</v>
      </c>
      <c r="AA1504" s="366"/>
      <c r="AB1504" s="85"/>
      <c r="AC1504" s="85"/>
      <c r="AD1504" s="85"/>
      <c r="AE1504" s="10"/>
      <c r="AF1504" s="3"/>
      <c r="AG1504" s="296" t="str">
        <f>IFERROR(VLOOKUP(Table3[[#This Row],[Št. projektne naloge]],'[1]PLAN KONTROLE KONČANIH STROJEV'!$C$8:$M$2000,5,FALSE),"")</f>
        <v/>
      </c>
      <c r="AH1504" s="296" t="str">
        <f>IFERROR(VLOOKUP(Table3[[#This Row],[Št. projektne naloge]],'[1]PLAN KONTROLE KONČANIH STROJEV'!$C$8:$M$2000,4,FALSE),"")</f>
        <v/>
      </c>
      <c r="AI1504" s="10"/>
      <c r="AJ1504" s="10"/>
      <c r="AK1504" s="296" t="str">
        <f>IFERROR(VLOOKUP(Table3[[#This Row],[Št. projektne naloge]],'[1]PLAN KONTROLE KONČANIH STROJEV'!$C$8:$M$2000,9,FALSE),"")</f>
        <v/>
      </c>
      <c r="AL150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04" s="30" t="s">
        <v>357</v>
      </c>
      <c r="AN1504" s="1"/>
    </row>
    <row r="1505" spans="1:41" ht="18" hidden="1" customHeight="1" x14ac:dyDescent="0.35">
      <c r="A1505" s="117"/>
      <c r="B1505" s="86"/>
      <c r="C1505" s="57"/>
      <c r="D1505" s="50"/>
      <c r="E1505" s="50" t="str">
        <f>RIGHT(D1505,5)</f>
        <v/>
      </c>
      <c r="F1505" s="10"/>
      <c r="G1505" s="10"/>
      <c r="H1505" s="29"/>
      <c r="I1505" s="10"/>
      <c r="J1505" s="10"/>
      <c r="K1505" s="10"/>
      <c r="L1505" s="24"/>
      <c r="M1505" s="24"/>
      <c r="N1505" s="10"/>
      <c r="O1505" s="10"/>
      <c r="P1505" s="251"/>
      <c r="Q1505" s="10"/>
      <c r="R1505" s="10"/>
      <c r="S1505" s="29"/>
      <c r="T1505" s="30"/>
      <c r="U1505" s="10"/>
      <c r="V1505" s="434"/>
      <c r="W1505" s="10" t="str">
        <f>IFERROR(VLOOKUP(Table3[[#This Row],[Št. projektne naloge]],'[2]list 1'!$A$2:$I$2000,9,FALSE),"")</f>
        <v/>
      </c>
      <c r="X1505" s="296" t="str">
        <f>IFERROR(VLOOKUP(Table3[[#This Row],[Št. projektne naloge]],'[2]list 1'!$A$2:$I$2000,8,FALSE),"")</f>
        <v/>
      </c>
      <c r="Y1505" s="101">
        <f>SUM(Table3[[#This Row],[cca 
25%]:[cca 100%]])</f>
        <v>0</v>
      </c>
      <c r="Z1505" s="344">
        <f>Table3[[#This Row],[Montažne ure]]*(1-Table3[[#This Row],[faktor %]])</f>
        <v>0</v>
      </c>
      <c r="AA1505" s="366"/>
      <c r="AB1505" s="85"/>
      <c r="AC1505" s="85"/>
      <c r="AD1505" s="85"/>
      <c r="AE1505" s="10"/>
      <c r="AF1505" s="3"/>
      <c r="AG1505" s="296" t="str">
        <f>IFERROR(VLOOKUP(Table3[[#This Row],[Št. projektne naloge]],'[1]PLAN KONTROLE KONČANIH STROJEV'!$C$8:$M$2000,5,FALSE),"")</f>
        <v/>
      </c>
      <c r="AH1505" s="296" t="str">
        <f>IFERROR(VLOOKUP(Table3[[#This Row],[Št. projektne naloge]],'[1]PLAN KONTROLE KONČANIH STROJEV'!$C$8:$M$2000,4,FALSE),"")</f>
        <v/>
      </c>
      <c r="AI1505" s="10"/>
      <c r="AJ1505" s="10"/>
      <c r="AK1505" s="296" t="str">
        <f>IFERROR(VLOOKUP(Table3[[#This Row],[Št. projektne naloge]],'[1]PLAN KONTROLE KONČANIH STROJEV'!$C$8:$M$2000,9,FALSE),"")</f>
        <v/>
      </c>
      <c r="AL150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05" s="30"/>
      <c r="AN1505" s="1"/>
    </row>
    <row r="1506" spans="1:41" ht="18" hidden="1" customHeight="1" x14ac:dyDescent="0.35">
      <c r="A1506" s="76" t="s">
        <v>3159</v>
      </c>
      <c r="B1506" s="92" t="s">
        <v>3062</v>
      </c>
      <c r="C1506" s="95" t="s">
        <v>3063</v>
      </c>
      <c r="D1506" s="420" t="s">
        <v>3064</v>
      </c>
      <c r="E1506" s="25">
        <v>1</v>
      </c>
      <c r="F1506" s="606">
        <v>4885.8738599999997</v>
      </c>
      <c r="G1506" s="159" t="s">
        <v>686</v>
      </c>
      <c r="H1506" s="28" t="s">
        <v>871</v>
      </c>
      <c r="I1506" s="200" t="s">
        <v>3337</v>
      </c>
      <c r="J1506" s="200"/>
      <c r="K1506" s="200"/>
      <c r="L1506" s="19">
        <v>0</v>
      </c>
      <c r="M1506" s="19">
        <v>0</v>
      </c>
      <c r="N1506" s="552">
        <v>477423</v>
      </c>
      <c r="O1506" s="555">
        <v>16793</v>
      </c>
      <c r="P1506" s="91">
        <v>1</v>
      </c>
      <c r="Q1506" s="10"/>
      <c r="R1506" s="10">
        <v>9</v>
      </c>
      <c r="S1506" s="62" t="s">
        <v>19</v>
      </c>
      <c r="T1506" s="159" t="s">
        <v>2233</v>
      </c>
      <c r="U1506" s="10"/>
      <c r="V1506" s="434"/>
      <c r="W1506" s="10" t="str">
        <f>IFERROR(VLOOKUP(Table3[[#This Row],[Št. projektne naloge]],'[2]list 1'!$A$2:$I$2000,9,FALSE),"")</f>
        <v/>
      </c>
      <c r="X1506" s="296" t="str">
        <f>IFERROR(VLOOKUP(Table3[[#This Row],[Št. projektne naloge]],'[2]list 1'!$A$2:$I$2000,8,FALSE),"")</f>
        <v/>
      </c>
      <c r="Y1506" s="101">
        <f>SUM(Table3[[#This Row],[cca 
25%]:[cca 100%]])</f>
        <v>1</v>
      </c>
      <c r="Z1506" s="344">
        <f>Table3[[#This Row],[Montažne ure]]*(1-Table3[[#This Row],[faktor %]])</f>
        <v>0</v>
      </c>
      <c r="AA1506" s="84">
        <v>0.25</v>
      </c>
      <c r="AB1506" s="84">
        <v>0.25</v>
      </c>
      <c r="AC1506" s="84">
        <v>0.25</v>
      </c>
      <c r="AD1506" s="84">
        <v>0.25</v>
      </c>
      <c r="AE1506" s="157" t="s">
        <v>898</v>
      </c>
      <c r="AF1506" s="3"/>
      <c r="AG1506" s="296">
        <f>IFERROR(VLOOKUP(Table3[[#This Row],[Št. projektne naloge]],'[1]PLAN KONTROLE KONČANIH STROJEV'!$C$8:$M$2000,5,FALSE),"")</f>
        <v>0</v>
      </c>
      <c r="AH1506" s="296" t="str">
        <f>IFERROR(VLOOKUP(Table3[[#This Row],[Št. projektne naloge]],'[1]PLAN KONTROLE KONČANIH STROJEV'!$C$8:$M$2000,4,FALSE),"")</f>
        <v>DA</v>
      </c>
      <c r="AI1506" s="10"/>
      <c r="AJ1506" s="10"/>
      <c r="AK1506" s="296">
        <f>IFERROR(VLOOKUP(Table3[[#This Row],[Št. projektne naloge]],'[1]PLAN KONTROLE KONČANIH STROJEV'!$C$8:$M$2000,9,FALSE),"")</f>
        <v>45933</v>
      </c>
      <c r="AL150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06" s="30" t="s">
        <v>357</v>
      </c>
      <c r="AN1506" s="1"/>
    </row>
    <row r="1507" spans="1:41" ht="18" hidden="1" customHeight="1" x14ac:dyDescent="0.35">
      <c r="A1507" s="76" t="s">
        <v>3159</v>
      </c>
      <c r="B1507" s="92" t="s">
        <v>3062</v>
      </c>
      <c r="C1507" s="95" t="s">
        <v>3065</v>
      </c>
      <c r="D1507" s="420" t="s">
        <v>3066</v>
      </c>
      <c r="E1507" s="25">
        <v>1</v>
      </c>
      <c r="F1507" s="606">
        <v>5631.0691800000004</v>
      </c>
      <c r="G1507" s="159" t="s">
        <v>25</v>
      </c>
      <c r="H1507" s="28" t="s">
        <v>871</v>
      </c>
      <c r="I1507" s="200" t="s">
        <v>3337</v>
      </c>
      <c r="J1507" s="200"/>
      <c r="K1507" s="200"/>
      <c r="L1507" s="19">
        <v>0</v>
      </c>
      <c r="M1507" s="19">
        <v>0</v>
      </c>
      <c r="N1507" s="91">
        <v>477424</v>
      </c>
      <c r="O1507" s="91">
        <v>16794</v>
      </c>
      <c r="P1507" s="91">
        <v>1</v>
      </c>
      <c r="Q1507" s="10"/>
      <c r="R1507" s="10">
        <v>18</v>
      </c>
      <c r="S1507" s="62" t="s">
        <v>19</v>
      </c>
      <c r="T1507" s="159" t="s">
        <v>2233</v>
      </c>
      <c r="U1507" s="10"/>
      <c r="V1507" s="434"/>
      <c r="W1507" s="10" t="str">
        <f>IFERROR(VLOOKUP(Table3[[#This Row],[Št. projektne naloge]],'[2]list 1'!$A$2:$I$2000,9,FALSE),"")</f>
        <v/>
      </c>
      <c r="X1507" s="296" t="str">
        <f>IFERROR(VLOOKUP(Table3[[#This Row],[Št. projektne naloge]],'[2]list 1'!$A$2:$I$2000,8,FALSE),"")</f>
        <v/>
      </c>
      <c r="Y1507" s="101">
        <f>SUM(Table3[[#This Row],[cca 
25%]:[cca 100%]])</f>
        <v>1</v>
      </c>
      <c r="Z1507" s="344">
        <f>Table3[[#This Row],[Montažne ure]]*(1-Table3[[#This Row],[faktor %]])</f>
        <v>0</v>
      </c>
      <c r="AA1507" s="84">
        <v>0.25</v>
      </c>
      <c r="AB1507" s="84">
        <v>0.25</v>
      </c>
      <c r="AC1507" s="84">
        <v>0.25</v>
      </c>
      <c r="AD1507" s="84">
        <v>0.25</v>
      </c>
      <c r="AE1507" s="157" t="s">
        <v>877</v>
      </c>
      <c r="AF1507" s="3"/>
      <c r="AG1507" s="296">
        <f>IFERROR(VLOOKUP(Table3[[#This Row],[Št. projektne naloge]],'[1]PLAN KONTROLE KONČANIH STROJEV'!$C$8:$M$2000,5,FALSE),"")</f>
        <v>0</v>
      </c>
      <c r="AH1507" s="296" t="str">
        <f>IFERROR(VLOOKUP(Table3[[#This Row],[Št. projektne naloge]],'[1]PLAN KONTROLE KONČANIH STROJEV'!$C$8:$M$2000,4,FALSE),"")</f>
        <v>DA</v>
      </c>
      <c r="AI1507" s="10"/>
      <c r="AJ1507" s="10"/>
      <c r="AK1507" s="296">
        <f>IFERROR(VLOOKUP(Table3[[#This Row],[Št. projektne naloge]],'[1]PLAN KONTROLE KONČANIH STROJEV'!$C$8:$M$2000,9,FALSE),"")</f>
        <v>45933</v>
      </c>
      <c r="AL150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07" s="30" t="s">
        <v>357</v>
      </c>
      <c r="AN1507" s="1"/>
    </row>
    <row r="1508" spans="1:41" s="488" customFormat="1" ht="18" hidden="1" customHeight="1" x14ac:dyDescent="0.35">
      <c r="A1508" s="76" t="s">
        <v>3159</v>
      </c>
      <c r="B1508" s="92" t="s">
        <v>3062</v>
      </c>
      <c r="C1508" s="95" t="s">
        <v>3067</v>
      </c>
      <c r="D1508" s="420" t="s">
        <v>3068</v>
      </c>
      <c r="E1508" s="25">
        <v>1</v>
      </c>
      <c r="F1508" s="606">
        <v>9067.2945459999992</v>
      </c>
      <c r="G1508" s="159">
        <v>45839</v>
      </c>
      <c r="H1508" s="112" t="s">
        <v>3407</v>
      </c>
      <c r="I1508" s="200" t="s">
        <v>3337</v>
      </c>
      <c r="J1508" s="200"/>
      <c r="K1508" s="200"/>
      <c r="L1508" s="19">
        <v>0</v>
      </c>
      <c r="M1508" s="19">
        <v>0</v>
      </c>
      <c r="N1508" s="91">
        <v>477425</v>
      </c>
      <c r="O1508" s="91">
        <v>16795</v>
      </c>
      <c r="P1508" s="91">
        <v>1</v>
      </c>
      <c r="Q1508" s="10"/>
      <c r="R1508" s="91">
        <v>27</v>
      </c>
      <c r="S1508" s="62" t="s">
        <v>19</v>
      </c>
      <c r="T1508" s="159" t="s">
        <v>2233</v>
      </c>
      <c r="U1508" s="91"/>
      <c r="V1508" s="594"/>
      <c r="W1508" s="91" t="str">
        <f>IFERROR(VLOOKUP(Table3[[#This Row],[Št. projektne naloge]],'[2]list 1'!$A$2:$I$2000,9,FALSE),"")</f>
        <v/>
      </c>
      <c r="X1508" s="484" t="str">
        <f>IFERROR(VLOOKUP(Table3[[#This Row],[Št. projektne naloge]],'[2]list 1'!$A$2:$I$2000,8,FALSE),"")</f>
        <v/>
      </c>
      <c r="Y1508" s="595">
        <f>SUM(Table3[[#This Row],[cca 
25%]:[cca 100%]])</f>
        <v>1</v>
      </c>
      <c r="Z1508" s="596">
        <f>Table3[[#This Row],[Montažne ure]]*(1-Table3[[#This Row],[faktor %]])</f>
        <v>0</v>
      </c>
      <c r="AA1508" s="84">
        <v>0.25</v>
      </c>
      <c r="AB1508" s="84">
        <v>0.25</v>
      </c>
      <c r="AC1508" s="84">
        <v>0.25</v>
      </c>
      <c r="AD1508" s="84">
        <v>0.25</v>
      </c>
      <c r="AE1508" s="157" t="s">
        <v>3439</v>
      </c>
      <c r="AF1508" s="439"/>
      <c r="AG1508" s="484">
        <f>IFERROR(VLOOKUP(Table3[[#This Row],[Št. projektne naloge]],'[1]PLAN KONTROLE KONČANIH STROJEV'!$C$8:$M$2000,5,FALSE),"")</f>
        <v>0</v>
      </c>
      <c r="AH1508" s="484">
        <f>IFERROR(VLOOKUP(Table3[[#This Row],[Št. projektne naloge]],'[1]PLAN KONTROLE KONČANIH STROJEV'!$C$8:$M$2000,4,FALSE),"")</f>
        <v>0</v>
      </c>
      <c r="AI1508" s="91"/>
      <c r="AJ1508" s="91"/>
      <c r="AK1508" s="484">
        <f>IFERROR(VLOOKUP(Table3[[#This Row],[Št. projektne naloge]],'[1]PLAN KONTROLE KONČANIH STROJEV'!$C$8:$M$2000,9,FALSE),"")</f>
        <v>45952</v>
      </c>
      <c r="AL1508" s="159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08" s="30" t="s">
        <v>357</v>
      </c>
      <c r="AN1508" s="1"/>
      <c r="AO1508"/>
    </row>
    <row r="1509" spans="1:41" s="488" customFormat="1" ht="18" hidden="1" customHeight="1" x14ac:dyDescent="0.35">
      <c r="A1509" s="76" t="s">
        <v>3159</v>
      </c>
      <c r="B1509" s="92" t="s">
        <v>3062</v>
      </c>
      <c r="C1509" s="95" t="s">
        <v>3069</v>
      </c>
      <c r="D1509" s="420" t="s">
        <v>3070</v>
      </c>
      <c r="E1509" s="25">
        <v>1</v>
      </c>
      <c r="F1509" s="606">
        <v>6606.6048860000001</v>
      </c>
      <c r="G1509" s="159">
        <v>45839</v>
      </c>
      <c r="H1509" s="112" t="s">
        <v>789</v>
      </c>
      <c r="I1509" s="200" t="s">
        <v>3337</v>
      </c>
      <c r="J1509" s="200"/>
      <c r="K1509" s="200"/>
      <c r="L1509" s="19">
        <v>0</v>
      </c>
      <c r="M1509" s="19">
        <v>0</v>
      </c>
      <c r="N1509" s="91">
        <v>477426</v>
      </c>
      <c r="O1509" s="91">
        <v>16796</v>
      </c>
      <c r="P1509" s="91">
        <v>1</v>
      </c>
      <c r="Q1509" s="10"/>
      <c r="R1509" s="91">
        <v>16</v>
      </c>
      <c r="S1509" s="62" t="s">
        <v>19</v>
      </c>
      <c r="T1509" s="159" t="s">
        <v>2233</v>
      </c>
      <c r="U1509" s="91"/>
      <c r="V1509" s="594"/>
      <c r="W1509" s="91" t="str">
        <f>IFERROR(VLOOKUP(Table3[[#This Row],[Št. projektne naloge]],'[2]list 1'!$A$2:$I$2000,9,FALSE),"")</f>
        <v/>
      </c>
      <c r="X1509" s="484" t="str">
        <f>IFERROR(VLOOKUP(Table3[[#This Row],[Št. projektne naloge]],'[2]list 1'!$A$2:$I$2000,8,FALSE),"")</f>
        <v/>
      </c>
      <c r="Y1509" s="595">
        <f>SUM(Table3[[#This Row],[cca 
25%]:[cca 100%]])</f>
        <v>1</v>
      </c>
      <c r="Z1509" s="596">
        <f>Table3[[#This Row],[Montažne ure]]*(1-Table3[[#This Row],[faktor %]])</f>
        <v>0</v>
      </c>
      <c r="AA1509" s="84">
        <v>0.25</v>
      </c>
      <c r="AB1509" s="84">
        <v>0.25</v>
      </c>
      <c r="AC1509" s="84">
        <v>0.25</v>
      </c>
      <c r="AD1509" s="84">
        <v>0.25</v>
      </c>
      <c r="AE1509" s="157" t="s">
        <v>3439</v>
      </c>
      <c r="AF1509" s="439"/>
      <c r="AG1509" s="484">
        <f>IFERROR(VLOOKUP(Table3[[#This Row],[Št. projektne naloge]],'[1]PLAN KONTROLE KONČANIH STROJEV'!$C$8:$M$2000,5,FALSE),"")</f>
        <v>0</v>
      </c>
      <c r="AH1509" s="484">
        <f>IFERROR(VLOOKUP(Table3[[#This Row],[Št. projektne naloge]],'[1]PLAN KONTROLE KONČANIH STROJEV'!$C$8:$M$2000,4,FALSE),"")</f>
        <v>0</v>
      </c>
      <c r="AI1509" s="91"/>
      <c r="AJ1509" s="91"/>
      <c r="AK1509" s="484">
        <f>IFERROR(VLOOKUP(Table3[[#This Row],[Št. projektne naloge]],'[1]PLAN KONTROLE KONČANIH STROJEV'!$C$8:$M$2000,9,FALSE),"")</f>
        <v>45952</v>
      </c>
      <c r="AL1509" s="159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09" s="30" t="s">
        <v>357</v>
      </c>
      <c r="AN1509" s="1"/>
      <c r="AO1509"/>
    </row>
    <row r="1510" spans="1:41" ht="18" hidden="1" customHeight="1" x14ac:dyDescent="0.35">
      <c r="A1510" s="76" t="s">
        <v>3159</v>
      </c>
      <c r="B1510" s="92" t="s">
        <v>3062</v>
      </c>
      <c r="C1510" s="95" t="s">
        <v>3071</v>
      </c>
      <c r="D1510" s="420" t="s">
        <v>3072</v>
      </c>
      <c r="E1510" s="25">
        <v>1</v>
      </c>
      <c r="F1510" s="606">
        <v>1311.7182499999999</v>
      </c>
      <c r="G1510" s="91" t="s">
        <v>686</v>
      </c>
      <c r="H1510" s="112" t="s">
        <v>2288</v>
      </c>
      <c r="I1510" s="200" t="s">
        <v>3337</v>
      </c>
      <c r="J1510" s="200"/>
      <c r="K1510" s="200"/>
      <c r="L1510" s="19">
        <v>0</v>
      </c>
      <c r="M1510" s="19">
        <v>0</v>
      </c>
      <c r="N1510" s="91">
        <v>477427</v>
      </c>
      <c r="O1510" s="555">
        <v>16797</v>
      </c>
      <c r="P1510" s="91">
        <v>1</v>
      </c>
      <c r="Q1510" s="10"/>
      <c r="R1510" s="10">
        <v>5</v>
      </c>
      <c r="S1510" s="62" t="s">
        <v>19</v>
      </c>
      <c r="T1510" s="159" t="s">
        <v>2233</v>
      </c>
      <c r="U1510" s="10"/>
      <c r="V1510" s="434"/>
      <c r="W1510" s="10" t="str">
        <f>IFERROR(VLOOKUP(Table3[[#This Row],[Št. projektne naloge]],'[2]list 1'!$A$2:$I$2000,9,FALSE),"")</f>
        <v/>
      </c>
      <c r="X1510" s="296" t="str">
        <f>IFERROR(VLOOKUP(Table3[[#This Row],[Št. projektne naloge]],'[2]list 1'!$A$2:$I$2000,8,FALSE),"")</f>
        <v/>
      </c>
      <c r="Y1510" s="101">
        <f>SUM(Table3[[#This Row],[cca 
25%]:[cca 100%]])</f>
        <v>1</v>
      </c>
      <c r="Z1510" s="344">
        <f>Table3[[#This Row],[Montažne ure]]*(1-Table3[[#This Row],[faktor %]])</f>
        <v>0</v>
      </c>
      <c r="AA1510" s="84">
        <v>0.25</v>
      </c>
      <c r="AB1510" s="84">
        <v>0.25</v>
      </c>
      <c r="AC1510" s="84">
        <v>0.25</v>
      </c>
      <c r="AD1510" s="84">
        <v>0.25</v>
      </c>
      <c r="AE1510" s="157" t="s">
        <v>869</v>
      </c>
      <c r="AF1510" s="3"/>
      <c r="AG1510" s="296">
        <f>IFERROR(VLOOKUP(Table3[[#This Row],[Št. projektne naloge]],'[1]PLAN KONTROLE KONČANIH STROJEV'!$C$8:$M$2000,5,FALSE),"")</f>
        <v>0</v>
      </c>
      <c r="AH1510" s="296" t="str">
        <f>IFERROR(VLOOKUP(Table3[[#This Row],[Št. projektne naloge]],'[1]PLAN KONTROLE KONČANIH STROJEV'!$C$8:$M$2000,4,FALSE),"")</f>
        <v>DA</v>
      </c>
      <c r="AI1510" s="10"/>
      <c r="AJ1510" s="10"/>
      <c r="AK1510" s="296">
        <f>IFERROR(VLOOKUP(Table3[[#This Row],[Št. projektne naloge]],'[1]PLAN KONTROLE KONČANIH STROJEV'!$C$8:$M$2000,9,FALSE),"")</f>
        <v>45924</v>
      </c>
      <c r="AL151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10" s="30" t="s">
        <v>357</v>
      </c>
      <c r="AN1510" s="1"/>
    </row>
    <row r="1511" spans="1:41" ht="18" customHeight="1" x14ac:dyDescent="0.35">
      <c r="A1511" s="589" t="s">
        <v>3159</v>
      </c>
      <c r="B1511" s="92" t="s">
        <v>3062</v>
      </c>
      <c r="C1511" s="491" t="s">
        <v>3073</v>
      </c>
      <c r="D1511" s="492" t="s">
        <v>3074</v>
      </c>
      <c r="E1511" s="25">
        <v>1</v>
      </c>
      <c r="F1511" s="606">
        <v>237087.43939290001</v>
      </c>
      <c r="G1511" s="91" t="s">
        <v>2140</v>
      </c>
      <c r="H1511" s="29" t="s">
        <v>558</v>
      </c>
      <c r="I1511" s="200">
        <v>27</v>
      </c>
      <c r="J1511" s="200"/>
      <c r="K1511" s="200"/>
      <c r="L1511" s="19">
        <v>0</v>
      </c>
      <c r="M1511" s="19">
        <v>0</v>
      </c>
      <c r="N1511" s="91">
        <v>477428</v>
      </c>
      <c r="O1511" s="91">
        <v>16784</v>
      </c>
      <c r="P1511" s="91">
        <v>1</v>
      </c>
      <c r="Q1511" s="10"/>
      <c r="R1511" s="10">
        <v>193</v>
      </c>
      <c r="S1511" s="61" t="s">
        <v>29</v>
      </c>
      <c r="T1511" s="591" t="s">
        <v>765</v>
      </c>
      <c r="U1511" s="10" t="s">
        <v>2149</v>
      </c>
      <c r="V1511" s="434"/>
      <c r="W1511" s="10" t="str">
        <f>IFERROR(VLOOKUP(Table3[[#This Row],[Št. projektne naloge]],'[2]list 1'!$A$2:$I$2000,9,FALSE),"")</f>
        <v/>
      </c>
      <c r="X1511" s="296" t="str">
        <f>IFERROR(VLOOKUP(Table3[[#This Row],[Št. projektne naloge]],'[2]list 1'!$A$2:$I$2000,8,FALSE),"")</f>
        <v/>
      </c>
      <c r="Y1511" s="101">
        <f>SUM(Table3[[#This Row],[cca 
25%]:[cca 100%]])</f>
        <v>1</v>
      </c>
      <c r="Z1511" s="344">
        <f>Table3[[#This Row],[Montažne ure]]*(1-Table3[[#This Row],[faktor %]])</f>
        <v>0</v>
      </c>
      <c r="AA1511" s="84">
        <v>0.25</v>
      </c>
      <c r="AB1511" s="84">
        <v>0.25</v>
      </c>
      <c r="AC1511" s="84">
        <v>0.25</v>
      </c>
      <c r="AD1511" s="84">
        <v>0.25</v>
      </c>
      <c r="AE1511" s="10"/>
      <c r="AF1511" s="3"/>
      <c r="AG1511" s="296">
        <f>IFERROR(VLOOKUP(Table3[[#This Row],[Št. projektne naloge]],'[1]PLAN KONTROLE KONČANIH STROJEV'!$C$8:$M$2000,5,FALSE),"")</f>
        <v>0</v>
      </c>
      <c r="AH1511" s="296">
        <f>IFERROR(VLOOKUP(Table3[[#This Row],[Št. projektne naloge]],'[1]PLAN KONTROLE KONČANIH STROJEV'!$C$8:$M$2000,4,FALSE),"")</f>
        <v>0</v>
      </c>
      <c r="AI1511" s="10" t="s">
        <v>2232</v>
      </c>
      <c r="AJ1511" s="10"/>
      <c r="AK1511" s="296">
        <f>IFERROR(VLOOKUP(Table3[[#This Row],[Št. projektne naloge]],'[1]PLAN KONTROLE KONČANIH STROJEV'!$C$8:$M$2000,9,FALSE),"")</f>
        <v>0</v>
      </c>
      <c r="AL151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11" s="30"/>
      <c r="AN1511" s="1"/>
    </row>
    <row r="1512" spans="1:41" ht="18" hidden="1" customHeight="1" x14ac:dyDescent="0.35">
      <c r="A1512" s="589" t="s">
        <v>3159</v>
      </c>
      <c r="B1512" s="92" t="s">
        <v>3062</v>
      </c>
      <c r="C1512" s="95" t="s">
        <v>3204</v>
      </c>
      <c r="D1512" s="587" t="s">
        <v>3074</v>
      </c>
      <c r="E1512" s="25">
        <v>2</v>
      </c>
      <c r="F1512" s="91"/>
      <c r="G1512" s="91" t="s">
        <v>542</v>
      </c>
      <c r="H1512" s="29"/>
      <c r="I1512" s="200">
        <v>27</v>
      </c>
      <c r="J1512" s="552" t="s">
        <v>2275</v>
      </c>
      <c r="K1512" s="200"/>
      <c r="L1512" s="19">
        <v>0</v>
      </c>
      <c r="M1512" s="19">
        <v>0</v>
      </c>
      <c r="N1512" s="91">
        <v>486491</v>
      </c>
      <c r="O1512" s="91"/>
      <c r="P1512" s="91">
        <v>1</v>
      </c>
      <c r="Q1512" s="10"/>
      <c r="R1512" s="10">
        <v>66</v>
      </c>
      <c r="S1512" s="61" t="s">
        <v>29</v>
      </c>
      <c r="T1512" s="30"/>
      <c r="U1512" s="10"/>
      <c r="V1512" s="434"/>
      <c r="W1512" s="10" t="str">
        <f>IFERROR(VLOOKUP(Table3[[#This Row],[Št. projektne naloge]],'[2]list 1'!$A$2:$I$2000,9,FALSE),"")</f>
        <v/>
      </c>
      <c r="X1512" s="296" t="str">
        <f>IFERROR(VLOOKUP(Table3[[#This Row],[Št. projektne naloge]],'[2]list 1'!$A$2:$I$2000,8,FALSE),"")</f>
        <v/>
      </c>
      <c r="Y1512" s="101">
        <f>SUM(Table3[[#This Row],[cca 
25%]:[cca 100%]])</f>
        <v>1</v>
      </c>
      <c r="Z1512" s="344">
        <f>Table3[[#This Row],[Montažne ure]]*(1-Table3[[#This Row],[faktor %]])</f>
        <v>0</v>
      </c>
      <c r="AA1512" s="84">
        <v>0.25</v>
      </c>
      <c r="AB1512" s="84">
        <v>0.25</v>
      </c>
      <c r="AC1512" s="84">
        <v>0.25</v>
      </c>
      <c r="AD1512" s="84">
        <v>0.25</v>
      </c>
      <c r="AE1512" s="10"/>
      <c r="AF1512" s="3"/>
      <c r="AG1512" s="296">
        <f>IFERROR(VLOOKUP(Table3[[#This Row],[Št. projektne naloge]],'[1]PLAN KONTROLE KONČANIH STROJEV'!$C$8:$M$2000,5,FALSE),"")</f>
        <v>0</v>
      </c>
      <c r="AH1512" s="296">
        <f>IFERROR(VLOOKUP(Table3[[#This Row],[Št. projektne naloge]],'[1]PLAN KONTROLE KONČANIH STROJEV'!$C$8:$M$2000,4,FALSE),"")</f>
        <v>0</v>
      </c>
      <c r="AI1512" s="10"/>
      <c r="AJ1512" s="10"/>
      <c r="AK1512" s="296">
        <f>IFERROR(VLOOKUP(Table3[[#This Row],[Št. projektne naloge]],'[1]PLAN KONTROLE KONČANIH STROJEV'!$C$8:$M$2000,9,FALSE),"")</f>
        <v>0</v>
      </c>
      <c r="AL151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12" s="30" t="s">
        <v>357</v>
      </c>
      <c r="AN1512" s="1"/>
    </row>
    <row r="1513" spans="1:41" ht="18" hidden="1" customHeight="1" x14ac:dyDescent="0.35">
      <c r="A1513" s="589" t="s">
        <v>3159</v>
      </c>
      <c r="B1513" s="92" t="s">
        <v>3062</v>
      </c>
      <c r="C1513" s="95" t="s">
        <v>3205</v>
      </c>
      <c r="D1513" s="587" t="s">
        <v>3074</v>
      </c>
      <c r="E1513" s="25">
        <v>2</v>
      </c>
      <c r="F1513" s="91"/>
      <c r="G1513" s="91" t="s">
        <v>542</v>
      </c>
      <c r="H1513" s="29"/>
      <c r="I1513" s="200">
        <v>27</v>
      </c>
      <c r="J1513" s="200"/>
      <c r="K1513" s="200"/>
      <c r="L1513" s="19">
        <v>0</v>
      </c>
      <c r="M1513" s="19">
        <v>0</v>
      </c>
      <c r="N1513" s="91">
        <v>486582</v>
      </c>
      <c r="O1513" s="91"/>
      <c r="P1513" s="91">
        <v>2</v>
      </c>
      <c r="Q1513" s="10"/>
      <c r="R1513" s="10">
        <v>22</v>
      </c>
      <c r="S1513" s="61" t="s">
        <v>29</v>
      </c>
      <c r="T1513" s="30"/>
      <c r="U1513" s="10" t="s">
        <v>2149</v>
      </c>
      <c r="V1513" s="434"/>
      <c r="W1513" s="10" t="str">
        <f>IFERROR(VLOOKUP(Table3[[#This Row],[Št. projektne naloge]],'[2]list 1'!$A$2:$I$2000,9,FALSE),"")</f>
        <v/>
      </c>
      <c r="X1513" s="296" t="str">
        <f>IFERROR(VLOOKUP(Table3[[#This Row],[Št. projektne naloge]],'[2]list 1'!$A$2:$I$2000,8,FALSE),"")</f>
        <v/>
      </c>
      <c r="Y1513" s="101">
        <f>SUM(Table3[[#This Row],[cca 
25%]:[cca 100%]])</f>
        <v>1</v>
      </c>
      <c r="Z1513" s="344">
        <f>Table3[[#This Row],[Montažne ure]]*(1-Table3[[#This Row],[faktor %]])</f>
        <v>0</v>
      </c>
      <c r="AA1513" s="84">
        <v>0.25</v>
      </c>
      <c r="AB1513" s="84">
        <v>0.25</v>
      </c>
      <c r="AC1513" s="84">
        <v>0.25</v>
      </c>
      <c r="AD1513" s="84">
        <v>0.25</v>
      </c>
      <c r="AE1513" s="10"/>
      <c r="AF1513" s="3"/>
      <c r="AG1513" s="296">
        <f>IFERROR(VLOOKUP(Table3[[#This Row],[Št. projektne naloge]],'[1]PLAN KONTROLE KONČANIH STROJEV'!$C$8:$M$2000,5,FALSE),"")</f>
        <v>0</v>
      </c>
      <c r="AH1513" s="296">
        <f>IFERROR(VLOOKUP(Table3[[#This Row],[Št. projektne naloge]],'[1]PLAN KONTROLE KONČANIH STROJEV'!$C$8:$M$2000,4,FALSE),"")</f>
        <v>0</v>
      </c>
      <c r="AI1513" s="10"/>
      <c r="AJ1513" s="10"/>
      <c r="AK1513" s="296">
        <f>IFERROR(VLOOKUP(Table3[[#This Row],[Št. projektne naloge]],'[1]PLAN KONTROLE KONČANIH STROJEV'!$C$8:$M$2000,9,FALSE),"")</f>
        <v>0</v>
      </c>
      <c r="AL151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13" s="30" t="s">
        <v>357</v>
      </c>
      <c r="AN1513" s="1"/>
    </row>
    <row r="1514" spans="1:41" ht="18" hidden="1" customHeight="1" x14ac:dyDescent="0.35">
      <c r="A1514" s="589" t="s">
        <v>3159</v>
      </c>
      <c r="B1514" s="92" t="s">
        <v>3062</v>
      </c>
      <c r="C1514" s="95" t="s">
        <v>3206</v>
      </c>
      <c r="D1514" s="587" t="s">
        <v>3074</v>
      </c>
      <c r="E1514" s="25">
        <v>2</v>
      </c>
      <c r="F1514" s="91"/>
      <c r="G1514" s="91" t="s">
        <v>542</v>
      </c>
      <c r="H1514" s="29"/>
      <c r="I1514" s="200">
        <v>27</v>
      </c>
      <c r="J1514" s="200"/>
      <c r="K1514" s="200"/>
      <c r="L1514" s="19">
        <v>0</v>
      </c>
      <c r="M1514" s="19">
        <v>0</v>
      </c>
      <c r="N1514" s="91">
        <v>488913</v>
      </c>
      <c r="O1514" s="91"/>
      <c r="P1514" s="91">
        <v>1</v>
      </c>
      <c r="Q1514" s="10"/>
      <c r="R1514" s="10">
        <v>35</v>
      </c>
      <c r="S1514" s="61" t="s">
        <v>29</v>
      </c>
      <c r="T1514" s="30"/>
      <c r="U1514" s="10" t="s">
        <v>2149</v>
      </c>
      <c r="V1514" s="434"/>
      <c r="W1514" s="10" t="str">
        <f>IFERROR(VLOOKUP(Table3[[#This Row],[Št. projektne naloge]],'[2]list 1'!$A$2:$I$2000,9,FALSE),"")</f>
        <v/>
      </c>
      <c r="X1514" s="296" t="str">
        <f>IFERROR(VLOOKUP(Table3[[#This Row],[Št. projektne naloge]],'[2]list 1'!$A$2:$I$2000,8,FALSE),"")</f>
        <v/>
      </c>
      <c r="Y1514" s="101">
        <f>SUM(Table3[[#This Row],[cca 
25%]:[cca 100%]])</f>
        <v>1</v>
      </c>
      <c r="Z1514" s="344">
        <f>Table3[[#This Row],[Montažne ure]]*(1-Table3[[#This Row],[faktor %]])</f>
        <v>0</v>
      </c>
      <c r="AA1514" s="84">
        <v>0.25</v>
      </c>
      <c r="AB1514" s="84">
        <v>0.25</v>
      </c>
      <c r="AC1514" s="84">
        <v>0.25</v>
      </c>
      <c r="AD1514" s="84">
        <v>0.25</v>
      </c>
      <c r="AE1514" s="10"/>
      <c r="AF1514" s="3"/>
      <c r="AG1514" s="296">
        <f>IFERROR(VLOOKUP(Table3[[#This Row],[Št. projektne naloge]],'[1]PLAN KONTROLE KONČANIH STROJEV'!$C$8:$M$2000,5,FALSE),"")</f>
        <v>0</v>
      </c>
      <c r="AH1514" s="296">
        <f>IFERROR(VLOOKUP(Table3[[#This Row],[Št. projektne naloge]],'[1]PLAN KONTROLE KONČANIH STROJEV'!$C$8:$M$2000,4,FALSE),"")</f>
        <v>0</v>
      </c>
      <c r="AI1514" s="10"/>
      <c r="AJ1514" s="10"/>
      <c r="AK1514" s="296">
        <f>IFERROR(VLOOKUP(Table3[[#This Row],[Št. projektne naloge]],'[1]PLAN KONTROLE KONČANIH STROJEV'!$C$8:$M$2000,9,FALSE),"")</f>
        <v>0</v>
      </c>
      <c r="AL151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14" s="30" t="s">
        <v>357</v>
      </c>
      <c r="AN1514" s="1"/>
    </row>
    <row r="1515" spans="1:41" ht="18" hidden="1" customHeight="1" x14ac:dyDescent="0.35">
      <c r="A1515" s="589" t="s">
        <v>3159</v>
      </c>
      <c r="B1515" s="92" t="s">
        <v>3062</v>
      </c>
      <c r="C1515" s="95" t="s">
        <v>3207</v>
      </c>
      <c r="D1515" s="587" t="s">
        <v>3074</v>
      </c>
      <c r="E1515" s="25">
        <v>2</v>
      </c>
      <c r="F1515" s="91"/>
      <c r="G1515" s="91" t="s">
        <v>542</v>
      </c>
      <c r="H1515" s="29"/>
      <c r="I1515" s="200">
        <v>27</v>
      </c>
      <c r="J1515" s="200"/>
      <c r="K1515" s="200"/>
      <c r="L1515" s="19">
        <v>0</v>
      </c>
      <c r="M1515" s="19">
        <v>0</v>
      </c>
      <c r="N1515" s="91">
        <v>486590</v>
      </c>
      <c r="O1515" s="91"/>
      <c r="P1515" s="91">
        <v>1</v>
      </c>
      <c r="Q1515" s="10"/>
      <c r="R1515" s="10">
        <v>39</v>
      </c>
      <c r="S1515" s="61" t="s">
        <v>29</v>
      </c>
      <c r="T1515" s="30"/>
      <c r="U1515" s="10" t="s">
        <v>2149</v>
      </c>
      <c r="V1515" s="434"/>
      <c r="W1515" s="10" t="str">
        <f>IFERROR(VLOOKUP(Table3[[#This Row],[Št. projektne naloge]],'[2]list 1'!$A$2:$I$2000,9,FALSE),"")</f>
        <v/>
      </c>
      <c r="X1515" s="296" t="str">
        <f>IFERROR(VLOOKUP(Table3[[#This Row],[Št. projektne naloge]],'[2]list 1'!$A$2:$I$2000,8,FALSE),"")</f>
        <v/>
      </c>
      <c r="Y1515" s="101">
        <f>SUM(Table3[[#This Row],[cca 
25%]:[cca 100%]])</f>
        <v>1</v>
      </c>
      <c r="Z1515" s="344">
        <f>Table3[[#This Row],[Montažne ure]]*(1-Table3[[#This Row],[faktor %]])</f>
        <v>0</v>
      </c>
      <c r="AA1515" s="84">
        <v>0.25</v>
      </c>
      <c r="AB1515" s="84">
        <v>0.25</v>
      </c>
      <c r="AC1515" s="84">
        <v>0.25</v>
      </c>
      <c r="AD1515" s="84">
        <v>0.25</v>
      </c>
      <c r="AE1515" s="10"/>
      <c r="AF1515" s="3"/>
      <c r="AG1515" s="296">
        <f>IFERROR(VLOOKUP(Table3[[#This Row],[Št. projektne naloge]],'[1]PLAN KONTROLE KONČANIH STROJEV'!$C$8:$M$2000,5,FALSE),"")</f>
        <v>0</v>
      </c>
      <c r="AH1515" s="296">
        <f>IFERROR(VLOOKUP(Table3[[#This Row],[Št. projektne naloge]],'[1]PLAN KONTROLE KONČANIH STROJEV'!$C$8:$M$2000,4,FALSE),"")</f>
        <v>0</v>
      </c>
      <c r="AI1515" s="10"/>
      <c r="AJ1515" s="10"/>
      <c r="AK1515" s="296">
        <f>IFERROR(VLOOKUP(Table3[[#This Row],[Št. projektne naloge]],'[1]PLAN KONTROLE KONČANIH STROJEV'!$C$8:$M$2000,9,FALSE),"")</f>
        <v>0</v>
      </c>
      <c r="AL151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15" s="30" t="s">
        <v>357</v>
      </c>
      <c r="AN1515" s="1"/>
    </row>
    <row r="1516" spans="1:41" ht="18" hidden="1" customHeight="1" x14ac:dyDescent="0.35">
      <c r="A1516" s="589" t="s">
        <v>3159</v>
      </c>
      <c r="B1516" s="92" t="s">
        <v>3062</v>
      </c>
      <c r="C1516" s="95" t="s">
        <v>3208</v>
      </c>
      <c r="D1516" s="587" t="s">
        <v>3074</v>
      </c>
      <c r="E1516" s="25">
        <v>2</v>
      </c>
      <c r="F1516" s="91"/>
      <c r="G1516" s="91" t="s">
        <v>542</v>
      </c>
      <c r="H1516" s="29"/>
      <c r="I1516" s="200">
        <v>27</v>
      </c>
      <c r="J1516" s="200"/>
      <c r="K1516" s="200"/>
      <c r="L1516" s="19">
        <v>0</v>
      </c>
      <c r="M1516" s="19">
        <v>0</v>
      </c>
      <c r="N1516" s="91"/>
      <c r="O1516" s="91"/>
      <c r="P1516" s="588" t="s">
        <v>3209</v>
      </c>
      <c r="Q1516" s="10"/>
      <c r="R1516" s="10">
        <v>45</v>
      </c>
      <c r="S1516" s="61" t="s">
        <v>29</v>
      </c>
      <c r="T1516" s="30"/>
      <c r="U1516" s="10" t="s">
        <v>2149</v>
      </c>
      <c r="V1516" s="434"/>
      <c r="W1516" s="10" t="str">
        <f>IFERROR(VLOOKUP(Table3[[#This Row],[Št. projektne naloge]],'[2]list 1'!$A$2:$I$2000,9,FALSE),"")</f>
        <v/>
      </c>
      <c r="X1516" s="296" t="str">
        <f>IFERROR(VLOOKUP(Table3[[#This Row],[Št. projektne naloge]],'[2]list 1'!$A$2:$I$2000,8,FALSE),"")</f>
        <v/>
      </c>
      <c r="Y1516" s="101">
        <f>SUM(Table3[[#This Row],[cca 
25%]:[cca 100%]])</f>
        <v>1</v>
      </c>
      <c r="Z1516" s="344">
        <f>Table3[[#This Row],[Montažne ure]]*(1-Table3[[#This Row],[faktor %]])</f>
        <v>0</v>
      </c>
      <c r="AA1516" s="84">
        <v>0.25</v>
      </c>
      <c r="AB1516" s="84">
        <v>0.25</v>
      </c>
      <c r="AC1516" s="84">
        <v>0.25</v>
      </c>
      <c r="AD1516" s="84">
        <v>0.25</v>
      </c>
      <c r="AE1516" s="10"/>
      <c r="AF1516" s="3"/>
      <c r="AG1516" s="296">
        <f>IFERROR(VLOOKUP(Table3[[#This Row],[Št. projektne naloge]],'[1]PLAN KONTROLE KONČANIH STROJEV'!$C$8:$M$2000,5,FALSE),"")</f>
        <v>0</v>
      </c>
      <c r="AH1516" s="296">
        <f>IFERROR(VLOOKUP(Table3[[#This Row],[Št. projektne naloge]],'[1]PLAN KONTROLE KONČANIH STROJEV'!$C$8:$M$2000,4,FALSE),"")</f>
        <v>0</v>
      </c>
      <c r="AI1516" s="10"/>
      <c r="AJ1516" s="10"/>
      <c r="AK1516" s="296">
        <f>IFERROR(VLOOKUP(Table3[[#This Row],[Št. projektne naloge]],'[1]PLAN KONTROLE KONČANIH STROJEV'!$C$8:$M$2000,9,FALSE),"")</f>
        <v>0</v>
      </c>
      <c r="AL151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16" s="30" t="s">
        <v>357</v>
      </c>
      <c r="AN1516" s="1"/>
    </row>
    <row r="1517" spans="1:41" ht="18" hidden="1" customHeight="1" x14ac:dyDescent="0.35">
      <c r="A1517" s="589" t="s">
        <v>3159</v>
      </c>
      <c r="B1517" s="92" t="s">
        <v>3062</v>
      </c>
      <c r="C1517" s="95" t="s">
        <v>3210</v>
      </c>
      <c r="D1517" s="587" t="s">
        <v>3074</v>
      </c>
      <c r="E1517" s="25">
        <v>2</v>
      </c>
      <c r="F1517" s="91"/>
      <c r="G1517" s="91" t="s">
        <v>542</v>
      </c>
      <c r="H1517" s="29"/>
      <c r="I1517" s="200">
        <v>27</v>
      </c>
      <c r="J1517" s="200"/>
      <c r="K1517" s="200"/>
      <c r="L1517" s="19">
        <v>0</v>
      </c>
      <c r="M1517" s="19">
        <v>0</v>
      </c>
      <c r="N1517" s="91" t="s">
        <v>3212</v>
      </c>
      <c r="O1517" s="91"/>
      <c r="P1517" s="91" t="s">
        <v>3211</v>
      </c>
      <c r="Q1517" s="10"/>
      <c r="R1517" s="10">
        <v>288</v>
      </c>
      <c r="S1517" s="61" t="s">
        <v>29</v>
      </c>
      <c r="T1517" s="30"/>
      <c r="U1517" s="10" t="s">
        <v>2149</v>
      </c>
      <c r="V1517" s="434"/>
      <c r="W1517" s="10" t="str">
        <f>IFERROR(VLOOKUP(Table3[[#This Row],[Št. projektne naloge]],'[2]list 1'!$A$2:$I$2000,9,FALSE),"")</f>
        <v/>
      </c>
      <c r="X1517" s="296" t="str">
        <f>IFERROR(VLOOKUP(Table3[[#This Row],[Št. projektne naloge]],'[2]list 1'!$A$2:$I$2000,8,FALSE),"")</f>
        <v/>
      </c>
      <c r="Y1517" s="101">
        <f>SUM(Table3[[#This Row],[cca 
25%]:[cca 100%]])</f>
        <v>1</v>
      </c>
      <c r="Z1517" s="344">
        <f>Table3[[#This Row],[Montažne ure]]*(1-Table3[[#This Row],[faktor %]])</f>
        <v>0</v>
      </c>
      <c r="AA1517" s="84">
        <v>0.25</v>
      </c>
      <c r="AB1517" s="84">
        <v>0.25</v>
      </c>
      <c r="AC1517" s="84">
        <v>0.25</v>
      </c>
      <c r="AD1517" s="84">
        <v>0.25</v>
      </c>
      <c r="AE1517" s="10"/>
      <c r="AF1517" s="3"/>
      <c r="AG1517" s="296">
        <f>IFERROR(VLOOKUP(Table3[[#This Row],[Št. projektne naloge]],'[1]PLAN KONTROLE KONČANIH STROJEV'!$C$8:$M$2000,5,FALSE),"")</f>
        <v>0</v>
      </c>
      <c r="AH1517" s="296"/>
      <c r="AI1517" s="10"/>
      <c r="AJ1517" s="10"/>
      <c r="AK1517" s="296">
        <f>IFERROR(VLOOKUP(Table3[[#This Row],[Št. projektne naloge]],'[1]PLAN KONTROLE KONČANIH STROJEV'!$C$8:$M$2000,9,FALSE),"")</f>
        <v>0</v>
      </c>
      <c r="AL1517" s="30"/>
      <c r="AM1517" s="30" t="s">
        <v>357</v>
      </c>
      <c r="AN1517" s="1"/>
    </row>
    <row r="1518" spans="1:41" s="488" customFormat="1" ht="18" hidden="1" customHeight="1" x14ac:dyDescent="0.35">
      <c r="A1518" s="76" t="s">
        <v>3159</v>
      </c>
      <c r="B1518" s="92" t="s">
        <v>3062</v>
      </c>
      <c r="C1518" s="95" t="s">
        <v>3075</v>
      </c>
      <c r="D1518" s="420" t="s">
        <v>3076</v>
      </c>
      <c r="E1518" s="25">
        <v>1</v>
      </c>
      <c r="F1518" s="606">
        <v>4478.9915140000003</v>
      </c>
      <c r="G1518" s="159">
        <v>45839</v>
      </c>
      <c r="H1518" s="112" t="s">
        <v>2288</v>
      </c>
      <c r="I1518" s="200" t="s">
        <v>3337</v>
      </c>
      <c r="J1518" s="200"/>
      <c r="K1518" s="200"/>
      <c r="L1518" s="19">
        <v>0</v>
      </c>
      <c r="M1518" s="19">
        <v>0</v>
      </c>
      <c r="N1518" s="91">
        <v>477429</v>
      </c>
      <c r="O1518" s="91">
        <v>16798</v>
      </c>
      <c r="P1518" s="91">
        <v>1</v>
      </c>
      <c r="Q1518" s="10"/>
      <c r="R1518" s="91">
        <v>12</v>
      </c>
      <c r="S1518" s="62" t="s">
        <v>19</v>
      </c>
      <c r="T1518" s="159" t="s">
        <v>2233</v>
      </c>
      <c r="U1518" s="91"/>
      <c r="V1518" s="594"/>
      <c r="W1518" s="91" t="str">
        <f>IFERROR(VLOOKUP(Table3[[#This Row],[Št. projektne naloge]],'[2]list 1'!$A$2:$I$2000,9,FALSE),"")</f>
        <v/>
      </c>
      <c r="X1518" s="484" t="str">
        <f>IFERROR(VLOOKUP(Table3[[#This Row],[Št. projektne naloge]],'[2]list 1'!$A$2:$I$2000,8,FALSE),"")</f>
        <v/>
      </c>
      <c r="Y1518" s="595">
        <f>SUM(Table3[[#This Row],[cca 
25%]:[cca 100%]])</f>
        <v>1</v>
      </c>
      <c r="Z1518" s="596">
        <f>Table3[[#This Row],[Montažne ure]]*(1-Table3[[#This Row],[faktor %]])</f>
        <v>0</v>
      </c>
      <c r="AA1518" s="84">
        <v>0.25</v>
      </c>
      <c r="AB1518" s="84">
        <v>0.25</v>
      </c>
      <c r="AC1518" s="84">
        <v>0.25</v>
      </c>
      <c r="AD1518" s="84">
        <v>0.25</v>
      </c>
      <c r="AE1518" s="157" t="s">
        <v>2309</v>
      </c>
      <c r="AF1518" s="439"/>
      <c r="AG1518" s="484">
        <f>IFERROR(VLOOKUP(Table3[[#This Row],[Št. projektne naloge]],'[1]PLAN KONTROLE KONČANIH STROJEV'!$C$8:$M$2000,5,FALSE),"")</f>
        <v>0</v>
      </c>
      <c r="AH1518" s="484" t="str">
        <f>IFERROR(VLOOKUP(Table3[[#This Row],[Št. projektne naloge]],'[1]PLAN KONTROLE KONČANIH STROJEV'!$C$8:$M$2000,4,FALSE),"")</f>
        <v>DA</v>
      </c>
      <c r="AI1518" s="91"/>
      <c r="AJ1518" s="91"/>
      <c r="AK1518" s="484">
        <f>IFERROR(VLOOKUP(Table3[[#This Row],[Št. projektne naloge]],'[1]PLAN KONTROLE KONČANIH STROJEV'!$C$8:$M$2000,9,FALSE),"")</f>
        <v>45937</v>
      </c>
      <c r="AL1518" s="159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18" s="30" t="s">
        <v>357</v>
      </c>
      <c r="AN1518" s="1"/>
      <c r="AO1518"/>
    </row>
    <row r="1519" spans="1:41" s="488" customFormat="1" ht="18" hidden="1" customHeight="1" x14ac:dyDescent="0.35">
      <c r="A1519" s="76" t="s">
        <v>3159</v>
      </c>
      <c r="B1519" s="92" t="s">
        <v>3062</v>
      </c>
      <c r="C1519" s="95" t="s">
        <v>3077</v>
      </c>
      <c r="D1519" s="420" t="s">
        <v>3078</v>
      </c>
      <c r="E1519" s="25">
        <v>1</v>
      </c>
      <c r="F1519" s="606">
        <v>6187.050416</v>
      </c>
      <c r="G1519" s="159">
        <v>45839</v>
      </c>
      <c r="H1519" s="112" t="s">
        <v>3407</v>
      </c>
      <c r="I1519" s="200" t="s">
        <v>3337</v>
      </c>
      <c r="J1519" s="200"/>
      <c r="K1519" s="200"/>
      <c r="L1519" s="19">
        <v>0</v>
      </c>
      <c r="M1519" s="19">
        <v>0</v>
      </c>
      <c r="N1519" s="91">
        <v>477430</v>
      </c>
      <c r="O1519" s="91">
        <v>16799</v>
      </c>
      <c r="P1519" s="91">
        <v>1</v>
      </c>
      <c r="Q1519" s="10"/>
      <c r="R1519" s="91">
        <v>15</v>
      </c>
      <c r="S1519" s="62" t="s">
        <v>19</v>
      </c>
      <c r="T1519" s="159" t="s">
        <v>2233</v>
      </c>
      <c r="U1519" s="91"/>
      <c r="V1519" s="594"/>
      <c r="W1519" s="91" t="str">
        <f>IFERROR(VLOOKUP(Table3[[#This Row],[Št. projektne naloge]],'[2]list 1'!$A$2:$I$2000,9,FALSE),"")</f>
        <v/>
      </c>
      <c r="X1519" s="484" t="str">
        <f>IFERROR(VLOOKUP(Table3[[#This Row],[Št. projektne naloge]],'[2]list 1'!$A$2:$I$2000,8,FALSE),"")</f>
        <v/>
      </c>
      <c r="Y1519" s="595">
        <f>SUM(Table3[[#This Row],[cca 
25%]:[cca 100%]])</f>
        <v>1</v>
      </c>
      <c r="Z1519" s="596">
        <f>Table3[[#This Row],[Montažne ure]]*(1-Table3[[#This Row],[faktor %]])</f>
        <v>0</v>
      </c>
      <c r="AA1519" s="84">
        <v>0.25</v>
      </c>
      <c r="AB1519" s="84">
        <v>0.25</v>
      </c>
      <c r="AC1519" s="84">
        <v>0.25</v>
      </c>
      <c r="AD1519" s="84">
        <v>0.25</v>
      </c>
      <c r="AE1519" s="157" t="s">
        <v>895</v>
      </c>
      <c r="AF1519" s="439"/>
      <c r="AG1519" s="484">
        <f>IFERROR(VLOOKUP(Table3[[#This Row],[Št. projektne naloge]],'[1]PLAN KONTROLE KONČANIH STROJEV'!$C$8:$M$2000,5,FALSE),"")</f>
        <v>0</v>
      </c>
      <c r="AH1519" s="484" t="str">
        <f>IFERROR(VLOOKUP(Table3[[#This Row],[Št. projektne naloge]],'[1]PLAN KONTROLE KONČANIH STROJEV'!$C$8:$M$2000,4,FALSE),"")</f>
        <v>DA</v>
      </c>
      <c r="AI1519" s="91"/>
      <c r="AJ1519" s="91"/>
      <c r="AK1519" s="484">
        <f>IFERROR(VLOOKUP(Table3[[#This Row],[Št. projektne naloge]],'[1]PLAN KONTROLE KONČANIH STROJEV'!$C$8:$M$2000,9,FALSE),"")</f>
        <v>45953</v>
      </c>
      <c r="AL1519" s="159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19" s="30" t="s">
        <v>357</v>
      </c>
      <c r="AN1519" s="1"/>
      <c r="AO1519"/>
    </row>
    <row r="1520" spans="1:41" ht="18" hidden="1" customHeight="1" x14ac:dyDescent="0.35">
      <c r="A1520" s="76" t="s">
        <v>3159</v>
      </c>
      <c r="B1520" s="92" t="s">
        <v>3062</v>
      </c>
      <c r="C1520" s="95" t="s">
        <v>3079</v>
      </c>
      <c r="D1520" s="420" t="s">
        <v>3080</v>
      </c>
      <c r="E1520" s="25">
        <v>1</v>
      </c>
      <c r="F1520" s="606">
        <v>929.69091000000003</v>
      </c>
      <c r="G1520" s="91" t="s">
        <v>686</v>
      </c>
      <c r="H1520" s="112" t="s">
        <v>2288</v>
      </c>
      <c r="I1520" s="200" t="s">
        <v>3337</v>
      </c>
      <c r="J1520" s="200"/>
      <c r="K1520" s="200"/>
      <c r="L1520" s="19">
        <v>0</v>
      </c>
      <c r="M1520" s="19">
        <v>0</v>
      </c>
      <c r="N1520" s="91">
        <v>477431</v>
      </c>
      <c r="O1520" s="91">
        <v>16800</v>
      </c>
      <c r="P1520" s="91">
        <v>1</v>
      </c>
      <c r="Q1520" s="10"/>
      <c r="R1520" s="10">
        <v>3</v>
      </c>
      <c r="S1520" s="62" t="s">
        <v>19</v>
      </c>
      <c r="T1520" s="30" t="s">
        <v>2233</v>
      </c>
      <c r="U1520" s="10"/>
      <c r="V1520" s="434"/>
      <c r="W1520" s="10" t="str">
        <f>IFERROR(VLOOKUP(Table3[[#This Row],[Št. projektne naloge]],'[2]list 1'!$A$2:$I$2000,9,FALSE),"")</f>
        <v/>
      </c>
      <c r="X1520" s="296" t="str">
        <f>IFERROR(VLOOKUP(Table3[[#This Row],[Št. projektne naloge]],'[2]list 1'!$A$2:$I$2000,8,FALSE),"")</f>
        <v/>
      </c>
      <c r="Y1520" s="101">
        <f>SUM(Table3[[#This Row],[cca 
25%]:[cca 100%]])</f>
        <v>1</v>
      </c>
      <c r="Z1520" s="344">
        <f>Table3[[#This Row],[Montažne ure]]*(1-Table3[[#This Row],[faktor %]])</f>
        <v>0</v>
      </c>
      <c r="AA1520" s="84">
        <v>0.25</v>
      </c>
      <c r="AB1520" s="84">
        <v>0.25</v>
      </c>
      <c r="AC1520" s="84">
        <v>0.25</v>
      </c>
      <c r="AD1520" s="84">
        <v>0.25</v>
      </c>
      <c r="AE1520" s="157" t="s">
        <v>869</v>
      </c>
      <c r="AF1520" s="3"/>
      <c r="AG1520" s="296">
        <f>IFERROR(VLOOKUP(Table3[[#This Row],[Št. projektne naloge]],'[1]PLAN KONTROLE KONČANIH STROJEV'!$C$8:$M$2000,5,FALSE),"")</f>
        <v>0</v>
      </c>
      <c r="AH1520" s="296" t="str">
        <f>IFERROR(VLOOKUP(Table3[[#This Row],[Št. projektne naloge]],'[1]PLAN KONTROLE KONČANIH STROJEV'!$C$8:$M$2000,4,FALSE),"")</f>
        <v>DA</v>
      </c>
      <c r="AI1520" s="10"/>
      <c r="AJ1520" s="10"/>
      <c r="AK1520" s="296">
        <f>IFERROR(VLOOKUP(Table3[[#This Row],[Št. projektne naloge]],'[1]PLAN KONTROLE KONČANIH STROJEV'!$C$8:$M$2000,9,FALSE),"")</f>
        <v>45917</v>
      </c>
      <c r="AL152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20" s="30" t="s">
        <v>357</v>
      </c>
      <c r="AN1520" s="1"/>
    </row>
    <row r="1521" spans="1:41" s="488" customFormat="1" ht="18" hidden="1" customHeight="1" x14ac:dyDescent="0.35">
      <c r="A1521" s="76" t="s">
        <v>3159</v>
      </c>
      <c r="B1521" s="92" t="s">
        <v>3062</v>
      </c>
      <c r="C1521" s="95" t="s">
        <v>3081</v>
      </c>
      <c r="D1521" s="420" t="s">
        <v>3082</v>
      </c>
      <c r="E1521" s="25">
        <v>1</v>
      </c>
      <c r="F1521" s="606">
        <v>2416.5556000000001</v>
      </c>
      <c r="G1521" s="159">
        <v>45839</v>
      </c>
      <c r="H1521" s="112" t="s">
        <v>2228</v>
      </c>
      <c r="I1521" s="200" t="s">
        <v>3337</v>
      </c>
      <c r="J1521" s="200"/>
      <c r="K1521" s="200"/>
      <c r="L1521" s="19">
        <v>0</v>
      </c>
      <c r="M1521" s="19">
        <v>0</v>
      </c>
      <c r="N1521" s="91">
        <v>477432</v>
      </c>
      <c r="O1521" s="91">
        <v>16801</v>
      </c>
      <c r="P1521" s="91">
        <v>1</v>
      </c>
      <c r="Q1521" s="10"/>
      <c r="R1521" s="91">
        <v>7</v>
      </c>
      <c r="S1521" s="62" t="s">
        <v>19</v>
      </c>
      <c r="T1521" s="159" t="s">
        <v>2233</v>
      </c>
      <c r="U1521" s="91"/>
      <c r="V1521" s="594"/>
      <c r="W1521" s="91" t="str">
        <f>IFERROR(VLOOKUP(Table3[[#This Row],[Št. projektne naloge]],'[2]list 1'!$A$2:$I$2000,9,FALSE),"")</f>
        <v/>
      </c>
      <c r="X1521" s="484" t="str">
        <f>IFERROR(VLOOKUP(Table3[[#This Row],[Št. projektne naloge]],'[2]list 1'!$A$2:$I$2000,8,FALSE),"")</f>
        <v/>
      </c>
      <c r="Y1521" s="595">
        <f>SUM(Table3[[#This Row],[cca 
25%]:[cca 100%]])</f>
        <v>1</v>
      </c>
      <c r="Z1521" s="596">
        <f>Table3[[#This Row],[Montažne ure]]*(1-Table3[[#This Row],[faktor %]])</f>
        <v>0</v>
      </c>
      <c r="AA1521" s="84">
        <v>0.25</v>
      </c>
      <c r="AB1521" s="84">
        <v>0.25</v>
      </c>
      <c r="AC1521" s="84">
        <v>0.25</v>
      </c>
      <c r="AD1521" s="84">
        <v>0.25</v>
      </c>
      <c r="AE1521" s="157" t="s">
        <v>2229</v>
      </c>
      <c r="AF1521" s="439"/>
      <c r="AG1521" s="484">
        <f>IFERROR(VLOOKUP(Table3[[#This Row],[Št. projektne naloge]],'[1]PLAN KONTROLE KONČANIH STROJEV'!$C$8:$M$2000,5,FALSE),"")</f>
        <v>0</v>
      </c>
      <c r="AH1521" s="484" t="str">
        <f>IFERROR(VLOOKUP(Table3[[#This Row],[Št. projektne naloge]],'[1]PLAN KONTROLE KONČANIH STROJEV'!$C$8:$M$2000,4,FALSE),"")</f>
        <v>DA</v>
      </c>
      <c r="AI1521" s="91"/>
      <c r="AJ1521" s="91"/>
      <c r="AK1521" s="484">
        <f>IFERROR(VLOOKUP(Table3[[#This Row],[Št. projektne naloge]],'[1]PLAN KONTROLE KONČANIH STROJEV'!$C$8:$M$2000,9,FALSE),"")</f>
        <v>45938</v>
      </c>
      <c r="AL1521" s="159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21" s="30" t="s">
        <v>357</v>
      </c>
      <c r="AN1521" s="1"/>
      <c r="AO1521"/>
    </row>
    <row r="1522" spans="1:41" s="488" customFormat="1" ht="18" hidden="1" customHeight="1" x14ac:dyDescent="0.35">
      <c r="A1522" s="76" t="s">
        <v>3159</v>
      </c>
      <c r="B1522" s="92" t="s">
        <v>3062</v>
      </c>
      <c r="C1522" s="95" t="s">
        <v>3083</v>
      </c>
      <c r="D1522" s="420" t="s">
        <v>3084</v>
      </c>
      <c r="E1522" s="25">
        <v>1</v>
      </c>
      <c r="F1522" s="606">
        <v>11132.132048199999</v>
      </c>
      <c r="G1522" s="159">
        <v>45839</v>
      </c>
      <c r="H1522" s="112" t="s">
        <v>3407</v>
      </c>
      <c r="I1522" s="200" t="s">
        <v>3337</v>
      </c>
      <c r="J1522" s="200"/>
      <c r="K1522" s="200"/>
      <c r="L1522" s="19">
        <v>0</v>
      </c>
      <c r="M1522" s="19">
        <v>0</v>
      </c>
      <c r="N1522" s="91">
        <v>477433</v>
      </c>
      <c r="O1522" s="91">
        <v>16802</v>
      </c>
      <c r="P1522" s="91">
        <v>1</v>
      </c>
      <c r="Q1522" s="10"/>
      <c r="R1522" s="91">
        <v>19</v>
      </c>
      <c r="S1522" s="62" t="s">
        <v>19</v>
      </c>
      <c r="T1522" s="159" t="s">
        <v>2233</v>
      </c>
      <c r="U1522" s="91"/>
      <c r="V1522" s="594"/>
      <c r="W1522" s="91" t="str">
        <f>IFERROR(VLOOKUP(Table3[[#This Row],[Št. projektne naloge]],'[2]list 1'!$A$2:$I$2000,9,FALSE),"")</f>
        <v/>
      </c>
      <c r="X1522" s="484" t="str">
        <f>IFERROR(VLOOKUP(Table3[[#This Row],[Št. projektne naloge]],'[2]list 1'!$A$2:$I$2000,8,FALSE),"")</f>
        <v/>
      </c>
      <c r="Y1522" s="595">
        <f>SUM(Table3[[#This Row],[cca 
25%]:[cca 100%]])</f>
        <v>1</v>
      </c>
      <c r="Z1522" s="596">
        <f>Table3[[#This Row],[Montažne ure]]*(1-Table3[[#This Row],[faktor %]])</f>
        <v>0</v>
      </c>
      <c r="AA1522" s="84">
        <v>0.25</v>
      </c>
      <c r="AB1522" s="84">
        <v>0.25</v>
      </c>
      <c r="AC1522" s="84">
        <v>0.25</v>
      </c>
      <c r="AD1522" s="84">
        <v>0.25</v>
      </c>
      <c r="AE1522" s="157" t="s">
        <v>891</v>
      </c>
      <c r="AF1522" s="439"/>
      <c r="AG1522" s="484">
        <f>IFERROR(VLOOKUP(Table3[[#This Row],[Št. projektne naloge]],'[1]PLAN KONTROLE KONČANIH STROJEV'!$C$8:$M$2000,5,FALSE),"")</f>
        <v>0</v>
      </c>
      <c r="AH1522" s="484">
        <f>IFERROR(VLOOKUP(Table3[[#This Row],[Št. projektne naloge]],'[1]PLAN KONTROLE KONČANIH STROJEV'!$C$8:$M$2000,4,FALSE),"")</f>
        <v>0</v>
      </c>
      <c r="AI1522" s="91"/>
      <c r="AJ1522" s="91"/>
      <c r="AK1522" s="484">
        <f>IFERROR(VLOOKUP(Table3[[#This Row],[Št. projektne naloge]],'[1]PLAN KONTROLE KONČANIH STROJEV'!$C$8:$M$2000,9,FALSE),"")</f>
        <v>45951</v>
      </c>
      <c r="AL1522" s="159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22" s="159" t="s">
        <v>357</v>
      </c>
      <c r="AN1522" s="1"/>
      <c r="AO1522"/>
    </row>
    <row r="1523" spans="1:41" s="488" customFormat="1" ht="18" hidden="1" customHeight="1" x14ac:dyDescent="0.3">
      <c r="A1523" s="76" t="s">
        <v>3159</v>
      </c>
      <c r="B1523" s="92" t="s">
        <v>3062</v>
      </c>
      <c r="C1523" s="95" t="s">
        <v>3085</v>
      </c>
      <c r="D1523" s="420" t="s">
        <v>3086</v>
      </c>
      <c r="E1523" s="25">
        <v>1</v>
      </c>
      <c r="F1523" s="606">
        <v>5615.0331200000001</v>
      </c>
      <c r="G1523" s="159">
        <v>45825</v>
      </c>
      <c r="H1523" s="28" t="s">
        <v>871</v>
      </c>
      <c r="I1523" s="200" t="s">
        <v>3337</v>
      </c>
      <c r="J1523" s="200"/>
      <c r="K1523" s="200"/>
      <c r="L1523" s="7">
        <v>0</v>
      </c>
      <c r="M1523" s="7">
        <v>0</v>
      </c>
      <c r="N1523" s="91">
        <v>477434</v>
      </c>
      <c r="O1523" s="91">
        <v>16803</v>
      </c>
      <c r="P1523" s="91">
        <v>1</v>
      </c>
      <c r="Q1523" s="10"/>
      <c r="R1523" s="91">
        <v>14</v>
      </c>
      <c r="S1523" s="62" t="s">
        <v>19</v>
      </c>
      <c r="T1523" s="159" t="s">
        <v>2233</v>
      </c>
      <c r="U1523" s="91"/>
      <c r="V1523" s="594"/>
      <c r="W1523" s="91" t="str">
        <f>IFERROR(VLOOKUP(Table3[[#This Row],[Št. projektne naloge]],'[2]list 1'!$A$2:$I$2000,9,FALSE),"")</f>
        <v/>
      </c>
      <c r="X1523" s="484" t="str">
        <f>IFERROR(VLOOKUP(Table3[[#This Row],[Št. projektne naloge]],'[2]list 1'!$A$2:$I$2000,8,FALSE),"")</f>
        <v/>
      </c>
      <c r="Y1523" s="595">
        <f>SUM(Table3[[#This Row],[cca 
25%]:[cca 100%]])</f>
        <v>1</v>
      </c>
      <c r="Z1523" s="596">
        <f>Table3[[#This Row],[Montažne ure]]*(1-Table3[[#This Row],[faktor %]])</f>
        <v>0</v>
      </c>
      <c r="AA1523" s="84">
        <v>0.25</v>
      </c>
      <c r="AB1523" s="84">
        <v>0.25</v>
      </c>
      <c r="AC1523" s="84">
        <v>0.25</v>
      </c>
      <c r="AD1523" s="84">
        <v>0.25</v>
      </c>
      <c r="AE1523" s="157" t="s">
        <v>2325</v>
      </c>
      <c r="AF1523" s="439"/>
      <c r="AG1523" s="484">
        <f>IFERROR(VLOOKUP(Table3[[#This Row],[Št. projektne naloge]],'[1]PLAN KONTROLE KONČANIH STROJEV'!$C$8:$M$2000,5,FALSE),"")</f>
        <v>0</v>
      </c>
      <c r="AH1523" s="484">
        <f>IFERROR(VLOOKUP(Table3[[#This Row],[Št. projektne naloge]],'[1]PLAN KONTROLE KONČANIH STROJEV'!$C$8:$M$2000,4,FALSE),"")</f>
        <v>0</v>
      </c>
      <c r="AI1523" s="91"/>
      <c r="AJ1523" s="91"/>
      <c r="AK1523" s="484">
        <f>IFERROR(VLOOKUP(Table3[[#This Row],[Št. projektne naloge]],'[1]PLAN KONTROLE KONČANIH STROJEV'!$C$8:$M$2000,9,FALSE),"")</f>
        <v>45957</v>
      </c>
      <c r="AL1523" s="159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23" s="159" t="s">
        <v>357</v>
      </c>
      <c r="AN1523" s="1"/>
      <c r="AO1523"/>
    </row>
    <row r="1524" spans="1:41" s="488" customFormat="1" ht="18" hidden="1" customHeight="1" x14ac:dyDescent="0.3">
      <c r="A1524" s="76" t="s">
        <v>3159</v>
      </c>
      <c r="B1524" s="92" t="s">
        <v>3062</v>
      </c>
      <c r="C1524" s="95" t="s">
        <v>3087</v>
      </c>
      <c r="D1524" s="420" t="s">
        <v>3088</v>
      </c>
      <c r="E1524" s="50" t="s">
        <v>3317</v>
      </c>
      <c r="F1524" s="606">
        <v>3869.3209900000002</v>
      </c>
      <c r="G1524" s="159">
        <v>45828</v>
      </c>
      <c r="H1524" s="112" t="s">
        <v>2233</v>
      </c>
      <c r="I1524" s="200" t="s">
        <v>3318</v>
      </c>
      <c r="J1524" s="200"/>
      <c r="K1524" s="200"/>
      <c r="L1524" s="7">
        <v>0</v>
      </c>
      <c r="M1524" s="7">
        <v>0</v>
      </c>
      <c r="N1524" s="91">
        <v>477435</v>
      </c>
      <c r="O1524" s="91">
        <v>16804</v>
      </c>
      <c r="P1524" s="91">
        <v>1</v>
      </c>
      <c r="Q1524" s="10"/>
      <c r="R1524" s="91">
        <v>12</v>
      </c>
      <c r="S1524" s="62" t="s">
        <v>19</v>
      </c>
      <c r="T1524" s="159" t="s">
        <v>2233</v>
      </c>
      <c r="U1524" s="91"/>
      <c r="V1524" s="594"/>
      <c r="W1524" s="91" t="str">
        <f>IFERROR(VLOOKUP(Table3[[#This Row],[Št. projektne naloge]],'[2]list 1'!$A$2:$I$2000,9,FALSE),"")</f>
        <v/>
      </c>
      <c r="X1524" s="484" t="str">
        <f>IFERROR(VLOOKUP(Table3[[#This Row],[Št. projektne naloge]],'[2]list 1'!$A$2:$I$2000,8,FALSE),"")</f>
        <v/>
      </c>
      <c r="Y1524" s="595">
        <f>SUM(Table3[[#This Row],[cca 
25%]:[cca 100%]])</f>
        <v>1</v>
      </c>
      <c r="Z1524" s="596">
        <f>Table3[[#This Row],[Montažne ure]]*(1-Table3[[#This Row],[faktor %]])</f>
        <v>0</v>
      </c>
      <c r="AA1524" s="84">
        <v>0.25</v>
      </c>
      <c r="AB1524" s="84">
        <v>0.25</v>
      </c>
      <c r="AC1524" s="84">
        <v>0.25</v>
      </c>
      <c r="AD1524" s="84">
        <v>0.25</v>
      </c>
      <c r="AE1524" s="157" t="s">
        <v>2226</v>
      </c>
      <c r="AF1524" s="439"/>
      <c r="AG1524" s="484">
        <f>IFERROR(VLOOKUP(Table3[[#This Row],[Št. projektne naloge]],'[1]PLAN KONTROLE KONČANIH STROJEV'!$C$8:$M$2000,5,FALSE),"")</f>
        <v>0</v>
      </c>
      <c r="AH1524" s="484">
        <f>IFERROR(VLOOKUP(Table3[[#This Row],[Št. projektne naloge]],'[1]PLAN KONTROLE KONČANIH STROJEV'!$C$8:$M$2000,4,FALSE),"")</f>
        <v>0</v>
      </c>
      <c r="AI1524" s="91"/>
      <c r="AJ1524" s="91"/>
      <c r="AK1524" s="484">
        <f>IFERROR(VLOOKUP(Table3[[#This Row],[Št. projektne naloge]],'[1]PLAN KONTROLE KONČANIH STROJEV'!$C$8:$M$2000,9,FALSE),"")</f>
        <v>45957</v>
      </c>
      <c r="AL1524" s="159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24" s="159" t="s">
        <v>357</v>
      </c>
      <c r="AN1524" s="1"/>
      <c r="AO1524"/>
    </row>
    <row r="1525" spans="1:41" ht="18" hidden="1" customHeight="1" x14ac:dyDescent="0.3">
      <c r="A1525" s="76" t="s">
        <v>3159</v>
      </c>
      <c r="B1525" s="92" t="s">
        <v>3062</v>
      </c>
      <c r="C1525" s="95" t="s">
        <v>3089</v>
      </c>
      <c r="D1525" s="420" t="s">
        <v>3090</v>
      </c>
      <c r="E1525" s="25">
        <v>1</v>
      </c>
      <c r="F1525" s="606">
        <v>6057.8297499999999</v>
      </c>
      <c r="G1525" s="159" t="s">
        <v>686</v>
      </c>
      <c r="H1525" s="28" t="s">
        <v>871</v>
      </c>
      <c r="I1525" s="200" t="s">
        <v>3337</v>
      </c>
      <c r="J1525" s="200"/>
      <c r="K1525" s="200"/>
      <c r="L1525" s="7">
        <v>0</v>
      </c>
      <c r="M1525" s="7">
        <v>0</v>
      </c>
      <c r="N1525" s="91">
        <v>477436</v>
      </c>
      <c r="O1525" s="91">
        <v>16805</v>
      </c>
      <c r="P1525" s="91">
        <v>1</v>
      </c>
      <c r="Q1525" s="10"/>
      <c r="R1525" s="10">
        <v>17</v>
      </c>
      <c r="S1525" s="62" t="s">
        <v>19</v>
      </c>
      <c r="T1525" s="30" t="s">
        <v>2233</v>
      </c>
      <c r="U1525" s="10"/>
      <c r="V1525" s="434"/>
      <c r="W1525" s="10" t="str">
        <f>IFERROR(VLOOKUP(Table3[[#This Row],[Št. projektne naloge]],'[2]list 1'!$A$2:$I$2000,9,FALSE),"")</f>
        <v/>
      </c>
      <c r="X1525" s="296" t="str">
        <f>IFERROR(VLOOKUP(Table3[[#This Row],[Št. projektne naloge]],'[2]list 1'!$A$2:$I$2000,8,FALSE),"")</f>
        <v/>
      </c>
      <c r="Y1525" s="101">
        <f>SUM(Table3[[#This Row],[cca 
25%]:[cca 100%]])</f>
        <v>1</v>
      </c>
      <c r="Z1525" s="344">
        <f>Table3[[#This Row],[Montažne ure]]*(1-Table3[[#This Row],[faktor %]])</f>
        <v>0</v>
      </c>
      <c r="AA1525" s="84">
        <v>0.25</v>
      </c>
      <c r="AB1525" s="84">
        <v>0.25</v>
      </c>
      <c r="AC1525" s="84">
        <v>0.25</v>
      </c>
      <c r="AD1525" s="84">
        <v>0.25</v>
      </c>
      <c r="AE1525" s="10"/>
      <c r="AF1525" s="3"/>
      <c r="AG1525" s="296">
        <f>IFERROR(VLOOKUP(Table3[[#This Row],[Št. projektne naloge]],'[1]PLAN KONTROLE KONČANIH STROJEV'!$C$8:$M$2000,5,FALSE),"")</f>
        <v>0</v>
      </c>
      <c r="AH1525" s="296" t="str">
        <f>IFERROR(VLOOKUP(Table3[[#This Row],[Št. projektne naloge]],'[1]PLAN KONTROLE KONČANIH STROJEV'!$C$8:$M$2000,4,FALSE),"")</f>
        <v>DA</v>
      </c>
      <c r="AI1525" s="10"/>
      <c r="AJ1525" s="10"/>
      <c r="AK1525" s="296">
        <f>IFERROR(VLOOKUP(Table3[[#This Row],[Št. projektne naloge]],'[1]PLAN KONTROLE KONČANIH STROJEV'!$C$8:$M$2000,9,FALSE),"")</f>
        <v>45944</v>
      </c>
      <c r="AL152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25" s="30" t="s">
        <v>357</v>
      </c>
      <c r="AN1525" s="1"/>
    </row>
    <row r="1526" spans="1:41" ht="18" customHeight="1" x14ac:dyDescent="0.3">
      <c r="A1526" s="76" t="s">
        <v>3159</v>
      </c>
      <c r="B1526" s="92" t="s">
        <v>3062</v>
      </c>
      <c r="C1526" s="95" t="s">
        <v>3091</v>
      </c>
      <c r="D1526" s="420" t="s">
        <v>3092</v>
      </c>
      <c r="E1526" s="25">
        <v>1</v>
      </c>
      <c r="F1526" s="606">
        <v>14269.4232154</v>
      </c>
      <c r="G1526" s="159" t="s">
        <v>686</v>
      </c>
      <c r="H1526" s="112" t="s">
        <v>2229</v>
      </c>
      <c r="I1526" s="200" t="s">
        <v>3337</v>
      </c>
      <c r="J1526" s="200"/>
      <c r="K1526" s="200"/>
      <c r="L1526" s="7">
        <v>0</v>
      </c>
      <c r="M1526" s="7">
        <v>0</v>
      </c>
      <c r="N1526" s="91">
        <v>477437</v>
      </c>
      <c r="O1526" s="91">
        <v>16806</v>
      </c>
      <c r="P1526" s="91">
        <v>1</v>
      </c>
      <c r="Q1526" s="10"/>
      <c r="R1526" s="10">
        <v>64</v>
      </c>
      <c r="S1526" s="621" t="s">
        <v>1486</v>
      </c>
      <c r="T1526" s="30" t="s">
        <v>2233</v>
      </c>
      <c r="U1526" s="10"/>
      <c r="V1526" s="434"/>
      <c r="W1526" s="10" t="str">
        <f>IFERROR(VLOOKUP(Table3[[#This Row],[Št. projektne naloge]],'[2]list 1'!$A$2:$I$2000,9,FALSE),"")</f>
        <v/>
      </c>
      <c r="X1526" s="296" t="str">
        <f>IFERROR(VLOOKUP(Table3[[#This Row],[Št. projektne naloge]],'[2]list 1'!$A$2:$I$2000,8,FALSE),"")</f>
        <v/>
      </c>
      <c r="Y1526" s="101">
        <f>SUM(Table3[[#This Row],[cca 
25%]:[cca 100%]])</f>
        <v>0.25</v>
      </c>
      <c r="Z1526" s="344">
        <f>Table3[[#This Row],[Montažne ure]]*(1-Table3[[#This Row],[faktor %]])</f>
        <v>48</v>
      </c>
      <c r="AA1526" s="84">
        <v>0.25</v>
      </c>
      <c r="AB1526" s="85"/>
      <c r="AC1526" s="85"/>
      <c r="AD1526" s="85"/>
      <c r="AE1526" s="10"/>
      <c r="AF1526" s="3"/>
      <c r="AG1526" s="296">
        <f>IFERROR(VLOOKUP(Table3[[#This Row],[Št. projektne naloge]],'[1]PLAN KONTROLE KONČANIH STROJEV'!$C$8:$M$2000,5,FALSE),"")</f>
        <v>0</v>
      </c>
      <c r="AH1526" s="296">
        <f>IFERROR(VLOOKUP(Table3[[#This Row],[Št. projektne naloge]],'[1]PLAN KONTROLE KONČANIH STROJEV'!$C$8:$M$2000,4,FALSE),"")</f>
        <v>0</v>
      </c>
      <c r="AI1526" s="10"/>
      <c r="AJ1526" s="10"/>
      <c r="AK1526" s="296">
        <f>IFERROR(VLOOKUP(Table3[[#This Row],[Št. projektne naloge]],'[1]PLAN KONTROLE KONČANIH STROJEV'!$C$8:$M$2000,9,FALSE),"")</f>
        <v>45959</v>
      </c>
      <c r="AL152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26" s="30"/>
      <c r="AN1526" s="1"/>
    </row>
    <row r="1527" spans="1:41" s="488" customFormat="1" ht="18" customHeight="1" x14ac:dyDescent="0.35">
      <c r="A1527" s="76" t="s">
        <v>3159</v>
      </c>
      <c r="B1527" s="92" t="s">
        <v>3062</v>
      </c>
      <c r="C1527" s="95" t="s">
        <v>3093</v>
      </c>
      <c r="D1527" s="420" t="s">
        <v>3094</v>
      </c>
      <c r="E1527" s="25">
        <v>1</v>
      </c>
      <c r="F1527" s="606">
        <v>24901.032801599998</v>
      </c>
      <c r="G1527" s="159">
        <v>45831</v>
      </c>
      <c r="H1527" s="112" t="s">
        <v>876</v>
      </c>
      <c r="I1527" s="200" t="s">
        <v>3337</v>
      </c>
      <c r="J1527" s="200"/>
      <c r="K1527" s="200"/>
      <c r="L1527" s="19">
        <v>0</v>
      </c>
      <c r="M1527" s="19">
        <v>0</v>
      </c>
      <c r="N1527" s="91">
        <v>477438</v>
      </c>
      <c r="O1527" s="91">
        <v>16807</v>
      </c>
      <c r="P1527" s="91">
        <v>1</v>
      </c>
      <c r="Q1527" s="10"/>
      <c r="R1527" s="91">
        <v>67</v>
      </c>
      <c r="S1527" s="621" t="s">
        <v>1486</v>
      </c>
      <c r="T1527" s="159" t="s">
        <v>2233</v>
      </c>
      <c r="U1527" s="91"/>
      <c r="V1527" s="594"/>
      <c r="W1527" s="91" t="str">
        <f>IFERROR(VLOOKUP(Table3[[#This Row],[Št. projektne naloge]],'[2]list 1'!$A$2:$I$2000,9,FALSE),"")</f>
        <v/>
      </c>
      <c r="X1527" s="484" t="str">
        <f>IFERROR(VLOOKUP(Table3[[#This Row],[Št. projektne naloge]],'[2]list 1'!$A$2:$I$2000,8,FALSE),"")</f>
        <v/>
      </c>
      <c r="Y1527" s="595">
        <f>SUM(Table3[[#This Row],[cca 
25%]:[cca 100%]])</f>
        <v>0.95</v>
      </c>
      <c r="Z1527" s="596">
        <f>Table3[[#This Row],[Montažne ure]]*(1-Table3[[#This Row],[faktor %]])</f>
        <v>3.3500000000000032</v>
      </c>
      <c r="AA1527" s="84">
        <v>0.25</v>
      </c>
      <c r="AB1527" s="84">
        <v>0.25</v>
      </c>
      <c r="AC1527" s="84">
        <v>0.25</v>
      </c>
      <c r="AD1527" s="495">
        <v>0.2</v>
      </c>
      <c r="AE1527" s="157" t="s">
        <v>890</v>
      </c>
      <c r="AF1527" s="439"/>
      <c r="AG1527" s="484">
        <f>IFERROR(VLOOKUP(Table3[[#This Row],[Št. projektne naloge]],'[1]PLAN KONTROLE KONČANIH STROJEV'!$C$8:$M$2000,5,FALSE),"")</f>
        <v>0</v>
      </c>
      <c r="AH1527" s="484" t="str">
        <f>IFERROR(VLOOKUP(Table3[[#This Row],[Št. projektne naloge]],'[1]PLAN KONTROLE KONČANIH STROJEV'!$C$8:$M$2000,4,FALSE),"")</f>
        <v>DA</v>
      </c>
      <c r="AI1527" s="91"/>
      <c r="AJ1527" s="91"/>
      <c r="AK1527" s="484">
        <f>IFERROR(VLOOKUP(Table3[[#This Row],[Št. projektne naloge]],'[1]PLAN KONTROLE KONČANIH STROJEV'!$C$8:$M$2000,9,FALSE),"")</f>
        <v>45951</v>
      </c>
      <c r="AL1527" s="159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27" s="159"/>
      <c r="AN1527" s="1"/>
      <c r="AO1527"/>
    </row>
    <row r="1528" spans="1:41" s="488" customFormat="1" ht="18" hidden="1" customHeight="1" x14ac:dyDescent="0.35">
      <c r="A1528" s="76" t="s">
        <v>3159</v>
      </c>
      <c r="B1528" s="92" t="s">
        <v>3062</v>
      </c>
      <c r="C1528" s="95" t="s">
        <v>3095</v>
      </c>
      <c r="D1528" s="420" t="s">
        <v>3096</v>
      </c>
      <c r="E1528" s="25">
        <v>1</v>
      </c>
      <c r="F1528" s="606">
        <v>3119.44488</v>
      </c>
      <c r="G1528" s="159" t="s">
        <v>686</v>
      </c>
      <c r="H1528" s="112" t="s">
        <v>2288</v>
      </c>
      <c r="I1528" s="200" t="s">
        <v>3337</v>
      </c>
      <c r="J1528" s="200"/>
      <c r="K1528" s="200"/>
      <c r="L1528" s="19">
        <v>0</v>
      </c>
      <c r="M1528" s="19">
        <v>0</v>
      </c>
      <c r="N1528" s="91">
        <v>477439</v>
      </c>
      <c r="O1528" s="555">
        <v>16808</v>
      </c>
      <c r="P1528" s="91">
        <v>1</v>
      </c>
      <c r="Q1528" s="10"/>
      <c r="R1528" s="91">
        <v>14</v>
      </c>
      <c r="S1528" s="62" t="s">
        <v>19</v>
      </c>
      <c r="T1528" s="159" t="s">
        <v>2233</v>
      </c>
      <c r="U1528" s="91"/>
      <c r="V1528" s="594"/>
      <c r="W1528" s="91" t="str">
        <f>IFERROR(VLOOKUP(Table3[[#This Row],[Št. projektne naloge]],'[2]list 1'!$A$2:$I$2000,9,FALSE),"")</f>
        <v/>
      </c>
      <c r="X1528" s="484" t="str">
        <f>IFERROR(VLOOKUP(Table3[[#This Row],[Št. projektne naloge]],'[2]list 1'!$A$2:$I$2000,8,FALSE),"")</f>
        <v/>
      </c>
      <c r="Y1528" s="595">
        <f>SUM(Table3[[#This Row],[cca 
25%]:[cca 100%]])</f>
        <v>1</v>
      </c>
      <c r="Z1528" s="596">
        <f>Table3[[#This Row],[Montažne ure]]*(1-Table3[[#This Row],[faktor %]])</f>
        <v>0</v>
      </c>
      <c r="AA1528" s="84">
        <v>0.25</v>
      </c>
      <c r="AB1528" s="84">
        <v>0.25</v>
      </c>
      <c r="AC1528" s="84">
        <v>0.25</v>
      </c>
      <c r="AD1528" s="84">
        <v>0.25</v>
      </c>
      <c r="AE1528" s="91"/>
      <c r="AF1528" s="439"/>
      <c r="AG1528" s="484">
        <f>IFERROR(VLOOKUP(Table3[[#This Row],[Št. projektne naloge]],'[1]PLAN KONTROLE KONČANIH STROJEV'!$C$8:$M$2000,5,FALSE),"")</f>
        <v>0</v>
      </c>
      <c r="AH1528" s="484" t="str">
        <f>IFERROR(VLOOKUP(Table3[[#This Row],[Št. projektne naloge]],'[1]PLAN KONTROLE KONČANIH STROJEV'!$C$8:$M$2000,4,FALSE),"")</f>
        <v>DA</v>
      </c>
      <c r="AI1528" s="91"/>
      <c r="AJ1528" s="91"/>
      <c r="AK1528" s="484">
        <f>IFERROR(VLOOKUP(Table3[[#This Row],[Št. projektne naloge]],'[1]PLAN KONTROLE KONČANIH STROJEV'!$C$8:$M$2000,9,FALSE),"")</f>
        <v>45917</v>
      </c>
      <c r="AL1528" s="159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28" s="159" t="s">
        <v>357</v>
      </c>
      <c r="AN1528" s="1"/>
      <c r="AO1528"/>
    </row>
    <row r="1529" spans="1:41" s="488" customFormat="1" ht="18" hidden="1" customHeight="1" x14ac:dyDescent="0.35">
      <c r="A1529" s="76" t="s">
        <v>3159</v>
      </c>
      <c r="B1529" s="92" t="s">
        <v>3062</v>
      </c>
      <c r="C1529" s="95" t="s">
        <v>3097</v>
      </c>
      <c r="D1529" s="420" t="s">
        <v>3098</v>
      </c>
      <c r="E1529" s="25">
        <v>1</v>
      </c>
      <c r="F1529" s="606">
        <v>5937.5888320000004</v>
      </c>
      <c r="G1529" s="159">
        <v>45839</v>
      </c>
      <c r="H1529" s="28" t="s">
        <v>871</v>
      </c>
      <c r="I1529" s="200" t="s">
        <v>3337</v>
      </c>
      <c r="J1529" s="200"/>
      <c r="K1529" s="200"/>
      <c r="L1529" s="19">
        <v>0</v>
      </c>
      <c r="M1529" s="19">
        <v>0</v>
      </c>
      <c r="N1529" s="91">
        <v>477440</v>
      </c>
      <c r="O1529" s="91">
        <v>16809</v>
      </c>
      <c r="P1529" s="91">
        <v>1</v>
      </c>
      <c r="Q1529" s="10"/>
      <c r="R1529" s="91">
        <v>16</v>
      </c>
      <c r="S1529" s="62" t="s">
        <v>19</v>
      </c>
      <c r="T1529" s="159" t="s">
        <v>2233</v>
      </c>
      <c r="U1529" s="91"/>
      <c r="V1529" s="594"/>
      <c r="W1529" s="91" t="str">
        <f>IFERROR(VLOOKUP(Table3[[#This Row],[Št. projektne naloge]],'[2]list 1'!$A$2:$I$2000,9,FALSE),"")</f>
        <v/>
      </c>
      <c r="X1529" s="484" t="str">
        <f>IFERROR(VLOOKUP(Table3[[#This Row],[Št. projektne naloge]],'[2]list 1'!$A$2:$I$2000,8,FALSE),"")</f>
        <v/>
      </c>
      <c r="Y1529" s="595">
        <f>SUM(Table3[[#This Row],[cca 
25%]:[cca 100%]])</f>
        <v>1</v>
      </c>
      <c r="Z1529" s="596">
        <f>Table3[[#This Row],[Montažne ure]]*(1-Table3[[#This Row],[faktor %]])</f>
        <v>0</v>
      </c>
      <c r="AA1529" s="84">
        <v>0.25</v>
      </c>
      <c r="AB1529" s="84">
        <v>0.25</v>
      </c>
      <c r="AC1529" s="84">
        <v>0.25</v>
      </c>
      <c r="AD1529" s="84">
        <v>0.25</v>
      </c>
      <c r="AE1529" s="157" t="s">
        <v>2325</v>
      </c>
      <c r="AF1529" s="439"/>
      <c r="AG1529" s="484">
        <f>IFERROR(VLOOKUP(Table3[[#This Row],[Št. projektne naloge]],'[1]PLAN KONTROLE KONČANIH STROJEV'!$C$8:$M$2000,5,FALSE),"")</f>
        <v>0</v>
      </c>
      <c r="AH1529" s="484" t="str">
        <f>IFERROR(VLOOKUP(Table3[[#This Row],[Št. projektne naloge]],'[1]PLAN KONTROLE KONČANIH STROJEV'!$C$8:$M$2000,4,FALSE),"")</f>
        <v>DA</v>
      </c>
      <c r="AI1529" s="91"/>
      <c r="AJ1529" s="91"/>
      <c r="AK1529" s="484">
        <f>IFERROR(VLOOKUP(Table3[[#This Row],[Št. projektne naloge]],'[1]PLAN KONTROLE KONČANIH STROJEV'!$C$8:$M$2000,9,FALSE),"")</f>
        <v>45944</v>
      </c>
      <c r="AL1529" s="159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29" s="159" t="s">
        <v>357</v>
      </c>
      <c r="AN1529" s="1"/>
      <c r="AO1529"/>
    </row>
    <row r="1530" spans="1:41" s="488" customFormat="1" ht="18" hidden="1" customHeight="1" x14ac:dyDescent="0.35">
      <c r="A1530" s="76" t="s">
        <v>3159</v>
      </c>
      <c r="B1530" s="92" t="s">
        <v>3062</v>
      </c>
      <c r="C1530" s="95" t="s">
        <v>3099</v>
      </c>
      <c r="D1530" s="420" t="s">
        <v>3100</v>
      </c>
      <c r="E1530" s="25">
        <v>1</v>
      </c>
      <c r="F1530" s="606">
        <v>5245.295752</v>
      </c>
      <c r="G1530" s="159">
        <v>45839</v>
      </c>
      <c r="H1530" s="28" t="s">
        <v>871</v>
      </c>
      <c r="I1530" s="200" t="s">
        <v>3337</v>
      </c>
      <c r="J1530" s="200"/>
      <c r="K1530" s="200"/>
      <c r="L1530" s="19">
        <v>0</v>
      </c>
      <c r="M1530" s="19">
        <v>0</v>
      </c>
      <c r="N1530" s="91">
        <v>477441</v>
      </c>
      <c r="O1530" s="91">
        <v>16810</v>
      </c>
      <c r="P1530" s="91">
        <v>1</v>
      </c>
      <c r="Q1530" s="10"/>
      <c r="R1530" s="91">
        <v>16</v>
      </c>
      <c r="S1530" s="62" t="s">
        <v>19</v>
      </c>
      <c r="T1530" s="159" t="s">
        <v>2233</v>
      </c>
      <c r="U1530" s="91"/>
      <c r="V1530" s="594"/>
      <c r="W1530" s="91" t="str">
        <f>IFERROR(VLOOKUP(Table3[[#This Row],[Št. projektne naloge]],'[2]list 1'!$A$2:$I$2000,9,FALSE),"")</f>
        <v/>
      </c>
      <c r="X1530" s="484" t="str">
        <f>IFERROR(VLOOKUP(Table3[[#This Row],[Št. projektne naloge]],'[2]list 1'!$A$2:$I$2000,8,FALSE),"")</f>
        <v/>
      </c>
      <c r="Y1530" s="595">
        <f>SUM(Table3[[#This Row],[cca 
25%]:[cca 100%]])</f>
        <v>1</v>
      </c>
      <c r="Z1530" s="596">
        <f>Table3[[#This Row],[Montažne ure]]*(1-Table3[[#This Row],[faktor %]])</f>
        <v>0</v>
      </c>
      <c r="AA1530" s="84">
        <v>0.25</v>
      </c>
      <c r="AB1530" s="84">
        <v>0.25</v>
      </c>
      <c r="AC1530" s="84">
        <v>0.25</v>
      </c>
      <c r="AD1530" s="84">
        <v>0.25</v>
      </c>
      <c r="AE1530" s="157" t="s">
        <v>3411</v>
      </c>
      <c r="AF1530" s="439"/>
      <c r="AG1530" s="484">
        <f>IFERROR(VLOOKUP(Table3[[#This Row],[Št. projektne naloge]],'[1]PLAN KONTROLE KONČANIH STROJEV'!$C$8:$M$2000,5,FALSE),"")</f>
        <v>0</v>
      </c>
      <c r="AH1530" s="484" t="str">
        <f>IFERROR(VLOOKUP(Table3[[#This Row],[Št. projektne naloge]],'[1]PLAN KONTROLE KONČANIH STROJEV'!$C$8:$M$2000,4,FALSE),"")</f>
        <v>DA</v>
      </c>
      <c r="AI1530" s="91"/>
      <c r="AJ1530" s="91"/>
      <c r="AK1530" s="484">
        <f>IFERROR(VLOOKUP(Table3[[#This Row],[Št. projektne naloge]],'[1]PLAN KONTROLE KONČANIH STROJEV'!$C$8:$M$2000,9,FALSE),"")</f>
        <v>45944</v>
      </c>
      <c r="AL1530" s="159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30" s="159" t="s">
        <v>357</v>
      </c>
      <c r="AN1530" s="1"/>
      <c r="AO1530"/>
    </row>
    <row r="1531" spans="1:41" ht="18" hidden="1" customHeight="1" x14ac:dyDescent="0.35">
      <c r="A1531" s="76" t="s">
        <v>3159</v>
      </c>
      <c r="B1531" s="92" t="s">
        <v>3062</v>
      </c>
      <c r="C1531" s="95" t="s">
        <v>3101</v>
      </c>
      <c r="D1531" s="420" t="s">
        <v>3102</v>
      </c>
      <c r="E1531" s="25">
        <v>1</v>
      </c>
      <c r="F1531" s="606">
        <v>18713.085350000001</v>
      </c>
      <c r="G1531" s="159" t="s">
        <v>686</v>
      </c>
      <c r="H1531" s="112" t="s">
        <v>3336</v>
      </c>
      <c r="I1531" s="200" t="s">
        <v>3337</v>
      </c>
      <c r="J1531" s="200"/>
      <c r="K1531" s="200"/>
      <c r="L1531" s="19">
        <v>0</v>
      </c>
      <c r="M1531" s="19">
        <v>0</v>
      </c>
      <c r="N1531" s="91">
        <v>477442</v>
      </c>
      <c r="O1531" s="91">
        <v>16811</v>
      </c>
      <c r="P1531" s="91">
        <v>1</v>
      </c>
      <c r="Q1531" s="10"/>
      <c r="R1531" s="10">
        <v>48</v>
      </c>
      <c r="S1531" s="62" t="s">
        <v>19</v>
      </c>
      <c r="T1531" s="30" t="s">
        <v>2233</v>
      </c>
      <c r="U1531" s="10"/>
      <c r="V1531" s="434"/>
      <c r="W1531" s="10" t="str">
        <f>IFERROR(VLOOKUP(Table3[[#This Row],[Št. projektne naloge]],'[2]list 1'!$A$2:$I$2000,9,FALSE),"")</f>
        <v/>
      </c>
      <c r="X1531" s="296" t="str">
        <f>IFERROR(VLOOKUP(Table3[[#This Row],[Št. projektne naloge]],'[2]list 1'!$A$2:$I$2000,8,FALSE),"")</f>
        <v/>
      </c>
      <c r="Y1531" s="101">
        <f>SUM(Table3[[#This Row],[cca 
25%]:[cca 100%]])</f>
        <v>1</v>
      </c>
      <c r="Z1531" s="344">
        <f>Table3[[#This Row],[Montažne ure]]*(1-Table3[[#This Row],[faktor %]])</f>
        <v>0</v>
      </c>
      <c r="AA1531" s="84">
        <v>0.25</v>
      </c>
      <c r="AB1531" s="84">
        <v>0.25</v>
      </c>
      <c r="AC1531" s="84">
        <v>0.25</v>
      </c>
      <c r="AD1531" s="84">
        <v>0.25</v>
      </c>
      <c r="AE1531" s="157" t="s">
        <v>2325</v>
      </c>
      <c r="AF1531" s="3"/>
      <c r="AG1531" s="296">
        <f>IFERROR(VLOOKUP(Table3[[#This Row],[Št. projektne naloge]],'[1]PLAN KONTROLE KONČANIH STROJEV'!$C$8:$M$2000,5,FALSE),"")</f>
        <v>0</v>
      </c>
      <c r="AH1531" s="296" t="str">
        <f>IFERROR(VLOOKUP(Table3[[#This Row],[Št. projektne naloge]],'[1]PLAN KONTROLE KONČANIH STROJEV'!$C$8:$M$2000,4,FALSE),"")</f>
        <v>DA</v>
      </c>
      <c r="AI1531" s="10"/>
      <c r="AJ1531" s="10"/>
      <c r="AK1531" s="296">
        <f>IFERROR(VLOOKUP(Table3[[#This Row],[Št. projektne naloge]],'[1]PLAN KONTROLE KONČANIH STROJEV'!$C$8:$M$2000,9,FALSE),"")</f>
        <v>45957</v>
      </c>
      <c r="AL153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31" s="30" t="s">
        <v>357</v>
      </c>
      <c r="AN1531" s="1"/>
    </row>
    <row r="1532" spans="1:41" s="331" customFormat="1" ht="18" hidden="1" customHeight="1" x14ac:dyDescent="0.35">
      <c r="A1532" s="117" t="s">
        <v>3159</v>
      </c>
      <c r="B1532" s="86" t="s">
        <v>3062</v>
      </c>
      <c r="C1532" s="57" t="s">
        <v>3103</v>
      </c>
      <c r="D1532" s="419" t="s">
        <v>3104</v>
      </c>
      <c r="E1532" s="50">
        <v>1</v>
      </c>
      <c r="F1532" s="606">
        <v>8852.27729</v>
      </c>
      <c r="G1532" s="281">
        <v>45831</v>
      </c>
      <c r="H1532" s="28" t="s">
        <v>871</v>
      </c>
      <c r="I1532" s="200" t="s">
        <v>3337</v>
      </c>
      <c r="J1532" s="199"/>
      <c r="K1532" s="199"/>
      <c r="L1532" s="19">
        <v>0</v>
      </c>
      <c r="M1532" s="19">
        <v>0</v>
      </c>
      <c r="N1532" s="94">
        <v>477443</v>
      </c>
      <c r="O1532" s="94">
        <v>16812</v>
      </c>
      <c r="P1532" s="94">
        <v>1</v>
      </c>
      <c r="Q1532" s="10"/>
      <c r="R1532" s="94">
        <v>29</v>
      </c>
      <c r="S1532" s="62" t="s">
        <v>19</v>
      </c>
      <c r="T1532" s="281" t="s">
        <v>2233</v>
      </c>
      <c r="U1532" s="94"/>
      <c r="V1532" s="598"/>
      <c r="W1532" s="94" t="str">
        <f>IFERROR(VLOOKUP(Table3[[#This Row],[Št. projektne naloge]],'[2]list 1'!$A$2:$I$2000,9,FALSE),"")</f>
        <v/>
      </c>
      <c r="X1532" s="329" t="str">
        <f>IFERROR(VLOOKUP(Table3[[#This Row],[Št. projektne naloge]],'[2]list 1'!$A$2:$I$2000,8,FALSE),"")</f>
        <v/>
      </c>
      <c r="Y1532" s="599">
        <f>SUM(Table3[[#This Row],[cca 
25%]:[cca 100%]])</f>
        <v>1</v>
      </c>
      <c r="Z1532" s="600">
        <f>Table3[[#This Row],[Montažne ure]]*(1-Table3[[#This Row],[faktor %]])</f>
        <v>0</v>
      </c>
      <c r="AA1532" s="84">
        <v>0.25</v>
      </c>
      <c r="AB1532" s="84">
        <v>0.25</v>
      </c>
      <c r="AC1532" s="84">
        <v>0.25</v>
      </c>
      <c r="AD1532" s="84">
        <v>0.25</v>
      </c>
      <c r="AE1532" s="157" t="s">
        <v>895</v>
      </c>
      <c r="AF1532" s="107"/>
      <c r="AG1532" s="329">
        <f>IFERROR(VLOOKUP(Table3[[#This Row],[Št. projektne naloge]],'[1]PLAN KONTROLE KONČANIH STROJEV'!$C$8:$M$2000,5,FALSE),"")</f>
        <v>0</v>
      </c>
      <c r="AH1532" s="329" t="str">
        <f>IFERROR(VLOOKUP(Table3[[#This Row],[Št. projektne naloge]],'[1]PLAN KONTROLE KONČANIH STROJEV'!$C$8:$M$2000,4,FALSE),"")</f>
        <v>DA</v>
      </c>
      <c r="AI1532" s="94"/>
      <c r="AJ1532" s="94"/>
      <c r="AK1532" s="329">
        <f>IFERROR(VLOOKUP(Table3[[#This Row],[Št. projektne naloge]],'[1]PLAN KONTROLE KONČANIH STROJEV'!$C$8:$M$2000,9,FALSE),"")</f>
        <v>45951</v>
      </c>
      <c r="AL1532" s="281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32" s="281" t="s">
        <v>357</v>
      </c>
      <c r="AN1532" s="1"/>
      <c r="AO1532"/>
    </row>
    <row r="1533" spans="1:41" s="331" customFormat="1" ht="18" hidden="1" customHeight="1" x14ac:dyDescent="0.35">
      <c r="A1533" s="117" t="s">
        <v>3159</v>
      </c>
      <c r="B1533" s="86" t="s">
        <v>3062</v>
      </c>
      <c r="C1533" s="95" t="s">
        <v>3105</v>
      </c>
      <c r="D1533" s="420" t="s">
        <v>3106</v>
      </c>
      <c r="E1533" s="50">
        <v>1</v>
      </c>
      <c r="F1533" s="606">
        <v>17830.726508</v>
      </c>
      <c r="G1533" s="159">
        <v>45828</v>
      </c>
      <c r="H1533" s="28" t="s">
        <v>871</v>
      </c>
      <c r="I1533" s="200" t="s">
        <v>3337</v>
      </c>
      <c r="J1533" s="199"/>
      <c r="K1533" s="199"/>
      <c r="L1533" s="19">
        <v>0</v>
      </c>
      <c r="M1533" s="19">
        <v>0</v>
      </c>
      <c r="N1533" s="94">
        <v>477444</v>
      </c>
      <c r="O1533" s="94">
        <v>16813</v>
      </c>
      <c r="P1533" s="94">
        <v>1</v>
      </c>
      <c r="Q1533" s="10"/>
      <c r="R1533" s="94">
        <v>30</v>
      </c>
      <c r="S1533" s="62" t="s">
        <v>19</v>
      </c>
      <c r="T1533" s="281" t="s">
        <v>2233</v>
      </c>
      <c r="U1533" s="94"/>
      <c r="V1533" s="598"/>
      <c r="W1533" s="94" t="str">
        <f>IFERROR(VLOOKUP(Table3[[#This Row],[Št. projektne naloge]],'[2]list 1'!$A$2:$I$2000,9,FALSE),"")</f>
        <v/>
      </c>
      <c r="X1533" s="329" t="str">
        <f>IFERROR(VLOOKUP(Table3[[#This Row],[Št. projektne naloge]],'[2]list 1'!$A$2:$I$2000,8,FALSE),"")</f>
        <v/>
      </c>
      <c r="Y1533" s="599">
        <f>SUM(Table3[[#This Row],[cca 
25%]:[cca 100%]])</f>
        <v>1</v>
      </c>
      <c r="Z1533" s="600">
        <f>Table3[[#This Row],[Montažne ure]]*(1-Table3[[#This Row],[faktor %]])</f>
        <v>0</v>
      </c>
      <c r="AA1533" s="84">
        <v>0.25</v>
      </c>
      <c r="AB1533" s="84">
        <v>0.25</v>
      </c>
      <c r="AC1533" s="84">
        <v>0.25</v>
      </c>
      <c r="AD1533" s="84">
        <v>0.25</v>
      </c>
      <c r="AE1533" s="157" t="s">
        <v>3410</v>
      </c>
      <c r="AF1533" s="107"/>
      <c r="AG1533" s="329">
        <f>IFERROR(VLOOKUP(Table3[[#This Row],[Št. projektne naloge]],'[1]PLAN KONTROLE KONČANIH STROJEV'!$C$8:$M$2000,5,FALSE),"")</f>
        <v>0</v>
      </c>
      <c r="AH1533" s="329" t="str">
        <f>IFERROR(VLOOKUP(Table3[[#This Row],[Št. projektne naloge]],'[1]PLAN KONTROLE KONČANIH STROJEV'!$C$8:$M$2000,4,FALSE),"")</f>
        <v>DA</v>
      </c>
      <c r="AI1533" s="94"/>
      <c r="AJ1533" s="94"/>
      <c r="AK1533" s="329">
        <f>IFERROR(VLOOKUP(Table3[[#This Row],[Št. projektne naloge]],'[1]PLAN KONTROLE KONČANIH STROJEV'!$C$8:$M$2000,9,FALSE),"")</f>
        <v>45947</v>
      </c>
      <c r="AL1533" s="281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33" s="281" t="s">
        <v>357</v>
      </c>
      <c r="AN1533" s="1"/>
      <c r="AO1533"/>
    </row>
    <row r="1534" spans="1:41" s="331" customFormat="1" ht="18" customHeight="1" x14ac:dyDescent="0.35">
      <c r="A1534" s="117" t="s">
        <v>3159</v>
      </c>
      <c r="B1534" s="86" t="s">
        <v>3062</v>
      </c>
      <c r="C1534" s="95" t="s">
        <v>3107</v>
      </c>
      <c r="D1534" s="420" t="s">
        <v>3108</v>
      </c>
      <c r="E1534" s="50">
        <v>1</v>
      </c>
      <c r="F1534" s="606">
        <v>4882.8351160000002</v>
      </c>
      <c r="G1534" s="159">
        <v>45828</v>
      </c>
      <c r="H1534" s="112" t="s">
        <v>3407</v>
      </c>
      <c r="I1534" s="200" t="s">
        <v>3337</v>
      </c>
      <c r="J1534" s="199"/>
      <c r="K1534" s="199"/>
      <c r="L1534" s="19">
        <v>0</v>
      </c>
      <c r="M1534" s="19">
        <v>0</v>
      </c>
      <c r="N1534" s="94">
        <v>477445</v>
      </c>
      <c r="O1534" s="94">
        <v>16814</v>
      </c>
      <c r="P1534" s="94">
        <v>1</v>
      </c>
      <c r="Q1534" s="10"/>
      <c r="R1534" s="94">
        <v>14</v>
      </c>
      <c r="S1534" s="621" t="s">
        <v>1486</v>
      </c>
      <c r="T1534" s="281" t="s">
        <v>2233</v>
      </c>
      <c r="U1534" s="94"/>
      <c r="V1534" s="598"/>
      <c r="W1534" s="94" t="str">
        <f>IFERROR(VLOOKUP(Table3[[#This Row],[Št. projektne naloge]],'[2]list 1'!$A$2:$I$2000,9,FALSE),"")</f>
        <v/>
      </c>
      <c r="X1534" s="329" t="str">
        <f>IFERROR(VLOOKUP(Table3[[#This Row],[Št. projektne naloge]],'[2]list 1'!$A$2:$I$2000,8,FALSE),"")</f>
        <v/>
      </c>
      <c r="Y1534" s="599">
        <f>SUM(Table3[[#This Row],[cca 
25%]:[cca 100%]])</f>
        <v>0.75</v>
      </c>
      <c r="Z1534" s="600">
        <f>Table3[[#This Row],[Montažne ure]]*(1-Table3[[#This Row],[faktor %]])</f>
        <v>3.5</v>
      </c>
      <c r="AA1534" s="84">
        <v>0.25</v>
      </c>
      <c r="AB1534" s="84">
        <v>0.25</v>
      </c>
      <c r="AC1534" s="84">
        <v>0.25</v>
      </c>
      <c r="AD1534" s="330"/>
      <c r="AE1534" s="157" t="s">
        <v>3411</v>
      </c>
      <c r="AF1534" s="107"/>
      <c r="AG1534" s="329">
        <f>IFERROR(VLOOKUP(Table3[[#This Row],[Št. projektne naloge]],'[1]PLAN KONTROLE KONČANIH STROJEV'!$C$8:$M$2000,5,FALSE),"")</f>
        <v>0</v>
      </c>
      <c r="AH1534" s="329" t="str">
        <f>IFERROR(VLOOKUP(Table3[[#This Row],[Št. projektne naloge]],'[1]PLAN KONTROLE KONČANIH STROJEV'!$C$8:$M$2000,4,FALSE),"")</f>
        <v>DA</v>
      </c>
      <c r="AI1534" s="94"/>
      <c r="AJ1534" s="94"/>
      <c r="AK1534" s="329">
        <f>IFERROR(VLOOKUP(Table3[[#This Row],[Št. projektne naloge]],'[1]PLAN KONTROLE KONČANIH STROJEV'!$C$8:$M$2000,9,FALSE),"")</f>
        <v>45954</v>
      </c>
      <c r="AL1534" s="281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34" s="281"/>
      <c r="AN1534" s="1"/>
      <c r="AO1534"/>
    </row>
    <row r="1535" spans="1:41" s="331" customFormat="1" ht="18" hidden="1" customHeight="1" x14ac:dyDescent="0.35">
      <c r="A1535" s="117" t="s">
        <v>3159</v>
      </c>
      <c r="B1535" s="86" t="s">
        <v>3062</v>
      </c>
      <c r="C1535" s="95" t="s">
        <v>3109</v>
      </c>
      <c r="D1535" s="420" t="s">
        <v>3110</v>
      </c>
      <c r="E1535" s="50" t="s">
        <v>3317</v>
      </c>
      <c r="F1535" s="606">
        <v>6792.4579679999997</v>
      </c>
      <c r="G1535" s="159">
        <v>45828</v>
      </c>
      <c r="H1535" s="112" t="s">
        <v>2233</v>
      </c>
      <c r="I1535" s="200" t="s">
        <v>3318</v>
      </c>
      <c r="J1535" s="199"/>
      <c r="K1535" s="200"/>
      <c r="L1535" s="19">
        <v>0</v>
      </c>
      <c r="M1535" s="19">
        <v>0</v>
      </c>
      <c r="N1535" s="94">
        <v>483564</v>
      </c>
      <c r="O1535" s="94">
        <v>16815</v>
      </c>
      <c r="P1535" s="94">
        <v>1</v>
      </c>
      <c r="Q1535" s="10"/>
      <c r="R1535" s="94">
        <v>15</v>
      </c>
      <c r="S1535" s="62" t="s">
        <v>19</v>
      </c>
      <c r="T1535" s="281" t="s">
        <v>2233</v>
      </c>
      <c r="U1535" s="94"/>
      <c r="V1535" s="598"/>
      <c r="W1535" s="94" t="str">
        <f>IFERROR(VLOOKUP(Table3[[#This Row],[Št. projektne naloge]],'[2]list 1'!$A$2:$I$2000,9,FALSE),"")</f>
        <v/>
      </c>
      <c r="X1535" s="329" t="str">
        <f>IFERROR(VLOOKUP(Table3[[#This Row],[Št. projektne naloge]],'[2]list 1'!$A$2:$I$2000,8,FALSE),"")</f>
        <v/>
      </c>
      <c r="Y1535" s="599">
        <f>SUM(Table3[[#This Row],[cca 
25%]:[cca 100%]])</f>
        <v>1</v>
      </c>
      <c r="Z1535" s="600">
        <f>Table3[[#This Row],[Montažne ure]]*(1-Table3[[#This Row],[faktor %]])</f>
        <v>0</v>
      </c>
      <c r="AA1535" s="84">
        <v>0.25</v>
      </c>
      <c r="AB1535" s="84">
        <v>0.25</v>
      </c>
      <c r="AC1535" s="84">
        <v>0.25</v>
      </c>
      <c r="AD1535" s="84">
        <v>0.25</v>
      </c>
      <c r="AE1535" s="157" t="s">
        <v>3408</v>
      </c>
      <c r="AF1535" s="107"/>
      <c r="AG1535" s="329">
        <f>IFERROR(VLOOKUP(Table3[[#This Row],[Št. projektne naloge]],'[1]PLAN KONTROLE KONČANIH STROJEV'!$C$8:$M$2000,5,FALSE),"")</f>
        <v>0</v>
      </c>
      <c r="AH1535" s="329">
        <f>IFERROR(VLOOKUP(Table3[[#This Row],[Št. projektne naloge]],'[1]PLAN KONTROLE KONČANIH STROJEV'!$C$8:$M$2000,4,FALSE),"")</f>
        <v>0</v>
      </c>
      <c r="AI1535" s="94"/>
      <c r="AJ1535" s="94"/>
      <c r="AK1535" s="329">
        <f>IFERROR(VLOOKUP(Table3[[#This Row],[Št. projektne naloge]],'[1]PLAN KONTROLE KONČANIH STROJEV'!$C$8:$M$2000,9,FALSE),"")</f>
        <v>45957</v>
      </c>
      <c r="AL1535" s="281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35" s="281" t="s">
        <v>357</v>
      </c>
      <c r="AN1535" s="1"/>
      <c r="AO1535"/>
    </row>
    <row r="1536" spans="1:41" ht="18" hidden="1" customHeight="1" x14ac:dyDescent="0.35">
      <c r="A1536" s="76" t="s">
        <v>3159</v>
      </c>
      <c r="B1536" s="92" t="s">
        <v>3062</v>
      </c>
      <c r="C1536" s="95" t="s">
        <v>3111</v>
      </c>
      <c r="D1536" s="419" t="s">
        <v>3112</v>
      </c>
      <c r="E1536" s="25" t="s">
        <v>3317</v>
      </c>
      <c r="F1536" s="606">
        <v>18493.547289999999</v>
      </c>
      <c r="G1536" s="91" t="s">
        <v>686</v>
      </c>
      <c r="H1536" s="112" t="s">
        <v>2233</v>
      </c>
      <c r="I1536" s="200" t="s">
        <v>3318</v>
      </c>
      <c r="J1536" s="200"/>
      <c r="K1536" s="200"/>
      <c r="L1536" s="19">
        <v>0</v>
      </c>
      <c r="M1536" s="19">
        <v>0</v>
      </c>
      <c r="N1536" s="91">
        <v>477446</v>
      </c>
      <c r="O1536" s="91">
        <v>16816</v>
      </c>
      <c r="P1536" s="91">
        <v>1</v>
      </c>
      <c r="Q1536" s="10"/>
      <c r="R1536" s="10">
        <v>47</v>
      </c>
      <c r="S1536" s="62" t="s">
        <v>19</v>
      </c>
      <c r="T1536" s="30" t="s">
        <v>2233</v>
      </c>
      <c r="U1536" s="10"/>
      <c r="V1536" s="434"/>
      <c r="W1536" s="10" t="str">
        <f>IFERROR(VLOOKUP(Table3[[#This Row],[Št. projektne naloge]],'[2]list 1'!$A$2:$I$2000,9,FALSE),"")</f>
        <v/>
      </c>
      <c r="X1536" s="296" t="str">
        <f>IFERROR(VLOOKUP(Table3[[#This Row],[Št. projektne naloge]],'[2]list 1'!$A$2:$I$2000,8,FALSE),"")</f>
        <v/>
      </c>
      <c r="Y1536" s="101">
        <f>SUM(Table3[[#This Row],[cca 
25%]:[cca 100%]])</f>
        <v>1</v>
      </c>
      <c r="Z1536" s="344">
        <f>Table3[[#This Row],[Montažne ure]]*(1-Table3[[#This Row],[faktor %]])</f>
        <v>0</v>
      </c>
      <c r="AA1536" s="84">
        <v>0.25</v>
      </c>
      <c r="AB1536" s="84">
        <v>0.25</v>
      </c>
      <c r="AC1536" s="84">
        <v>0.25</v>
      </c>
      <c r="AD1536" s="84">
        <v>0.25</v>
      </c>
      <c r="AE1536" s="157" t="s">
        <v>3409</v>
      </c>
      <c r="AF1536" s="3"/>
      <c r="AG1536" s="296">
        <f>IFERROR(VLOOKUP(Table3[[#This Row],[Št. projektne naloge]],'[1]PLAN KONTROLE KONČANIH STROJEV'!$C$8:$M$2000,5,FALSE),"")</f>
        <v>0</v>
      </c>
      <c r="AH1536" s="296">
        <f>IFERROR(VLOOKUP(Table3[[#This Row],[Št. projektne naloge]],'[1]PLAN KONTROLE KONČANIH STROJEV'!$C$8:$M$2000,4,FALSE),"")</f>
        <v>0</v>
      </c>
      <c r="AI1536" s="10"/>
      <c r="AJ1536" s="10"/>
      <c r="AK1536" s="296">
        <f>IFERROR(VLOOKUP(Table3[[#This Row],[Št. projektne naloge]],'[1]PLAN KONTROLE KONČANIH STROJEV'!$C$8:$M$2000,9,FALSE),"")</f>
        <v>45957</v>
      </c>
      <c r="AL153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36" s="30" t="s">
        <v>357</v>
      </c>
      <c r="AN1536" s="1"/>
    </row>
    <row r="1537" spans="1:41" s="331" customFormat="1" ht="18" customHeight="1" x14ac:dyDescent="0.35">
      <c r="A1537" s="117" t="s">
        <v>3159</v>
      </c>
      <c r="B1537" s="86" t="s">
        <v>3062</v>
      </c>
      <c r="C1537" s="57" t="s">
        <v>3077</v>
      </c>
      <c r="D1537" s="419" t="s">
        <v>3113</v>
      </c>
      <c r="E1537" s="50">
        <v>1</v>
      </c>
      <c r="F1537" s="606">
        <v>5551.7436500000003</v>
      </c>
      <c r="G1537" s="281">
        <v>45839</v>
      </c>
      <c r="H1537" s="28" t="s">
        <v>789</v>
      </c>
      <c r="I1537" s="200" t="s">
        <v>3337</v>
      </c>
      <c r="J1537" s="199"/>
      <c r="K1537" s="199"/>
      <c r="L1537" s="19">
        <v>0</v>
      </c>
      <c r="M1537" s="19">
        <v>0</v>
      </c>
      <c r="N1537" s="94">
        <v>477447</v>
      </c>
      <c r="O1537" s="94">
        <v>16817</v>
      </c>
      <c r="P1537" s="94">
        <v>1</v>
      </c>
      <c r="Q1537" s="10"/>
      <c r="R1537" s="94">
        <v>15</v>
      </c>
      <c r="S1537" s="621" t="s">
        <v>1486</v>
      </c>
      <c r="T1537" s="281" t="s">
        <v>2233</v>
      </c>
      <c r="U1537" s="94"/>
      <c r="V1537" s="598"/>
      <c r="W1537" s="94" t="str">
        <f>IFERROR(VLOOKUP(Table3[[#This Row],[Št. projektne naloge]],'[2]list 1'!$A$2:$I$2000,9,FALSE),"")</f>
        <v/>
      </c>
      <c r="X1537" s="329" t="str">
        <f>IFERROR(VLOOKUP(Table3[[#This Row],[Št. projektne naloge]],'[2]list 1'!$A$2:$I$2000,8,FALSE),"")</f>
        <v/>
      </c>
      <c r="Y1537" s="599">
        <f>SUM(Table3[[#This Row],[cca 
25%]:[cca 100%]])</f>
        <v>0.95</v>
      </c>
      <c r="Z1537" s="600">
        <f>Table3[[#This Row],[Montažne ure]]*(1-Table3[[#This Row],[faktor %]])</f>
        <v>0.75000000000000067</v>
      </c>
      <c r="AA1537" s="84">
        <v>0.25</v>
      </c>
      <c r="AB1537" s="84">
        <v>0.25</v>
      </c>
      <c r="AC1537" s="84">
        <v>0.25</v>
      </c>
      <c r="AD1537" s="495">
        <v>0.2</v>
      </c>
      <c r="AE1537" s="157" t="s">
        <v>866</v>
      </c>
      <c r="AF1537" s="107"/>
      <c r="AG1537" s="329">
        <f>IFERROR(VLOOKUP(Table3[[#This Row],[Št. projektne naloge]],'[1]PLAN KONTROLE KONČANIH STROJEV'!$C$8:$M$2000,5,FALSE),"")</f>
        <v>0</v>
      </c>
      <c r="AH1537" s="329">
        <f>IFERROR(VLOOKUP(Table3[[#This Row],[Št. projektne naloge]],'[1]PLAN KONTROLE KONČANIH STROJEV'!$C$8:$M$2000,4,FALSE),"")</f>
        <v>0</v>
      </c>
      <c r="AI1537" s="94"/>
      <c r="AJ1537" s="94"/>
      <c r="AK1537" s="329">
        <f>IFERROR(VLOOKUP(Table3[[#This Row],[Št. projektne naloge]],'[1]PLAN KONTROLE KONČANIH STROJEV'!$C$8:$M$2000,9,FALSE),"")</f>
        <v>45957</v>
      </c>
      <c r="AL1537" s="281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37" s="281"/>
      <c r="AN1537" s="1"/>
      <c r="AO1537"/>
    </row>
    <row r="1538" spans="1:41" ht="18" hidden="1" customHeight="1" x14ac:dyDescent="0.35">
      <c r="A1538" s="76" t="s">
        <v>3159</v>
      </c>
      <c r="B1538" s="92" t="s">
        <v>3062</v>
      </c>
      <c r="C1538" s="95" t="s">
        <v>3114</v>
      </c>
      <c r="D1538" s="420" t="s">
        <v>3115</v>
      </c>
      <c r="E1538" s="25">
        <v>1</v>
      </c>
      <c r="F1538" s="606">
        <v>687.25716999999997</v>
      </c>
      <c r="G1538" s="159" t="s">
        <v>688</v>
      </c>
      <c r="H1538" s="112" t="s">
        <v>2288</v>
      </c>
      <c r="I1538" s="200" t="s">
        <v>3337</v>
      </c>
      <c r="J1538" s="200"/>
      <c r="K1538" s="200"/>
      <c r="L1538" s="19">
        <v>0</v>
      </c>
      <c r="M1538" s="19">
        <v>0</v>
      </c>
      <c r="N1538" s="91">
        <v>477448</v>
      </c>
      <c r="O1538" s="555">
        <v>16818</v>
      </c>
      <c r="P1538" s="91">
        <v>1</v>
      </c>
      <c r="Q1538" s="10"/>
      <c r="R1538" s="10">
        <v>3</v>
      </c>
      <c r="S1538" s="62" t="s">
        <v>19</v>
      </c>
      <c r="T1538" s="30" t="s">
        <v>2233</v>
      </c>
      <c r="U1538" s="10"/>
      <c r="V1538" s="434"/>
      <c r="W1538" s="10" t="str">
        <f>IFERROR(VLOOKUP(Table3[[#This Row],[Št. projektne naloge]],'[2]list 1'!$A$2:$I$2000,9,FALSE),"")</f>
        <v/>
      </c>
      <c r="X1538" s="296" t="str">
        <f>IFERROR(VLOOKUP(Table3[[#This Row],[Št. projektne naloge]],'[2]list 1'!$A$2:$I$2000,8,FALSE),"")</f>
        <v/>
      </c>
      <c r="Y1538" s="101">
        <f>SUM(Table3[[#This Row],[cca 
25%]:[cca 100%]])</f>
        <v>1</v>
      </c>
      <c r="Z1538" s="344">
        <f>Table3[[#This Row],[Montažne ure]]*(1-Table3[[#This Row],[faktor %]])</f>
        <v>0</v>
      </c>
      <c r="AA1538" s="84">
        <v>0.25</v>
      </c>
      <c r="AB1538" s="84">
        <v>0.25</v>
      </c>
      <c r="AC1538" s="84">
        <v>0.25</v>
      </c>
      <c r="AD1538" s="84">
        <v>0.25</v>
      </c>
      <c r="AE1538" s="157" t="s">
        <v>866</v>
      </c>
      <c r="AF1538" s="3"/>
      <c r="AG1538" s="296">
        <f>IFERROR(VLOOKUP(Table3[[#This Row],[Št. projektne naloge]],'[1]PLAN KONTROLE KONČANIH STROJEV'!$C$8:$M$2000,5,FALSE),"")</f>
        <v>0</v>
      </c>
      <c r="AH1538" s="296" t="str">
        <f>IFERROR(VLOOKUP(Table3[[#This Row],[Št. projektne naloge]],'[1]PLAN KONTROLE KONČANIH STROJEV'!$C$8:$M$2000,4,FALSE),"")</f>
        <v>DA</v>
      </c>
      <c r="AI1538" s="10"/>
      <c r="AJ1538" s="10"/>
      <c r="AK1538" s="296">
        <f>IFERROR(VLOOKUP(Table3[[#This Row],[Št. projektne naloge]],'[1]PLAN KONTROLE KONČANIH STROJEV'!$C$8:$M$2000,9,FALSE),"")</f>
        <v>45917</v>
      </c>
      <c r="AL153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38" s="30" t="s">
        <v>357</v>
      </c>
      <c r="AN1538" s="1"/>
    </row>
    <row r="1539" spans="1:41" ht="18" customHeight="1" x14ac:dyDescent="0.35">
      <c r="A1539" s="76" t="s">
        <v>3159</v>
      </c>
      <c r="B1539" s="92" t="s">
        <v>3062</v>
      </c>
      <c r="C1539" s="95" t="s">
        <v>3116</v>
      </c>
      <c r="D1539" s="420" t="s">
        <v>3117</v>
      </c>
      <c r="E1539" s="25">
        <v>1</v>
      </c>
      <c r="F1539" s="606">
        <v>5781.9202660000001</v>
      </c>
      <c r="G1539" s="159" t="s">
        <v>686</v>
      </c>
      <c r="H1539" s="28" t="s">
        <v>789</v>
      </c>
      <c r="I1539" s="200" t="s">
        <v>3337</v>
      </c>
      <c r="J1539" s="555"/>
      <c r="K1539" s="200"/>
      <c r="L1539" s="19">
        <v>0</v>
      </c>
      <c r="M1539" s="19">
        <v>0</v>
      </c>
      <c r="N1539" s="91">
        <v>477449</v>
      </c>
      <c r="O1539" s="91">
        <v>16819</v>
      </c>
      <c r="P1539" s="91">
        <v>1</v>
      </c>
      <c r="Q1539" s="10"/>
      <c r="R1539" s="10">
        <v>19</v>
      </c>
      <c r="S1539" s="621" t="s">
        <v>1486</v>
      </c>
      <c r="T1539" s="30" t="s">
        <v>2233</v>
      </c>
      <c r="U1539" s="10"/>
      <c r="V1539" s="434"/>
      <c r="W1539" s="10" t="str">
        <f>IFERROR(VLOOKUP(Table3[[#This Row],[Št. projektne naloge]],'[2]list 1'!$A$2:$I$2000,9,FALSE),"")</f>
        <v/>
      </c>
      <c r="X1539" s="296" t="str">
        <f>IFERROR(VLOOKUP(Table3[[#This Row],[Št. projektne naloge]],'[2]list 1'!$A$2:$I$2000,8,FALSE),"")</f>
        <v/>
      </c>
      <c r="Y1539" s="101">
        <f>SUM(Table3[[#This Row],[cca 
25%]:[cca 100%]])</f>
        <v>0.85</v>
      </c>
      <c r="Z1539" s="344">
        <f>Table3[[#This Row],[Montažne ure]]*(1-Table3[[#This Row],[faktor %]])</f>
        <v>2.8500000000000005</v>
      </c>
      <c r="AA1539" s="84">
        <v>0.25</v>
      </c>
      <c r="AB1539" s="84">
        <v>0.25</v>
      </c>
      <c r="AC1539" s="84">
        <v>0.25</v>
      </c>
      <c r="AD1539" s="495">
        <v>0.1</v>
      </c>
      <c r="AE1539" s="157" t="s">
        <v>2228</v>
      </c>
      <c r="AF1539" s="3"/>
      <c r="AG1539" s="296">
        <f>IFERROR(VLOOKUP(Table3[[#This Row],[Št. projektne naloge]],'[1]PLAN KONTROLE KONČANIH STROJEV'!$C$8:$M$2000,5,FALSE),"")</f>
        <v>0</v>
      </c>
      <c r="AH1539" s="296">
        <f>IFERROR(VLOOKUP(Table3[[#This Row],[Št. projektne naloge]],'[1]PLAN KONTROLE KONČANIH STROJEV'!$C$8:$M$2000,4,FALSE),"")</f>
        <v>0</v>
      </c>
      <c r="AI1539" s="10"/>
      <c r="AJ1539" s="10"/>
      <c r="AK1539" s="296">
        <f>IFERROR(VLOOKUP(Table3[[#This Row],[Št. projektne naloge]],'[1]PLAN KONTROLE KONČANIH STROJEV'!$C$8:$M$2000,9,FALSE),"")</f>
        <v>45957</v>
      </c>
      <c r="AL153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39" s="30"/>
      <c r="AN1539" s="1"/>
    </row>
    <row r="1540" spans="1:41" ht="18" customHeight="1" x14ac:dyDescent="0.35">
      <c r="A1540" s="76" t="s">
        <v>3159</v>
      </c>
      <c r="B1540" s="92" t="s">
        <v>3062</v>
      </c>
      <c r="C1540" s="95" t="s">
        <v>3118</v>
      </c>
      <c r="D1540" s="420" t="s">
        <v>3119</v>
      </c>
      <c r="E1540" s="25">
        <v>1</v>
      </c>
      <c r="F1540" s="606">
        <v>39441.356200000002</v>
      </c>
      <c r="G1540" s="159" t="s">
        <v>3055</v>
      </c>
      <c r="H1540" s="112" t="s">
        <v>2229</v>
      </c>
      <c r="I1540" s="200" t="s">
        <v>3337</v>
      </c>
      <c r="J1540" s="200"/>
      <c r="K1540" s="200"/>
      <c r="L1540" s="19">
        <v>0</v>
      </c>
      <c r="M1540" s="7">
        <v>0</v>
      </c>
      <c r="N1540" s="91">
        <v>478750</v>
      </c>
      <c r="O1540" s="91">
        <v>16820</v>
      </c>
      <c r="P1540" s="91">
        <v>1</v>
      </c>
      <c r="Q1540" s="10"/>
      <c r="R1540" s="10">
        <v>99</v>
      </c>
      <c r="S1540" s="621" t="s">
        <v>1486</v>
      </c>
      <c r="T1540" s="30" t="s">
        <v>2233</v>
      </c>
      <c r="U1540" s="10"/>
      <c r="V1540" s="434"/>
      <c r="W1540" s="10" t="str">
        <f>IFERROR(VLOOKUP(Table3[[#This Row],[Št. projektne naloge]],'[2]list 1'!$A$2:$I$2000,9,FALSE),"")</f>
        <v/>
      </c>
      <c r="X1540" s="296" t="str">
        <f>IFERROR(VLOOKUP(Table3[[#This Row],[Št. projektne naloge]],'[2]list 1'!$A$2:$I$2000,8,FALSE),"")</f>
        <v/>
      </c>
      <c r="Y1540" s="101">
        <f>SUM(Table3[[#This Row],[cca 
25%]:[cca 100%]])</f>
        <v>0.75</v>
      </c>
      <c r="Z1540" s="344">
        <f>Table3[[#This Row],[Montažne ure]]*(1-Table3[[#This Row],[faktor %]])</f>
        <v>24.75</v>
      </c>
      <c r="AA1540" s="84">
        <v>0.25</v>
      </c>
      <c r="AB1540" s="84">
        <v>0.25</v>
      </c>
      <c r="AC1540" s="84">
        <v>0.25</v>
      </c>
      <c r="AD1540" s="85"/>
      <c r="AE1540" s="157" t="s">
        <v>890</v>
      </c>
      <c r="AF1540" s="3"/>
      <c r="AG1540" s="296">
        <f>IFERROR(VLOOKUP(Table3[[#This Row],[Št. projektne naloge]],'[1]PLAN KONTROLE KONČANIH STROJEV'!$C$8:$M$2000,5,FALSE),"")</f>
        <v>0</v>
      </c>
      <c r="AH1540" s="296">
        <f>IFERROR(VLOOKUP(Table3[[#This Row],[Št. projektne naloge]],'[1]PLAN KONTROLE KONČANIH STROJEV'!$C$8:$M$2000,4,FALSE),"")</f>
        <v>0</v>
      </c>
      <c r="AI1540" s="10"/>
      <c r="AJ1540" s="10"/>
      <c r="AK1540" s="296">
        <f>IFERROR(VLOOKUP(Table3[[#This Row],[Št. projektne naloge]],'[1]PLAN KONTROLE KONČANIH STROJEV'!$C$8:$M$2000,9,FALSE),"")</f>
        <v>45959</v>
      </c>
      <c r="AL154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40" s="30"/>
      <c r="AN1540" s="1"/>
    </row>
    <row r="1541" spans="1:41" s="331" customFormat="1" ht="18" customHeight="1" x14ac:dyDescent="0.35">
      <c r="A1541" s="117" t="s">
        <v>3159</v>
      </c>
      <c r="B1541" s="86" t="s">
        <v>3062</v>
      </c>
      <c r="C1541" s="57" t="s">
        <v>3120</v>
      </c>
      <c r="D1541" s="419" t="s">
        <v>3121</v>
      </c>
      <c r="E1541" s="50">
        <v>1</v>
      </c>
      <c r="F1541" s="606">
        <v>4109.993622</v>
      </c>
      <c r="G1541" s="281">
        <v>45831</v>
      </c>
      <c r="H1541" s="28" t="s">
        <v>789</v>
      </c>
      <c r="I1541" s="200" t="s">
        <v>3337</v>
      </c>
      <c r="J1541" s="200"/>
      <c r="K1541" s="199"/>
      <c r="L1541" s="19">
        <v>0</v>
      </c>
      <c r="M1541" s="19">
        <v>0</v>
      </c>
      <c r="N1541" s="94">
        <v>478751</v>
      </c>
      <c r="O1541" s="94">
        <v>16821</v>
      </c>
      <c r="P1541" s="94">
        <v>1</v>
      </c>
      <c r="Q1541" s="10"/>
      <c r="R1541" s="94">
        <v>12</v>
      </c>
      <c r="S1541" s="621" t="s">
        <v>1486</v>
      </c>
      <c r="T1541" s="281" t="s">
        <v>2233</v>
      </c>
      <c r="U1541" s="94"/>
      <c r="V1541" s="598"/>
      <c r="W1541" s="94" t="str">
        <f>IFERROR(VLOOKUP(Table3[[#This Row],[Št. projektne naloge]],'[2]list 1'!$A$2:$I$2000,9,FALSE),"")</f>
        <v/>
      </c>
      <c r="X1541" s="329" t="str">
        <f>IFERROR(VLOOKUP(Table3[[#This Row],[Št. projektne naloge]],'[2]list 1'!$A$2:$I$2000,8,FALSE),"")</f>
        <v/>
      </c>
      <c r="Y1541" s="599">
        <f>SUM(Table3[[#This Row],[cca 
25%]:[cca 100%]])</f>
        <v>0.75</v>
      </c>
      <c r="Z1541" s="600">
        <f>Table3[[#This Row],[Montažne ure]]*(1-Table3[[#This Row],[faktor %]])</f>
        <v>3</v>
      </c>
      <c r="AA1541" s="84">
        <v>0.25</v>
      </c>
      <c r="AB1541" s="84">
        <v>0.25</v>
      </c>
      <c r="AC1541" s="84">
        <v>0.25</v>
      </c>
      <c r="AD1541" s="330"/>
      <c r="AE1541" s="157" t="s">
        <v>3411</v>
      </c>
      <c r="AF1541" s="107"/>
      <c r="AG1541" s="329">
        <f>IFERROR(VLOOKUP(Table3[[#This Row],[Št. projektne naloge]],'[1]PLAN KONTROLE KONČANIH STROJEV'!$C$8:$M$2000,5,FALSE),"")</f>
        <v>0</v>
      </c>
      <c r="AH1541" s="329" t="str">
        <f>IFERROR(VLOOKUP(Table3[[#This Row],[Št. projektne naloge]],'[1]PLAN KONTROLE KONČANIH STROJEV'!$C$8:$M$2000,4,FALSE),"")</f>
        <v>DA</v>
      </c>
      <c r="AI1541" s="94"/>
      <c r="AJ1541" s="94"/>
      <c r="AK1541" s="329">
        <f>IFERROR(VLOOKUP(Table3[[#This Row],[Št. projektne naloge]],'[1]PLAN KONTROLE KONČANIH STROJEV'!$C$8:$M$2000,9,FALSE),"")</f>
        <v>45951</v>
      </c>
      <c r="AL1541" s="281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41" s="281"/>
      <c r="AN1541" s="1"/>
      <c r="AO1541"/>
    </row>
    <row r="1542" spans="1:41" s="331" customFormat="1" ht="18" customHeight="1" x14ac:dyDescent="0.35">
      <c r="A1542" s="117" t="s">
        <v>3159</v>
      </c>
      <c r="B1542" s="86" t="s">
        <v>3062</v>
      </c>
      <c r="C1542" s="57" t="s">
        <v>3122</v>
      </c>
      <c r="D1542" s="419" t="s">
        <v>3123</v>
      </c>
      <c r="E1542" s="50">
        <v>1</v>
      </c>
      <c r="F1542" s="606">
        <v>6897.7275280000003</v>
      </c>
      <c r="G1542" s="281">
        <v>45839</v>
      </c>
      <c r="H1542" s="112" t="s">
        <v>3407</v>
      </c>
      <c r="I1542" s="200" t="s">
        <v>3337</v>
      </c>
      <c r="J1542" s="199"/>
      <c r="K1542" s="199"/>
      <c r="L1542" s="19">
        <v>0</v>
      </c>
      <c r="M1542" s="19">
        <v>0</v>
      </c>
      <c r="N1542" s="94">
        <v>478752</v>
      </c>
      <c r="O1542" s="94">
        <v>16822</v>
      </c>
      <c r="P1542" s="94">
        <v>1</v>
      </c>
      <c r="Q1542" s="10"/>
      <c r="R1542" s="94">
        <v>20</v>
      </c>
      <c r="S1542" s="621" t="s">
        <v>1486</v>
      </c>
      <c r="T1542" s="281" t="s">
        <v>2233</v>
      </c>
      <c r="U1542" s="94"/>
      <c r="V1542" s="598"/>
      <c r="W1542" s="94" t="str">
        <f>IFERROR(VLOOKUP(Table3[[#This Row],[Št. projektne naloge]],'[2]list 1'!$A$2:$I$2000,9,FALSE),"")</f>
        <v/>
      </c>
      <c r="X1542" s="329" t="str">
        <f>IFERROR(VLOOKUP(Table3[[#This Row],[Št. projektne naloge]],'[2]list 1'!$A$2:$I$2000,8,FALSE),"")</f>
        <v/>
      </c>
      <c r="Y1542" s="599">
        <f>SUM(Table3[[#This Row],[cca 
25%]:[cca 100%]])</f>
        <v>0.75</v>
      </c>
      <c r="Z1542" s="600">
        <f>Table3[[#This Row],[Montažne ure]]*(1-Table3[[#This Row],[faktor %]])</f>
        <v>5</v>
      </c>
      <c r="AA1542" s="84">
        <v>0.25</v>
      </c>
      <c r="AB1542" s="84">
        <v>0.25</v>
      </c>
      <c r="AC1542" s="84">
        <v>0.25</v>
      </c>
      <c r="AD1542" s="330"/>
      <c r="AE1542" s="94"/>
      <c r="AF1542" s="107"/>
      <c r="AG1542" s="329">
        <f>IFERROR(VLOOKUP(Table3[[#This Row],[Št. projektne naloge]],'[1]PLAN KONTROLE KONČANIH STROJEV'!$C$8:$M$2000,5,FALSE),"")</f>
        <v>0</v>
      </c>
      <c r="AH1542" s="329">
        <f>IFERROR(VLOOKUP(Table3[[#This Row],[Št. projektne naloge]],'[1]PLAN KONTROLE KONČANIH STROJEV'!$C$8:$M$2000,4,FALSE),"")</f>
        <v>0</v>
      </c>
      <c r="AI1542" s="94"/>
      <c r="AJ1542" s="94"/>
      <c r="AK1542" s="329">
        <f>IFERROR(VLOOKUP(Table3[[#This Row],[Št. projektne naloge]],'[1]PLAN KONTROLE KONČANIH STROJEV'!$C$8:$M$2000,9,FALSE),"")</f>
        <v>45957</v>
      </c>
      <c r="AL1542" s="281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42" s="281"/>
      <c r="AN1542" s="1"/>
      <c r="AO1542"/>
    </row>
    <row r="1543" spans="1:41" ht="18" hidden="1" customHeight="1" x14ac:dyDescent="0.35">
      <c r="A1543" s="76" t="s">
        <v>3159</v>
      </c>
      <c r="B1543" s="92" t="s">
        <v>3062</v>
      </c>
      <c r="C1543" s="95" t="s">
        <v>3124</v>
      </c>
      <c r="D1543" s="420" t="s">
        <v>3125</v>
      </c>
      <c r="E1543" s="25">
        <v>1</v>
      </c>
      <c r="F1543" s="606">
        <v>552.86586</v>
      </c>
      <c r="G1543" s="159" t="s">
        <v>686</v>
      </c>
      <c r="H1543" s="112" t="s">
        <v>2288</v>
      </c>
      <c r="I1543" s="200" t="s">
        <v>3337</v>
      </c>
      <c r="J1543" s="200"/>
      <c r="K1543" s="200"/>
      <c r="L1543" s="19">
        <v>0</v>
      </c>
      <c r="M1543" s="19">
        <v>0</v>
      </c>
      <c r="N1543" s="91">
        <v>478753</v>
      </c>
      <c r="O1543" s="245">
        <v>16823</v>
      </c>
      <c r="P1543" s="91">
        <v>1</v>
      </c>
      <c r="Q1543" s="10"/>
      <c r="R1543" s="10">
        <v>2</v>
      </c>
      <c r="S1543" s="62" t="s">
        <v>19</v>
      </c>
      <c r="T1543" s="30" t="s">
        <v>2233</v>
      </c>
      <c r="U1543" s="10"/>
      <c r="V1543" s="434"/>
      <c r="W1543" s="10" t="str">
        <f>IFERROR(VLOOKUP(Table3[[#This Row],[Št. projektne naloge]],'[2]list 1'!$A$2:$I$2000,9,FALSE),"")</f>
        <v/>
      </c>
      <c r="X1543" s="296" t="str">
        <f>IFERROR(VLOOKUP(Table3[[#This Row],[Št. projektne naloge]],'[2]list 1'!$A$2:$I$2000,8,FALSE),"")</f>
        <v/>
      </c>
      <c r="Y1543" s="101">
        <f>SUM(Table3[[#This Row],[cca 
25%]:[cca 100%]])</f>
        <v>1</v>
      </c>
      <c r="Z1543" s="344">
        <f>Table3[[#This Row],[Montažne ure]]*(1-Table3[[#This Row],[faktor %]])</f>
        <v>0</v>
      </c>
      <c r="AA1543" s="84">
        <v>0.25</v>
      </c>
      <c r="AB1543" s="84">
        <v>0.25</v>
      </c>
      <c r="AC1543" s="84">
        <v>0.25</v>
      </c>
      <c r="AD1543" s="84">
        <v>0.25</v>
      </c>
      <c r="AE1543" s="10"/>
      <c r="AF1543" s="3"/>
      <c r="AG1543" s="296">
        <f>IFERROR(VLOOKUP(Table3[[#This Row],[Št. projektne naloge]],'[1]PLAN KONTROLE KONČANIH STROJEV'!$C$8:$M$2000,5,FALSE),"")</f>
        <v>0</v>
      </c>
      <c r="AH1543" s="296" t="str">
        <f>IFERROR(VLOOKUP(Table3[[#This Row],[Št. projektne naloge]],'[1]PLAN KONTROLE KONČANIH STROJEV'!$C$8:$M$2000,4,FALSE),"")</f>
        <v>DA</v>
      </c>
      <c r="AI1543" s="10"/>
      <c r="AJ1543" s="10"/>
      <c r="AK1543" s="296">
        <f>IFERROR(VLOOKUP(Table3[[#This Row],[Št. projektne naloge]],'[1]PLAN KONTROLE KONČANIH STROJEV'!$C$8:$M$2000,9,FALSE),"")</f>
        <v>45917</v>
      </c>
      <c r="AL154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43" s="30" t="s">
        <v>357</v>
      </c>
      <c r="AN1543" s="1"/>
    </row>
    <row r="1544" spans="1:41" ht="18" hidden="1" customHeight="1" x14ac:dyDescent="0.35">
      <c r="A1544" s="106" t="s">
        <v>3159</v>
      </c>
      <c r="B1544" s="71" t="s">
        <v>3062</v>
      </c>
      <c r="C1544" s="96" t="s">
        <v>3126</v>
      </c>
      <c r="D1544" s="97" t="s">
        <v>3127</v>
      </c>
      <c r="E1544" s="97" t="s">
        <v>1716</v>
      </c>
      <c r="F1544" s="70" t="s">
        <v>357</v>
      </c>
      <c r="G1544" s="583">
        <v>45831</v>
      </c>
      <c r="H1544" s="379"/>
      <c r="I1544" s="91"/>
      <c r="J1544" s="582"/>
      <c r="K1544" s="70"/>
      <c r="L1544" s="229"/>
      <c r="M1544" s="229"/>
      <c r="N1544" s="70">
        <v>478754</v>
      </c>
      <c r="O1544" s="70"/>
      <c r="P1544" s="70">
        <v>1</v>
      </c>
      <c r="Q1544" s="10"/>
      <c r="R1544" s="10"/>
      <c r="S1544" s="29"/>
      <c r="T1544" s="30" t="s">
        <v>2233</v>
      </c>
      <c r="U1544" s="10"/>
      <c r="V1544" s="434"/>
      <c r="W1544" s="10" t="str">
        <f>IFERROR(VLOOKUP(Table3[[#This Row],[Št. projektne naloge]],'[2]list 1'!$A$2:$I$2000,9,FALSE),"")</f>
        <v/>
      </c>
      <c r="X1544" s="296" t="str">
        <f>IFERROR(VLOOKUP(Table3[[#This Row],[Št. projektne naloge]],'[2]list 1'!$A$2:$I$2000,8,FALSE),"")</f>
        <v/>
      </c>
      <c r="Y1544" s="101">
        <f>SUM(Table3[[#This Row],[cca 
25%]:[cca 100%]])</f>
        <v>0</v>
      </c>
      <c r="Z1544" s="344">
        <f>Table3[[#This Row],[Montažne ure]]*(1-Table3[[#This Row],[faktor %]])</f>
        <v>0</v>
      </c>
      <c r="AA1544" s="366"/>
      <c r="AB1544" s="85"/>
      <c r="AC1544" s="85"/>
      <c r="AD1544" s="85"/>
      <c r="AE1544" s="10"/>
      <c r="AF1544" s="3"/>
      <c r="AG1544" s="296" t="str">
        <f>IFERROR(VLOOKUP(Table3[[#This Row],[Št. projektne naloge]],'[1]PLAN KONTROLE KONČANIH STROJEV'!$C$8:$M$2000,5,FALSE),"")</f>
        <v/>
      </c>
      <c r="AH1544" s="296" t="str">
        <f>IFERROR(VLOOKUP(Table3[[#This Row],[Št. projektne naloge]],'[1]PLAN KONTROLE KONČANIH STROJEV'!$C$8:$M$2000,4,FALSE),"")</f>
        <v/>
      </c>
      <c r="AI1544" s="10"/>
      <c r="AJ1544" s="10"/>
      <c r="AK1544" s="296" t="str">
        <f>IFERROR(VLOOKUP(Table3[[#This Row],[Št. projektne naloge]],'[1]PLAN KONTROLE KONČANIH STROJEV'!$C$8:$M$2000,9,FALSE),"")</f>
        <v/>
      </c>
      <c r="AL154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44" s="30"/>
      <c r="AN1544" s="1"/>
    </row>
    <row r="1545" spans="1:41" s="331" customFormat="1" ht="18" customHeight="1" x14ac:dyDescent="0.35">
      <c r="A1545" s="117" t="s">
        <v>3159</v>
      </c>
      <c r="B1545" s="86" t="s">
        <v>3062</v>
      </c>
      <c r="C1545" s="57" t="s">
        <v>3128</v>
      </c>
      <c r="D1545" s="419" t="s">
        <v>3129</v>
      </c>
      <c r="E1545" s="50">
        <v>1</v>
      </c>
      <c r="F1545" s="606">
        <v>15204.443542000001</v>
      </c>
      <c r="G1545" s="281">
        <v>45828</v>
      </c>
      <c r="H1545" s="28" t="s">
        <v>876</v>
      </c>
      <c r="I1545" s="200" t="s">
        <v>3337</v>
      </c>
      <c r="J1545" s="536"/>
      <c r="K1545" s="199"/>
      <c r="L1545" s="19">
        <v>0</v>
      </c>
      <c r="M1545" s="19">
        <v>0</v>
      </c>
      <c r="N1545" s="94">
        <v>478755</v>
      </c>
      <c r="O1545" s="94">
        <v>16824</v>
      </c>
      <c r="P1545" s="94">
        <v>1</v>
      </c>
      <c r="Q1545" s="10"/>
      <c r="R1545" s="94">
        <v>45</v>
      </c>
      <c r="S1545" s="621" t="s">
        <v>1486</v>
      </c>
      <c r="T1545" s="281" t="s">
        <v>2233</v>
      </c>
      <c r="U1545" s="94"/>
      <c r="V1545" s="598"/>
      <c r="W1545" s="94" t="str">
        <f>IFERROR(VLOOKUP(Table3[[#This Row],[Št. projektne naloge]],'[2]list 1'!$A$2:$I$2000,9,FALSE),"")</f>
        <v/>
      </c>
      <c r="X1545" s="329" t="str">
        <f>IFERROR(VLOOKUP(Table3[[#This Row],[Št. projektne naloge]],'[2]list 1'!$A$2:$I$2000,8,FALSE),"")</f>
        <v/>
      </c>
      <c r="Y1545" s="599">
        <f>SUM(Table3[[#This Row],[cca 
25%]:[cca 100%]])</f>
        <v>0.5</v>
      </c>
      <c r="Z1545" s="600">
        <f>Table3[[#This Row],[Montažne ure]]*(1-Table3[[#This Row],[faktor %]])</f>
        <v>22.5</v>
      </c>
      <c r="AA1545" s="84">
        <v>0.25</v>
      </c>
      <c r="AB1545" s="84">
        <v>0.25</v>
      </c>
      <c r="AC1545" s="330"/>
      <c r="AD1545" s="330"/>
      <c r="AE1545" s="94"/>
      <c r="AF1545" s="107"/>
      <c r="AG1545" s="329">
        <f>IFERROR(VLOOKUP(Table3[[#This Row],[Št. projektne naloge]],'[1]PLAN KONTROLE KONČANIH STROJEV'!$C$8:$M$2000,5,FALSE),"")</f>
        <v>0</v>
      </c>
      <c r="AH1545" s="329">
        <f>IFERROR(VLOOKUP(Table3[[#This Row],[Št. projektne naloge]],'[1]PLAN KONTROLE KONČANIH STROJEV'!$C$8:$M$2000,4,FALSE),"")</f>
        <v>0</v>
      </c>
      <c r="AI1545" s="94"/>
      <c r="AJ1545" s="94"/>
      <c r="AK1545" s="329">
        <f>IFERROR(VLOOKUP(Table3[[#This Row],[Št. projektne naloge]],'[1]PLAN KONTROLE KONČANIH STROJEV'!$C$8:$M$2000,9,FALSE),"")</f>
        <v>45959</v>
      </c>
      <c r="AL1545" s="281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45" s="281"/>
      <c r="AN1545" s="1"/>
      <c r="AO1545"/>
    </row>
    <row r="1546" spans="1:41" ht="18" hidden="1" customHeight="1" x14ac:dyDescent="0.35">
      <c r="A1546" s="76" t="s">
        <v>3159</v>
      </c>
      <c r="B1546" s="92" t="s">
        <v>3062</v>
      </c>
      <c r="C1546" s="95" t="s">
        <v>3130</v>
      </c>
      <c r="D1546" s="420" t="s">
        <v>3131</v>
      </c>
      <c r="E1546" s="25">
        <v>1</v>
      </c>
      <c r="F1546" s="606">
        <v>2189.7798320000002</v>
      </c>
      <c r="G1546" s="159" t="s">
        <v>686</v>
      </c>
      <c r="H1546" s="112" t="s">
        <v>2228</v>
      </c>
      <c r="I1546" s="200" t="s">
        <v>3337</v>
      </c>
      <c r="J1546" s="200"/>
      <c r="K1546" s="200"/>
      <c r="L1546" s="19">
        <v>0</v>
      </c>
      <c r="M1546" s="19">
        <v>0</v>
      </c>
      <c r="N1546" s="552">
        <v>478756</v>
      </c>
      <c r="O1546" s="555">
        <v>16825</v>
      </c>
      <c r="P1546" s="91">
        <v>1</v>
      </c>
      <c r="Q1546" s="10"/>
      <c r="R1546" s="10">
        <v>8</v>
      </c>
      <c r="S1546" s="62" t="s">
        <v>19</v>
      </c>
      <c r="T1546" s="30" t="s">
        <v>2233</v>
      </c>
      <c r="U1546" s="10"/>
      <c r="V1546" s="434"/>
      <c r="W1546" s="10" t="str">
        <f>IFERROR(VLOOKUP(Table3[[#This Row],[Št. projektne naloge]],'[2]list 1'!$A$2:$I$2000,9,FALSE),"")</f>
        <v/>
      </c>
      <c r="X1546" s="296" t="str">
        <f>IFERROR(VLOOKUP(Table3[[#This Row],[Št. projektne naloge]],'[2]list 1'!$A$2:$I$2000,8,FALSE),"")</f>
        <v/>
      </c>
      <c r="Y1546" s="101">
        <f>SUM(Table3[[#This Row],[cca 
25%]:[cca 100%]])</f>
        <v>1</v>
      </c>
      <c r="Z1546" s="344">
        <f>Table3[[#This Row],[Montažne ure]]*(1-Table3[[#This Row],[faktor %]])</f>
        <v>0</v>
      </c>
      <c r="AA1546" s="84">
        <v>0.25</v>
      </c>
      <c r="AB1546" s="84">
        <v>0.25</v>
      </c>
      <c r="AC1546" s="84">
        <v>0.25</v>
      </c>
      <c r="AD1546" s="84">
        <v>0.25</v>
      </c>
      <c r="AE1546" s="157" t="s">
        <v>3427</v>
      </c>
      <c r="AF1546" s="3"/>
      <c r="AG1546" s="296">
        <f>IFERROR(VLOOKUP(Table3[[#This Row],[Št. projektne naloge]],'[1]PLAN KONTROLE KONČANIH STROJEV'!$C$8:$M$2000,5,FALSE),"")</f>
        <v>0</v>
      </c>
      <c r="AH1546" s="296" t="str">
        <f>IFERROR(VLOOKUP(Table3[[#This Row],[Št. projektne naloge]],'[1]PLAN KONTROLE KONČANIH STROJEV'!$C$8:$M$2000,4,FALSE),"")</f>
        <v>DA</v>
      </c>
      <c r="AI1546" s="10"/>
      <c r="AJ1546" s="10"/>
      <c r="AK1546" s="296">
        <f>IFERROR(VLOOKUP(Table3[[#This Row],[Št. projektne naloge]],'[1]PLAN KONTROLE KONČANIH STROJEV'!$C$8:$M$2000,9,FALSE),"")</f>
        <v>45938</v>
      </c>
      <c r="AL154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46" s="30" t="s">
        <v>357</v>
      </c>
      <c r="AN1546" s="1"/>
    </row>
    <row r="1547" spans="1:41" s="331" customFormat="1" ht="18" hidden="1" customHeight="1" x14ac:dyDescent="0.35">
      <c r="A1547" s="117" t="s">
        <v>3159</v>
      </c>
      <c r="B1547" s="86" t="s">
        <v>3062</v>
      </c>
      <c r="C1547" s="57" t="s">
        <v>3132</v>
      </c>
      <c r="D1547" s="419" t="s">
        <v>3133</v>
      </c>
      <c r="E1547" s="25" t="s">
        <v>3316</v>
      </c>
      <c r="F1547" s="606">
        <v>4494.8829900000001</v>
      </c>
      <c r="G1547" s="281">
        <v>45828</v>
      </c>
      <c r="H1547" s="28" t="s">
        <v>3335</v>
      </c>
      <c r="I1547" s="200" t="s">
        <v>3318</v>
      </c>
      <c r="J1547" s="199"/>
      <c r="K1547" s="199"/>
      <c r="L1547" s="19">
        <v>0</v>
      </c>
      <c r="M1547" s="19">
        <v>0</v>
      </c>
      <c r="N1547" s="94">
        <v>478757</v>
      </c>
      <c r="O1547" s="94">
        <v>16826</v>
      </c>
      <c r="P1547" s="94">
        <v>1</v>
      </c>
      <c r="Q1547" s="10"/>
      <c r="R1547" s="94">
        <v>14</v>
      </c>
      <c r="S1547" s="62" t="s">
        <v>19</v>
      </c>
      <c r="T1547" s="281" t="s">
        <v>2233</v>
      </c>
      <c r="U1547" s="94"/>
      <c r="V1547" s="598"/>
      <c r="W1547" s="94" t="str">
        <f>IFERROR(VLOOKUP(Table3[[#This Row],[Št. projektne naloge]],'[2]list 1'!$A$2:$I$2000,9,FALSE),"")</f>
        <v/>
      </c>
      <c r="X1547" s="329" t="str">
        <f>IFERROR(VLOOKUP(Table3[[#This Row],[Št. projektne naloge]],'[2]list 1'!$A$2:$I$2000,8,FALSE),"")</f>
        <v/>
      </c>
      <c r="Y1547" s="599">
        <f>SUM(Table3[[#This Row],[cca 
25%]:[cca 100%]])</f>
        <v>1</v>
      </c>
      <c r="Z1547" s="600">
        <f>Table3[[#This Row],[Montažne ure]]*(1-Table3[[#This Row],[faktor %]])</f>
        <v>0</v>
      </c>
      <c r="AA1547" s="84">
        <v>0.25</v>
      </c>
      <c r="AB1547" s="84">
        <v>0.25</v>
      </c>
      <c r="AC1547" s="84">
        <v>0.25</v>
      </c>
      <c r="AD1547" s="84">
        <v>0.25</v>
      </c>
      <c r="AE1547" s="157" t="s">
        <v>866</v>
      </c>
      <c r="AF1547" s="107"/>
      <c r="AG1547" s="329">
        <f>IFERROR(VLOOKUP(Table3[[#This Row],[Št. projektne naloge]],'[1]PLAN KONTROLE KONČANIH STROJEV'!$C$8:$M$2000,5,FALSE),"")</f>
        <v>0</v>
      </c>
      <c r="AH1547" s="329" t="str">
        <f>IFERROR(VLOOKUP(Table3[[#This Row],[Št. projektne naloge]],'[1]PLAN KONTROLE KONČANIH STROJEV'!$C$8:$M$2000,4,FALSE),"")</f>
        <v>DA</v>
      </c>
      <c r="AI1547" s="94"/>
      <c r="AJ1547" s="94"/>
      <c r="AK1547" s="329">
        <f>IFERROR(VLOOKUP(Table3[[#This Row],[Št. projektne naloge]],'[1]PLAN KONTROLE KONČANIH STROJEV'!$C$8:$M$2000,9,FALSE),"")</f>
        <v>45954</v>
      </c>
      <c r="AL1547" s="281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47" s="281" t="s">
        <v>357</v>
      </c>
      <c r="AN1547" s="1"/>
      <c r="AO1547"/>
    </row>
    <row r="1548" spans="1:41" ht="18" hidden="1" customHeight="1" x14ac:dyDescent="0.35">
      <c r="A1548" s="76" t="s">
        <v>3159</v>
      </c>
      <c r="B1548" s="92" t="s">
        <v>3062</v>
      </c>
      <c r="C1548" s="95" t="s">
        <v>3132</v>
      </c>
      <c r="D1548" s="420" t="s">
        <v>3134</v>
      </c>
      <c r="E1548" s="25" t="s">
        <v>3316</v>
      </c>
      <c r="F1548" s="606">
        <v>6026.9784499999996</v>
      </c>
      <c r="G1548" s="159" t="s">
        <v>688</v>
      </c>
      <c r="H1548" s="28" t="s">
        <v>3335</v>
      </c>
      <c r="I1548" s="200" t="s">
        <v>3318</v>
      </c>
      <c r="J1548" s="200"/>
      <c r="K1548" s="200"/>
      <c r="L1548" s="19">
        <v>0</v>
      </c>
      <c r="M1548" s="19">
        <v>0</v>
      </c>
      <c r="N1548" s="91">
        <v>478758</v>
      </c>
      <c r="O1548" s="91">
        <v>16827</v>
      </c>
      <c r="P1548" s="91">
        <v>1</v>
      </c>
      <c r="Q1548" s="10"/>
      <c r="R1548" s="10">
        <v>18</v>
      </c>
      <c r="S1548" s="62" t="s">
        <v>19</v>
      </c>
      <c r="T1548" s="30" t="s">
        <v>2233</v>
      </c>
      <c r="U1548" s="10"/>
      <c r="V1548" s="434"/>
      <c r="W1548" s="10" t="str">
        <f>IFERROR(VLOOKUP(Table3[[#This Row],[Št. projektne naloge]],'[2]list 1'!$A$2:$I$2000,9,FALSE),"")</f>
        <v/>
      </c>
      <c r="X1548" s="296" t="str">
        <f>IFERROR(VLOOKUP(Table3[[#This Row],[Št. projektne naloge]],'[2]list 1'!$A$2:$I$2000,8,FALSE),"")</f>
        <v/>
      </c>
      <c r="Y1548" s="101">
        <f>SUM(Table3[[#This Row],[cca 
25%]:[cca 100%]])</f>
        <v>1</v>
      </c>
      <c r="Z1548" s="344">
        <f>Table3[[#This Row],[Montažne ure]]*(1-Table3[[#This Row],[faktor %]])</f>
        <v>0</v>
      </c>
      <c r="AA1548" s="84">
        <v>0.25</v>
      </c>
      <c r="AB1548" s="84">
        <v>0.25</v>
      </c>
      <c r="AC1548" s="84">
        <v>0.25</v>
      </c>
      <c r="AD1548" s="84">
        <v>0.25</v>
      </c>
      <c r="AE1548" s="157" t="s">
        <v>866</v>
      </c>
      <c r="AF1548" s="3"/>
      <c r="AG1548" s="296">
        <f>IFERROR(VLOOKUP(Table3[[#This Row],[Št. projektne naloge]],'[1]PLAN KONTROLE KONČANIH STROJEV'!$C$8:$M$2000,5,FALSE),"")</f>
        <v>0</v>
      </c>
      <c r="AH1548" s="296">
        <f>IFERROR(VLOOKUP(Table3[[#This Row],[Št. projektne naloge]],'[1]PLAN KONTROLE KONČANIH STROJEV'!$C$8:$M$2000,4,FALSE),"")</f>
        <v>0</v>
      </c>
      <c r="AI1548" s="10"/>
      <c r="AJ1548" s="10"/>
      <c r="AK1548" s="296">
        <f>IFERROR(VLOOKUP(Table3[[#This Row],[Št. projektne naloge]],'[1]PLAN KONTROLE KONČANIH STROJEV'!$C$8:$M$2000,9,FALSE),"")</f>
        <v>45954</v>
      </c>
      <c r="AL154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48" s="30" t="s">
        <v>357</v>
      </c>
      <c r="AN1548" s="1"/>
    </row>
    <row r="1549" spans="1:41" ht="18" hidden="1" customHeight="1" x14ac:dyDescent="0.35">
      <c r="A1549" s="76" t="s">
        <v>3159</v>
      </c>
      <c r="B1549" s="92" t="s">
        <v>3062</v>
      </c>
      <c r="C1549" s="95" t="s">
        <v>3135</v>
      </c>
      <c r="D1549" s="420" t="s">
        <v>3136</v>
      </c>
      <c r="E1549" s="25">
        <v>1</v>
      </c>
      <c r="F1549" s="606">
        <v>2053.3783800000001</v>
      </c>
      <c r="G1549" s="159" t="s">
        <v>686</v>
      </c>
      <c r="H1549" s="112" t="s">
        <v>2228</v>
      </c>
      <c r="I1549" s="200" t="s">
        <v>3337</v>
      </c>
      <c r="J1549" s="200"/>
      <c r="K1549" s="200"/>
      <c r="L1549" s="19">
        <v>0</v>
      </c>
      <c r="M1549" s="19">
        <v>0</v>
      </c>
      <c r="N1549" s="552">
        <v>478759</v>
      </c>
      <c r="O1549" s="555">
        <v>16828</v>
      </c>
      <c r="P1549" s="91">
        <v>1</v>
      </c>
      <c r="Q1549" s="10"/>
      <c r="R1549" s="10">
        <v>10</v>
      </c>
      <c r="S1549" s="62" t="s">
        <v>19</v>
      </c>
      <c r="T1549" s="30" t="s">
        <v>2233</v>
      </c>
      <c r="U1549" s="10"/>
      <c r="V1549" s="434"/>
      <c r="W1549" s="10" t="str">
        <f>IFERROR(VLOOKUP(Table3[[#This Row],[Št. projektne naloge]],'[2]list 1'!$A$2:$I$2000,9,FALSE),"")</f>
        <v/>
      </c>
      <c r="X1549" s="296" t="str">
        <f>IFERROR(VLOOKUP(Table3[[#This Row],[Št. projektne naloge]],'[2]list 1'!$A$2:$I$2000,8,FALSE),"")</f>
        <v/>
      </c>
      <c r="Y1549" s="101">
        <f>SUM(Table3[[#This Row],[cca 
25%]:[cca 100%]])</f>
        <v>1</v>
      </c>
      <c r="Z1549" s="344">
        <f>Table3[[#This Row],[Montažne ure]]*(1-Table3[[#This Row],[faktor %]])</f>
        <v>0</v>
      </c>
      <c r="AA1549" s="84">
        <v>0.25</v>
      </c>
      <c r="AB1549" s="84">
        <v>0.25</v>
      </c>
      <c r="AC1549" s="84">
        <v>0.25</v>
      </c>
      <c r="AD1549" s="84">
        <v>0.25</v>
      </c>
      <c r="AE1549" s="157" t="s">
        <v>3428</v>
      </c>
      <c r="AF1549" s="3"/>
      <c r="AG1549" s="296">
        <f>IFERROR(VLOOKUP(Table3[[#This Row],[Št. projektne naloge]],'[1]PLAN KONTROLE KONČANIH STROJEV'!$C$8:$M$2000,5,FALSE),"")</f>
        <v>0</v>
      </c>
      <c r="AH1549" s="296">
        <f>IFERROR(VLOOKUP(Table3[[#This Row],[Št. projektne naloge]],'[1]PLAN KONTROLE KONČANIH STROJEV'!$C$8:$M$2000,4,FALSE),"")</f>
        <v>0</v>
      </c>
      <c r="AI1549" s="10"/>
      <c r="AJ1549" s="10"/>
      <c r="AK1549" s="296">
        <f>IFERROR(VLOOKUP(Table3[[#This Row],[Št. projektne naloge]],'[1]PLAN KONTROLE KONČANIH STROJEV'!$C$8:$M$2000,9,FALSE),"")</f>
        <v>45938</v>
      </c>
      <c r="AL154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49" s="30" t="s">
        <v>357</v>
      </c>
      <c r="AN1549" s="1"/>
    </row>
    <row r="1550" spans="1:41" ht="18" customHeight="1" x14ac:dyDescent="0.35">
      <c r="A1550" s="76" t="s">
        <v>3159</v>
      </c>
      <c r="B1550" s="92" t="s">
        <v>3062</v>
      </c>
      <c r="C1550" s="95" t="s">
        <v>3137</v>
      </c>
      <c r="D1550" s="420" t="s">
        <v>3138</v>
      </c>
      <c r="E1550" s="25" t="s">
        <v>3316</v>
      </c>
      <c r="F1550" s="606">
        <v>80203.468907999995</v>
      </c>
      <c r="G1550" s="159" t="s">
        <v>556</v>
      </c>
      <c r="H1550" s="28" t="s">
        <v>3335</v>
      </c>
      <c r="I1550" s="200" t="s">
        <v>3318</v>
      </c>
      <c r="J1550" s="555"/>
      <c r="K1550" s="200"/>
      <c r="L1550" s="19">
        <v>0</v>
      </c>
      <c r="M1550" s="19">
        <v>0</v>
      </c>
      <c r="N1550" s="91">
        <v>478760</v>
      </c>
      <c r="O1550" s="91">
        <v>16829</v>
      </c>
      <c r="P1550" s="70">
        <v>1</v>
      </c>
      <c r="Q1550" s="10"/>
      <c r="R1550" s="10">
        <v>296</v>
      </c>
      <c r="S1550" s="62" t="s">
        <v>19</v>
      </c>
      <c r="T1550" s="30" t="s">
        <v>2233</v>
      </c>
      <c r="U1550" s="10" t="s">
        <v>847</v>
      </c>
      <c r="V1550" s="434"/>
      <c r="W1550" s="10" t="str">
        <f>IFERROR(VLOOKUP(Table3[[#This Row],[Št. projektne naloge]],'[2]list 1'!$A$2:$I$2000,9,FALSE),"")</f>
        <v/>
      </c>
      <c r="X1550" s="296" t="str">
        <f>IFERROR(VLOOKUP(Table3[[#This Row],[Št. projektne naloge]],'[2]list 1'!$A$2:$I$2000,8,FALSE),"")</f>
        <v/>
      </c>
      <c r="Y1550" s="101">
        <f>SUM(Table3[[#This Row],[cca 
25%]:[cca 100%]])</f>
        <v>0.98</v>
      </c>
      <c r="Z1550" s="344">
        <f>Table3[[#This Row],[Montažne ure]]*(1-Table3[[#This Row],[faktor %]])</f>
        <v>5.9200000000000053</v>
      </c>
      <c r="AA1550" s="84">
        <v>0.25</v>
      </c>
      <c r="AB1550" s="84">
        <v>0.25</v>
      </c>
      <c r="AC1550" s="84">
        <v>0.25</v>
      </c>
      <c r="AD1550" s="495">
        <v>0.23</v>
      </c>
      <c r="AE1550" s="157" t="s">
        <v>2228</v>
      </c>
      <c r="AF1550" s="3"/>
      <c r="AG1550" s="296">
        <f>IFERROR(VLOOKUP(Table3[[#This Row],[Št. projektne naloge]],'[1]PLAN KONTROLE KONČANIH STROJEV'!$C$8:$M$2000,5,FALSE),"")</f>
        <v>0</v>
      </c>
      <c r="AH1550" s="296" t="str">
        <f>IFERROR(VLOOKUP(Table3[[#This Row],[Št. projektne naloge]],'[1]PLAN KONTROLE KONČANIH STROJEV'!$C$8:$M$2000,4,FALSE),"")</f>
        <v>DA</v>
      </c>
      <c r="AI1550" s="10"/>
      <c r="AJ1550" s="10"/>
      <c r="AK1550" s="296">
        <f>IFERROR(VLOOKUP(Table3[[#This Row],[Št. projektne naloge]],'[1]PLAN KONTROLE KONČANIH STROJEV'!$C$8:$M$2000,9,FALSE),"")</f>
        <v>45958</v>
      </c>
      <c r="AL155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50" s="30"/>
      <c r="AN1550" s="1"/>
    </row>
    <row r="1551" spans="1:41" ht="18" hidden="1" customHeight="1" x14ac:dyDescent="0.35">
      <c r="A1551" s="106" t="s">
        <v>3159</v>
      </c>
      <c r="B1551" s="71" t="s">
        <v>3062</v>
      </c>
      <c r="C1551" s="96" t="s">
        <v>3139</v>
      </c>
      <c r="D1551" s="97" t="s">
        <v>3140</v>
      </c>
      <c r="E1551" s="97" t="s">
        <v>2659</v>
      </c>
      <c r="F1551" s="70" t="s">
        <v>357</v>
      </c>
      <c r="G1551" s="583" t="s">
        <v>559</v>
      </c>
      <c r="H1551" s="379"/>
      <c r="I1551" s="91"/>
      <c r="J1551" s="582"/>
      <c r="K1551" s="70"/>
      <c r="L1551" s="229"/>
      <c r="M1551" s="229"/>
      <c r="N1551" s="70">
        <v>478761</v>
      </c>
      <c r="O1551" s="70"/>
      <c r="P1551" s="70">
        <v>1</v>
      </c>
      <c r="Q1551" s="10"/>
      <c r="R1551" s="10"/>
      <c r="S1551" s="29"/>
      <c r="T1551" s="30" t="s">
        <v>2233</v>
      </c>
      <c r="U1551" s="10"/>
      <c r="V1551" s="434"/>
      <c r="W1551" s="10" t="str">
        <f>IFERROR(VLOOKUP(Table3[[#This Row],[Št. projektne naloge]],'[2]list 1'!$A$2:$I$2000,9,FALSE),"")</f>
        <v/>
      </c>
      <c r="X1551" s="296" t="str">
        <f>IFERROR(VLOOKUP(Table3[[#This Row],[Št. projektne naloge]],'[2]list 1'!$A$2:$I$2000,8,FALSE),"")</f>
        <v/>
      </c>
      <c r="Y1551" s="101">
        <f>SUM(Table3[[#This Row],[cca 
25%]:[cca 100%]])</f>
        <v>0</v>
      </c>
      <c r="Z1551" s="344">
        <f>Table3[[#This Row],[Montažne ure]]*(1-Table3[[#This Row],[faktor %]])</f>
        <v>0</v>
      </c>
      <c r="AA1551" s="366"/>
      <c r="AB1551" s="85"/>
      <c r="AC1551" s="85"/>
      <c r="AD1551" s="85"/>
      <c r="AE1551" s="10"/>
      <c r="AF1551" s="3"/>
      <c r="AG1551" s="296">
        <f>IFERROR(VLOOKUP(Table3[[#This Row],[Št. projektne naloge]],'[1]PLAN KONTROLE KONČANIH STROJEV'!$C$8:$M$2000,5,FALSE),"")</f>
        <v>0</v>
      </c>
      <c r="AH1551" s="296">
        <f>IFERROR(VLOOKUP(Table3[[#This Row],[Št. projektne naloge]],'[1]PLAN KONTROLE KONČANIH STROJEV'!$C$8:$M$2000,4,FALSE),"")</f>
        <v>0</v>
      </c>
      <c r="AI1551" s="10"/>
      <c r="AJ1551" s="10"/>
      <c r="AK1551" s="296">
        <f>IFERROR(VLOOKUP(Table3[[#This Row],[Št. projektne naloge]],'[1]PLAN KONTROLE KONČANIH STROJEV'!$C$8:$M$2000,9,FALSE),"")</f>
        <v>0</v>
      </c>
      <c r="AL155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51" s="30"/>
      <c r="AN1551" s="1"/>
    </row>
    <row r="1552" spans="1:41" ht="18" customHeight="1" x14ac:dyDescent="0.35">
      <c r="A1552" s="76" t="s">
        <v>3159</v>
      </c>
      <c r="B1552" s="92" t="s">
        <v>3062</v>
      </c>
      <c r="C1552" s="95" t="s">
        <v>3141</v>
      </c>
      <c r="D1552" s="420" t="s">
        <v>3142</v>
      </c>
      <c r="E1552" s="25" t="s">
        <v>3316</v>
      </c>
      <c r="F1552" s="606">
        <v>19416.916369999999</v>
      </c>
      <c r="G1552" s="159" t="s">
        <v>25</v>
      </c>
      <c r="H1552" s="112" t="s">
        <v>868</v>
      </c>
      <c r="I1552" s="200" t="s">
        <v>3318</v>
      </c>
      <c r="J1552" s="200"/>
      <c r="K1552" s="200"/>
      <c r="L1552" s="19">
        <v>0</v>
      </c>
      <c r="M1552" s="19">
        <v>0</v>
      </c>
      <c r="N1552" s="91">
        <v>478762</v>
      </c>
      <c r="O1552" s="91">
        <v>16831</v>
      </c>
      <c r="P1552" s="91">
        <v>1</v>
      </c>
      <c r="Q1552" s="10"/>
      <c r="R1552" s="10">
        <v>71</v>
      </c>
      <c r="S1552" s="621" t="s">
        <v>1486</v>
      </c>
      <c r="T1552" s="30" t="s">
        <v>2233</v>
      </c>
      <c r="U1552" s="10"/>
      <c r="V1552" s="434"/>
      <c r="W1552" s="10" t="str">
        <f>IFERROR(VLOOKUP(Table3[[#This Row],[Št. projektne naloge]],'[2]list 1'!$A$2:$I$2000,9,FALSE),"")</f>
        <v/>
      </c>
      <c r="X1552" s="296" t="str">
        <f>IFERROR(VLOOKUP(Table3[[#This Row],[Št. projektne naloge]],'[2]list 1'!$A$2:$I$2000,8,FALSE),"")</f>
        <v/>
      </c>
      <c r="Y1552" s="101">
        <f>SUM(Table3[[#This Row],[cca 
25%]:[cca 100%]])</f>
        <v>0.95</v>
      </c>
      <c r="Z1552" s="344">
        <f>Table3[[#This Row],[Montažne ure]]*(1-Table3[[#This Row],[faktor %]])</f>
        <v>3.5500000000000034</v>
      </c>
      <c r="AA1552" s="84">
        <v>0.25</v>
      </c>
      <c r="AB1552" s="84">
        <v>0.25</v>
      </c>
      <c r="AC1552" s="84">
        <v>0.25</v>
      </c>
      <c r="AD1552" s="495">
        <v>0.2</v>
      </c>
      <c r="AE1552" s="10"/>
      <c r="AF1552" s="3"/>
      <c r="AG1552" s="296">
        <f>IFERROR(VLOOKUP(Table3[[#This Row],[Št. projektne naloge]],'[1]PLAN KONTROLE KONČANIH STROJEV'!$C$8:$M$2000,5,FALSE),"")</f>
        <v>0</v>
      </c>
      <c r="AH1552" s="296" t="str">
        <f>IFERROR(VLOOKUP(Table3[[#This Row],[Št. projektne naloge]],'[1]PLAN KONTROLE KONČANIH STROJEV'!$C$8:$M$2000,4,FALSE),"")</f>
        <v>DA</v>
      </c>
      <c r="AI1552" s="10"/>
      <c r="AJ1552" s="10"/>
      <c r="AK1552" s="296">
        <f>IFERROR(VLOOKUP(Table3[[#This Row],[Št. projektne naloge]],'[1]PLAN KONTROLE KONČANIH STROJEV'!$C$8:$M$2000,9,FALSE),"")</f>
        <v>45937</v>
      </c>
      <c r="AL155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52" s="30"/>
      <c r="AN1552" s="1"/>
    </row>
    <row r="1553" spans="1:41" ht="18" customHeight="1" x14ac:dyDescent="0.35">
      <c r="A1553" s="76" t="s">
        <v>3159</v>
      </c>
      <c r="B1553" s="92" t="s">
        <v>3062</v>
      </c>
      <c r="C1553" s="95" t="s">
        <v>3143</v>
      </c>
      <c r="D1553" s="420" t="s">
        <v>3144</v>
      </c>
      <c r="E1553" s="25">
        <v>1</v>
      </c>
      <c r="F1553" s="606">
        <v>18343.9911364</v>
      </c>
      <c r="G1553" s="159" t="s">
        <v>686</v>
      </c>
      <c r="H1553" s="112" t="s">
        <v>868</v>
      </c>
      <c r="I1553" s="200" t="s">
        <v>3337</v>
      </c>
      <c r="J1553" s="555"/>
      <c r="K1553" s="620"/>
      <c r="L1553" s="425">
        <v>0</v>
      </c>
      <c r="M1553" s="19">
        <v>0</v>
      </c>
      <c r="N1553" s="91">
        <v>478763</v>
      </c>
      <c r="O1553" s="91">
        <v>16832</v>
      </c>
      <c r="P1553" s="91">
        <v>1</v>
      </c>
      <c r="Q1553" s="10"/>
      <c r="R1553" s="10">
        <v>21</v>
      </c>
      <c r="S1553" s="621" t="s">
        <v>1486</v>
      </c>
      <c r="T1553" s="30" t="s">
        <v>2233</v>
      </c>
      <c r="U1553" s="10"/>
      <c r="V1553" s="434"/>
      <c r="W1553" s="10" t="str">
        <f>IFERROR(VLOOKUP(Table3[[#This Row],[Št. projektne naloge]],'[2]list 1'!$A$2:$I$2000,9,FALSE),"")</f>
        <v/>
      </c>
      <c r="X1553" s="296" t="str">
        <f>IFERROR(VLOOKUP(Table3[[#This Row],[Št. projektne naloge]],'[2]list 1'!$A$2:$I$2000,8,FALSE),"")</f>
        <v/>
      </c>
      <c r="Y1553" s="101">
        <f>SUM(Table3[[#This Row],[cca 
25%]:[cca 100%]])</f>
        <v>0.95</v>
      </c>
      <c r="Z1553" s="344">
        <f>Table3[[#This Row],[Montažne ure]]*(1-Table3[[#This Row],[faktor %]])</f>
        <v>1.0500000000000009</v>
      </c>
      <c r="AA1553" s="84">
        <v>0.25</v>
      </c>
      <c r="AB1553" s="84">
        <v>0.25</v>
      </c>
      <c r="AC1553" s="84">
        <v>0.25</v>
      </c>
      <c r="AD1553" s="495">
        <v>0.2</v>
      </c>
      <c r="AE1553" s="10"/>
      <c r="AF1553" s="3"/>
      <c r="AG1553" s="296">
        <f>IFERROR(VLOOKUP(Table3[[#This Row],[Št. projektne naloge]],'[1]PLAN KONTROLE KONČANIH STROJEV'!$C$8:$M$2000,5,FALSE),"")</f>
        <v>0</v>
      </c>
      <c r="AH1553" s="296" t="str">
        <f>IFERROR(VLOOKUP(Table3[[#This Row],[Št. projektne naloge]],'[1]PLAN KONTROLE KONČANIH STROJEV'!$C$8:$M$2000,4,FALSE),"")</f>
        <v>DA</v>
      </c>
      <c r="AI1553" s="10"/>
      <c r="AJ1553" s="10"/>
      <c r="AK1553" s="296">
        <f>IFERROR(VLOOKUP(Table3[[#This Row],[Št. projektne naloge]],'[1]PLAN KONTROLE KONČANIH STROJEV'!$C$8:$M$2000,9,FALSE),"")</f>
        <v>45952</v>
      </c>
      <c r="AL155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53" s="30"/>
      <c r="AN1553" s="1"/>
    </row>
    <row r="1554" spans="1:41" ht="18" hidden="1" customHeight="1" x14ac:dyDescent="0.35">
      <c r="A1554" s="106" t="s">
        <v>3159</v>
      </c>
      <c r="B1554" s="71" t="s">
        <v>3062</v>
      </c>
      <c r="C1554" s="96" t="s">
        <v>3145</v>
      </c>
      <c r="D1554" s="97" t="s">
        <v>3146</v>
      </c>
      <c r="E1554" s="97" t="s">
        <v>1716</v>
      </c>
      <c r="F1554" s="70" t="s">
        <v>357</v>
      </c>
      <c r="G1554" s="70" t="s">
        <v>1496</v>
      </c>
      <c r="H1554" s="379"/>
      <c r="I1554" s="91"/>
      <c r="J1554" s="70"/>
      <c r="K1554" s="70"/>
      <c r="L1554" s="229"/>
      <c r="M1554" s="229"/>
      <c r="N1554" s="70">
        <v>478764</v>
      </c>
      <c r="O1554" s="70"/>
      <c r="P1554" s="70">
        <v>1</v>
      </c>
      <c r="Q1554" s="10"/>
      <c r="R1554" s="10"/>
      <c r="S1554" s="29"/>
      <c r="T1554" s="30" t="s">
        <v>2233</v>
      </c>
      <c r="U1554" s="10"/>
      <c r="V1554" s="434"/>
      <c r="W1554" s="10" t="str">
        <f>IFERROR(VLOOKUP(Table3[[#This Row],[Št. projektne naloge]],'[2]list 1'!$A$2:$I$2000,9,FALSE),"")</f>
        <v/>
      </c>
      <c r="X1554" s="296" t="str">
        <f>IFERROR(VLOOKUP(Table3[[#This Row],[Št. projektne naloge]],'[2]list 1'!$A$2:$I$2000,8,FALSE),"")</f>
        <v/>
      </c>
      <c r="Y1554" s="101">
        <f>SUM(Table3[[#This Row],[cca 
25%]:[cca 100%]])</f>
        <v>0</v>
      </c>
      <c r="Z1554" s="344">
        <f>Table3[[#This Row],[Montažne ure]]*(1-Table3[[#This Row],[faktor %]])</f>
        <v>0</v>
      </c>
      <c r="AA1554" s="366"/>
      <c r="AB1554" s="85"/>
      <c r="AC1554" s="85"/>
      <c r="AD1554" s="85"/>
      <c r="AE1554" s="10"/>
      <c r="AF1554" s="3"/>
      <c r="AG1554" s="296" t="str">
        <f>IFERROR(VLOOKUP(Table3[[#This Row],[Št. projektne naloge]],'[1]PLAN KONTROLE KONČANIH STROJEV'!$C$8:$M$2000,5,FALSE),"")</f>
        <v/>
      </c>
      <c r="AH1554" s="296" t="str">
        <f>IFERROR(VLOOKUP(Table3[[#This Row],[Št. projektne naloge]],'[1]PLAN KONTROLE KONČANIH STROJEV'!$C$8:$M$2000,4,FALSE),"")</f>
        <v/>
      </c>
      <c r="AI1554" s="10"/>
      <c r="AJ1554" s="10"/>
      <c r="AK1554" s="296" t="str">
        <f>IFERROR(VLOOKUP(Table3[[#This Row],[Št. projektne naloge]],'[1]PLAN KONTROLE KONČANIH STROJEV'!$C$8:$M$2000,9,FALSE),"")</f>
        <v/>
      </c>
      <c r="AL155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54" s="30"/>
      <c r="AN1554" s="1"/>
    </row>
    <row r="1555" spans="1:41" s="331" customFormat="1" ht="18" customHeight="1" x14ac:dyDescent="0.3">
      <c r="A1555" s="117" t="s">
        <v>3159</v>
      </c>
      <c r="B1555" s="86" t="s">
        <v>3062</v>
      </c>
      <c r="C1555" s="57" t="s">
        <v>3147</v>
      </c>
      <c r="D1555" s="419" t="s">
        <v>3148</v>
      </c>
      <c r="E1555" s="50">
        <v>1</v>
      </c>
      <c r="F1555" s="606">
        <v>5319.1080659999998</v>
      </c>
      <c r="G1555" s="281">
        <v>45839</v>
      </c>
      <c r="H1555" s="28" t="s">
        <v>789</v>
      </c>
      <c r="I1555" s="200" t="s">
        <v>3337</v>
      </c>
      <c r="J1555" s="199"/>
      <c r="K1555" s="199"/>
      <c r="L1555" s="425">
        <v>0</v>
      </c>
      <c r="M1555" s="425">
        <v>0</v>
      </c>
      <c r="N1555" s="94">
        <v>478765</v>
      </c>
      <c r="O1555" s="94">
        <v>16833</v>
      </c>
      <c r="P1555" s="94">
        <v>1</v>
      </c>
      <c r="Q1555" s="10"/>
      <c r="R1555" s="94">
        <v>14</v>
      </c>
      <c r="S1555" s="621" t="s">
        <v>1486</v>
      </c>
      <c r="T1555" s="281" t="s">
        <v>2233</v>
      </c>
      <c r="U1555" s="94"/>
      <c r="V1555" s="598"/>
      <c r="W1555" s="94" t="str">
        <f>IFERROR(VLOOKUP(Table3[[#This Row],[Št. projektne naloge]],'[2]list 1'!$A$2:$I$2000,9,FALSE),"")</f>
        <v/>
      </c>
      <c r="X1555" s="329" t="str">
        <f>IFERROR(VLOOKUP(Table3[[#This Row],[Št. projektne naloge]],'[2]list 1'!$A$2:$I$2000,8,FALSE),"")</f>
        <v/>
      </c>
      <c r="Y1555" s="599">
        <f>SUM(Table3[[#This Row],[cca 
25%]:[cca 100%]])</f>
        <v>0.95</v>
      </c>
      <c r="Z1555" s="600">
        <f>Table3[[#This Row],[Montažne ure]]*(1-Table3[[#This Row],[faktor %]])</f>
        <v>0.70000000000000062</v>
      </c>
      <c r="AA1555" s="84">
        <v>0.25</v>
      </c>
      <c r="AB1555" s="84">
        <v>0.25</v>
      </c>
      <c r="AC1555" s="84">
        <v>0.25</v>
      </c>
      <c r="AD1555" s="495">
        <v>0.2</v>
      </c>
      <c r="AE1555" s="94"/>
      <c r="AF1555" s="107"/>
      <c r="AG1555" s="329">
        <f>IFERROR(VLOOKUP(Table3[[#This Row],[Št. projektne naloge]],'[1]PLAN KONTROLE KONČANIH STROJEV'!$C$8:$M$2000,5,FALSE),"")</f>
        <v>0</v>
      </c>
      <c r="AH1555" s="329">
        <f>IFERROR(VLOOKUP(Table3[[#This Row],[Št. projektne naloge]],'[1]PLAN KONTROLE KONČANIH STROJEV'!$C$8:$M$2000,4,FALSE),"")</f>
        <v>0</v>
      </c>
      <c r="AI1555" s="94"/>
      <c r="AJ1555" s="94"/>
      <c r="AK1555" s="329">
        <f>IFERROR(VLOOKUP(Table3[[#This Row],[Št. projektne naloge]],'[1]PLAN KONTROLE KONČANIH STROJEV'!$C$8:$M$2000,9,FALSE),"")</f>
        <v>45958</v>
      </c>
      <c r="AL1555" s="281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55" s="281"/>
      <c r="AN1555" s="1"/>
      <c r="AO1555"/>
    </row>
    <row r="1556" spans="1:41" ht="18" hidden="1" customHeight="1" x14ac:dyDescent="0.3">
      <c r="A1556" s="76" t="s">
        <v>3159</v>
      </c>
      <c r="B1556" s="92" t="s">
        <v>3062</v>
      </c>
      <c r="C1556" s="95" t="s">
        <v>3149</v>
      </c>
      <c r="D1556" s="420" t="s">
        <v>3150</v>
      </c>
      <c r="E1556" s="25">
        <v>1</v>
      </c>
      <c r="F1556" s="606">
        <v>5683.0258100000001</v>
      </c>
      <c r="G1556" s="159" t="s">
        <v>686</v>
      </c>
      <c r="H1556" s="28" t="s">
        <v>789</v>
      </c>
      <c r="I1556" s="200" t="s">
        <v>3337</v>
      </c>
      <c r="J1556" s="555"/>
      <c r="K1556" s="200"/>
      <c r="L1556" s="425">
        <v>0</v>
      </c>
      <c r="M1556" s="425">
        <v>0</v>
      </c>
      <c r="N1556" s="91">
        <v>478766</v>
      </c>
      <c r="O1556" s="91">
        <v>16834</v>
      </c>
      <c r="P1556" s="91">
        <v>1</v>
      </c>
      <c r="Q1556" s="10"/>
      <c r="R1556" s="10">
        <v>15</v>
      </c>
      <c r="S1556" s="62" t="s">
        <v>19</v>
      </c>
      <c r="T1556" s="30" t="s">
        <v>2233</v>
      </c>
      <c r="U1556" s="10"/>
      <c r="V1556" s="434"/>
      <c r="W1556" s="10" t="str">
        <f>IFERROR(VLOOKUP(Table3[[#This Row],[Št. projektne naloge]],'[2]list 1'!$A$2:$I$2000,9,FALSE),"")</f>
        <v/>
      </c>
      <c r="X1556" s="296" t="str">
        <f>IFERROR(VLOOKUP(Table3[[#This Row],[Št. projektne naloge]],'[2]list 1'!$A$2:$I$2000,8,FALSE),"")</f>
        <v/>
      </c>
      <c r="Y1556" s="101">
        <f>SUM(Table3[[#This Row],[cca 
25%]:[cca 100%]])</f>
        <v>1</v>
      </c>
      <c r="Z1556" s="344">
        <f>Table3[[#This Row],[Montažne ure]]*(1-Table3[[#This Row],[faktor %]])</f>
        <v>0</v>
      </c>
      <c r="AA1556" s="84">
        <v>0.25</v>
      </c>
      <c r="AB1556" s="84">
        <v>0.25</v>
      </c>
      <c r="AC1556" s="84">
        <v>0.25</v>
      </c>
      <c r="AD1556" s="84">
        <v>0.25</v>
      </c>
      <c r="AE1556" s="157" t="s">
        <v>895</v>
      </c>
      <c r="AF1556" s="3"/>
      <c r="AG1556" s="296">
        <f>IFERROR(VLOOKUP(Table3[[#This Row],[Št. projektne naloge]],'[1]PLAN KONTROLE KONČANIH STROJEV'!$C$8:$M$2000,5,FALSE),"")</f>
        <v>0</v>
      </c>
      <c r="AH1556" s="296">
        <f>IFERROR(VLOOKUP(Table3[[#This Row],[Št. projektne naloge]],'[1]PLAN KONTROLE KONČANIH STROJEV'!$C$8:$M$2000,4,FALSE),"")</f>
        <v>0</v>
      </c>
      <c r="AI1556" s="10"/>
      <c r="AJ1556" s="10"/>
      <c r="AK1556" s="296">
        <f>IFERROR(VLOOKUP(Table3[[#This Row],[Št. projektne naloge]],'[1]PLAN KONTROLE KONČANIH STROJEV'!$C$8:$M$2000,9,FALSE),"")</f>
        <v>45952</v>
      </c>
      <c r="AL155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DELNO</v>
      </c>
      <c r="AM1556" s="30" t="s">
        <v>357</v>
      </c>
      <c r="AN1556" s="1"/>
    </row>
    <row r="1557" spans="1:41" ht="18" hidden="1" customHeight="1" x14ac:dyDescent="0.35">
      <c r="A1557" s="76" t="s">
        <v>3159</v>
      </c>
      <c r="B1557" s="92" t="s">
        <v>3062</v>
      </c>
      <c r="C1557" s="95" t="s">
        <v>3151</v>
      </c>
      <c r="D1557" s="420" t="s">
        <v>3152</v>
      </c>
      <c r="E1557" s="25">
        <v>1</v>
      </c>
      <c r="F1557" s="606">
        <v>9673.422998</v>
      </c>
      <c r="G1557" s="159" t="s">
        <v>686</v>
      </c>
      <c r="H1557" s="112" t="s">
        <v>2228</v>
      </c>
      <c r="I1557" s="200" t="s">
        <v>3337</v>
      </c>
      <c r="J1557" s="200"/>
      <c r="K1557" s="200"/>
      <c r="L1557" s="19">
        <v>0</v>
      </c>
      <c r="M1557" s="425">
        <v>0</v>
      </c>
      <c r="N1557" s="91">
        <v>478767</v>
      </c>
      <c r="O1557" s="91">
        <v>16835</v>
      </c>
      <c r="P1557" s="91">
        <v>1</v>
      </c>
      <c r="Q1557" s="10"/>
      <c r="R1557" s="10">
        <v>37</v>
      </c>
      <c r="S1557" s="62" t="s">
        <v>19</v>
      </c>
      <c r="T1557" s="30" t="s">
        <v>2233</v>
      </c>
      <c r="U1557" s="10"/>
      <c r="V1557" s="434"/>
      <c r="W1557" s="10" t="str">
        <f>IFERROR(VLOOKUP(Table3[[#This Row],[Št. projektne naloge]],'[2]list 1'!$A$2:$I$2000,9,FALSE),"")</f>
        <v/>
      </c>
      <c r="X1557" s="296" t="str">
        <f>IFERROR(VLOOKUP(Table3[[#This Row],[Št. projektne naloge]],'[2]list 1'!$A$2:$I$2000,8,FALSE),"")</f>
        <v/>
      </c>
      <c r="Y1557" s="101">
        <f>SUM(Table3[[#This Row],[cca 
25%]:[cca 100%]])</f>
        <v>1</v>
      </c>
      <c r="Z1557" s="344">
        <f>Table3[[#This Row],[Montažne ure]]*(1-Table3[[#This Row],[faktor %]])</f>
        <v>0</v>
      </c>
      <c r="AA1557" s="84">
        <v>0.25</v>
      </c>
      <c r="AB1557" s="84">
        <v>0.25</v>
      </c>
      <c r="AC1557" s="84">
        <v>0.25</v>
      </c>
      <c r="AD1557" s="84">
        <v>0.25</v>
      </c>
      <c r="AE1557" s="157" t="s">
        <v>2325</v>
      </c>
      <c r="AF1557" s="3"/>
      <c r="AG1557" s="296">
        <f>IFERROR(VLOOKUP(Table3[[#This Row],[Št. projektne naloge]],'[1]PLAN KONTROLE KONČANIH STROJEV'!$C$8:$M$2000,5,FALSE),"")</f>
        <v>0</v>
      </c>
      <c r="AH1557" s="296" t="str">
        <f>IFERROR(VLOOKUP(Table3[[#This Row],[Št. projektne naloge]],'[1]PLAN KONTROLE KONČANIH STROJEV'!$C$8:$M$2000,4,FALSE),"")</f>
        <v>DA</v>
      </c>
      <c r="AI1557" s="10"/>
      <c r="AJ1557" s="10"/>
      <c r="AK1557" s="296">
        <f>IFERROR(VLOOKUP(Table3[[#This Row],[Št. projektne naloge]],'[1]PLAN KONTROLE KONČANIH STROJEV'!$C$8:$M$2000,9,FALSE),"")</f>
        <v>45951</v>
      </c>
      <c r="AL155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57" s="30" t="s">
        <v>357</v>
      </c>
      <c r="AN1557" s="1"/>
    </row>
    <row r="1558" spans="1:41" ht="18" hidden="1" customHeight="1" x14ac:dyDescent="0.35">
      <c r="A1558" s="76" t="s">
        <v>3159</v>
      </c>
      <c r="B1558" s="92" t="s">
        <v>3062</v>
      </c>
      <c r="C1558" s="95" t="s">
        <v>3153</v>
      </c>
      <c r="D1558" s="420" t="s">
        <v>3154</v>
      </c>
      <c r="E1558" s="25">
        <v>1</v>
      </c>
      <c r="F1558" s="606">
        <v>5335.8609100000003</v>
      </c>
      <c r="G1558" s="159" t="s">
        <v>686</v>
      </c>
      <c r="H1558" s="28" t="s">
        <v>789</v>
      </c>
      <c r="I1558" s="200" t="s">
        <v>3337</v>
      </c>
      <c r="J1558" s="200"/>
      <c r="K1558" s="200"/>
      <c r="L1558" s="19">
        <v>0</v>
      </c>
      <c r="M1558" s="19">
        <v>0</v>
      </c>
      <c r="N1558" s="91">
        <v>478768</v>
      </c>
      <c r="O1558" s="91">
        <v>16836</v>
      </c>
      <c r="P1558" s="91">
        <v>1</v>
      </c>
      <c r="Q1558" s="10"/>
      <c r="R1558" s="10">
        <v>14</v>
      </c>
      <c r="S1558" s="62" t="s">
        <v>19</v>
      </c>
      <c r="T1558" s="30" t="s">
        <v>2233</v>
      </c>
      <c r="U1558" s="10"/>
      <c r="V1558" s="434"/>
      <c r="W1558" s="10" t="str">
        <f>IFERROR(VLOOKUP(Table3[[#This Row],[Št. projektne naloge]],'[2]list 1'!$A$2:$I$2000,9,FALSE),"")</f>
        <v/>
      </c>
      <c r="X1558" s="296" t="str">
        <f>IFERROR(VLOOKUP(Table3[[#This Row],[Št. projektne naloge]],'[2]list 1'!$A$2:$I$2000,8,FALSE),"")</f>
        <v/>
      </c>
      <c r="Y1558" s="101">
        <f>SUM(Table3[[#This Row],[cca 
25%]:[cca 100%]])</f>
        <v>1</v>
      </c>
      <c r="Z1558" s="344">
        <f>Table3[[#This Row],[Montažne ure]]*(1-Table3[[#This Row],[faktor %]])</f>
        <v>0</v>
      </c>
      <c r="AA1558" s="84">
        <v>0.25</v>
      </c>
      <c r="AB1558" s="84">
        <v>0.25</v>
      </c>
      <c r="AC1558" s="84">
        <v>0.25</v>
      </c>
      <c r="AD1558" s="84">
        <v>0.25</v>
      </c>
      <c r="AE1558" s="10"/>
      <c r="AF1558" s="3"/>
      <c r="AG1558" s="296">
        <f>IFERROR(VLOOKUP(Table3[[#This Row],[Št. projektne naloge]],'[1]PLAN KONTROLE KONČANIH STROJEV'!$C$8:$M$2000,5,FALSE),"")</f>
        <v>0</v>
      </c>
      <c r="AH1558" s="296" t="str">
        <f>IFERROR(VLOOKUP(Table3[[#This Row],[Št. projektne naloge]],'[1]PLAN KONTROLE KONČANIH STROJEV'!$C$8:$M$2000,4,FALSE),"")</f>
        <v>DA</v>
      </c>
      <c r="AI1558" s="10"/>
      <c r="AJ1558" s="10"/>
      <c r="AK1558" s="296">
        <f>IFERROR(VLOOKUP(Table3[[#This Row],[Št. projektne naloge]],'[1]PLAN KONTROLE KONČANIH STROJEV'!$C$8:$M$2000,9,FALSE),"")</f>
        <v>45947</v>
      </c>
      <c r="AL155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58" s="30" t="s">
        <v>357</v>
      </c>
      <c r="AN1558" s="1"/>
    </row>
    <row r="1559" spans="1:41" ht="18" hidden="1" customHeight="1" x14ac:dyDescent="0.35">
      <c r="A1559" s="76" t="s">
        <v>3159</v>
      </c>
      <c r="B1559" s="92" t="s">
        <v>3062</v>
      </c>
      <c r="C1559" s="95" t="s">
        <v>3155</v>
      </c>
      <c r="D1559" s="420" t="s">
        <v>3156</v>
      </c>
      <c r="E1559" s="25">
        <v>1</v>
      </c>
      <c r="F1559" s="606">
        <v>16349.415042000001</v>
      </c>
      <c r="G1559" s="159" t="s">
        <v>686</v>
      </c>
      <c r="H1559" s="112" t="s">
        <v>3336</v>
      </c>
      <c r="I1559" s="200" t="s">
        <v>3337</v>
      </c>
      <c r="J1559" s="200"/>
      <c r="K1559" s="200"/>
      <c r="L1559" s="19">
        <v>0</v>
      </c>
      <c r="M1559" s="19">
        <v>0</v>
      </c>
      <c r="N1559" s="552">
        <v>478769</v>
      </c>
      <c r="O1559" s="555">
        <v>16837</v>
      </c>
      <c r="P1559" s="91">
        <v>1</v>
      </c>
      <c r="Q1559" s="10"/>
      <c r="R1559" s="10">
        <v>36</v>
      </c>
      <c r="S1559" s="62" t="s">
        <v>19</v>
      </c>
      <c r="T1559" s="30" t="s">
        <v>2233</v>
      </c>
      <c r="U1559" s="10"/>
      <c r="V1559" s="434"/>
      <c r="W1559" s="10" t="str">
        <f>IFERROR(VLOOKUP(Table3[[#This Row],[Št. projektne naloge]],'[2]list 1'!$A$2:$I$2000,9,FALSE),"")</f>
        <v/>
      </c>
      <c r="X1559" s="296" t="str">
        <f>IFERROR(VLOOKUP(Table3[[#This Row],[Št. projektne naloge]],'[2]list 1'!$A$2:$I$2000,8,FALSE),"")</f>
        <v/>
      </c>
      <c r="Y1559" s="101">
        <f>SUM(Table3[[#This Row],[cca 
25%]:[cca 100%]])</f>
        <v>1</v>
      </c>
      <c r="Z1559" s="344">
        <f>Table3[[#This Row],[Montažne ure]]*(1-Table3[[#This Row],[faktor %]])</f>
        <v>0</v>
      </c>
      <c r="AA1559" s="84">
        <v>0.25</v>
      </c>
      <c r="AB1559" s="84">
        <v>0.25</v>
      </c>
      <c r="AC1559" s="84">
        <v>0.25</v>
      </c>
      <c r="AD1559" s="84">
        <v>0.25</v>
      </c>
      <c r="AE1559" s="157" t="s">
        <v>877</v>
      </c>
      <c r="AF1559" s="3"/>
      <c r="AG1559" s="296">
        <f>IFERROR(VLOOKUP(Table3[[#This Row],[Št. projektne naloge]],'[1]PLAN KONTROLE KONČANIH STROJEV'!$C$8:$M$2000,5,FALSE),"")</f>
        <v>0</v>
      </c>
      <c r="AH1559" s="296" t="str">
        <f>IFERROR(VLOOKUP(Table3[[#This Row],[Št. projektne naloge]],'[1]PLAN KONTROLE KONČANIH STROJEV'!$C$8:$M$2000,4,FALSE),"")</f>
        <v>DA</v>
      </c>
      <c r="AI1559" s="10"/>
      <c r="AJ1559" s="10"/>
      <c r="AK1559" s="296">
        <f>IFERROR(VLOOKUP(Table3[[#This Row],[Št. projektne naloge]],'[1]PLAN KONTROLE KONČANIH STROJEV'!$C$8:$M$2000,9,FALSE),"")</f>
        <v>45936</v>
      </c>
      <c r="AL155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>DA</v>
      </c>
      <c r="AM1559" s="30" t="s">
        <v>357</v>
      </c>
      <c r="AN1559" s="1"/>
    </row>
    <row r="1560" spans="1:41" ht="18" hidden="1" customHeight="1" x14ac:dyDescent="0.35">
      <c r="A1560" s="76" t="s">
        <v>3159</v>
      </c>
      <c r="B1560" s="92" t="s">
        <v>3062</v>
      </c>
      <c r="C1560" s="95" t="s">
        <v>3225</v>
      </c>
      <c r="D1560" s="25" t="s">
        <v>3213</v>
      </c>
      <c r="E1560" s="25">
        <v>1</v>
      </c>
      <c r="F1560" s="606">
        <v>340700</v>
      </c>
      <c r="G1560" s="159" t="s">
        <v>544</v>
      </c>
      <c r="H1560" s="112"/>
      <c r="I1560" s="91"/>
      <c r="J1560" s="91"/>
      <c r="K1560" s="200"/>
      <c r="L1560" s="19"/>
      <c r="M1560" s="19"/>
      <c r="N1560" s="91">
        <v>439397</v>
      </c>
      <c r="O1560" s="91"/>
      <c r="P1560" s="91">
        <v>1</v>
      </c>
      <c r="Q1560" s="10"/>
      <c r="R1560" s="10"/>
      <c r="S1560" s="29"/>
      <c r="T1560" s="30" t="s">
        <v>2233</v>
      </c>
      <c r="U1560" s="10"/>
      <c r="V1560" s="434"/>
      <c r="W1560" s="119"/>
      <c r="X1560" s="325"/>
      <c r="Y1560" s="101">
        <f>SUM(Table3[[#This Row],[cca 
25%]:[cca 100%]])</f>
        <v>0</v>
      </c>
      <c r="Z1560" s="344">
        <f>Table3[[#This Row],[Montažne ure]]*(1-Table3[[#This Row],[faktor %]])</f>
        <v>0</v>
      </c>
      <c r="AA1560" s="366"/>
      <c r="AB1560" s="85"/>
      <c r="AC1560" s="85"/>
      <c r="AD1560" s="85"/>
      <c r="AE1560" s="10"/>
      <c r="AF1560" s="3"/>
      <c r="AG1560" s="296"/>
      <c r="AH1560" s="296"/>
      <c r="AI1560" s="10"/>
      <c r="AJ1560" s="10"/>
      <c r="AK1560" s="296"/>
      <c r="AL1560" s="30"/>
      <c r="AM1560" s="30"/>
      <c r="AN1560" s="1"/>
    </row>
    <row r="1561" spans="1:41" ht="18" hidden="1" customHeight="1" x14ac:dyDescent="0.35">
      <c r="A1561" s="76" t="s">
        <v>3159</v>
      </c>
      <c r="B1561" s="92" t="s">
        <v>3062</v>
      </c>
      <c r="C1561" s="95" t="s">
        <v>3157</v>
      </c>
      <c r="D1561" s="25" t="s">
        <v>3158</v>
      </c>
      <c r="E1561" s="25">
        <v>1</v>
      </c>
      <c r="F1561" s="606">
        <v>183544.77151419999</v>
      </c>
      <c r="G1561" s="159" t="s">
        <v>3307</v>
      </c>
      <c r="H1561" s="112"/>
      <c r="I1561" s="91" t="s">
        <v>3337</v>
      </c>
      <c r="J1561" s="555"/>
      <c r="K1561" s="200"/>
      <c r="L1561" s="19">
        <v>0</v>
      </c>
      <c r="M1561" s="19">
        <v>0</v>
      </c>
      <c r="N1561" s="91">
        <v>478770</v>
      </c>
      <c r="O1561" s="91"/>
      <c r="P1561" s="91">
        <v>1</v>
      </c>
      <c r="Q1561" s="10"/>
      <c r="R1561" s="10"/>
      <c r="S1561" s="29"/>
      <c r="T1561" s="30" t="s">
        <v>2233</v>
      </c>
      <c r="U1561" s="10"/>
      <c r="V1561" s="434"/>
      <c r="W1561" s="10" t="str">
        <f>IFERROR(VLOOKUP(Table3[[#This Row],[Št. projektne naloge]],'[2]list 1'!$A$2:$I$2000,9,FALSE),"")</f>
        <v/>
      </c>
      <c r="X1561" s="296" t="str">
        <f>IFERROR(VLOOKUP(Table3[[#This Row],[Št. projektne naloge]],'[2]list 1'!$A$2:$I$2000,8,FALSE),"")</f>
        <v/>
      </c>
      <c r="Y1561" s="101">
        <f>SUM(Table3[[#This Row],[cca 
25%]:[cca 100%]])</f>
        <v>0</v>
      </c>
      <c r="Z1561" s="344">
        <f>Table3[[#This Row],[Montažne ure]]*(1-Table3[[#This Row],[faktor %]])</f>
        <v>0</v>
      </c>
      <c r="AA1561" s="366"/>
      <c r="AB1561" s="85"/>
      <c r="AC1561" s="85"/>
      <c r="AD1561" s="85"/>
      <c r="AE1561" s="10"/>
      <c r="AF1561" s="3"/>
      <c r="AG1561" s="296" t="str">
        <f>IFERROR(VLOOKUP(Table3[[#This Row],[Št. projektne naloge]],'[1]PLAN KONTROLE KONČANIH STROJEV'!$C$8:$M$2000,5,FALSE),"")</f>
        <v/>
      </c>
      <c r="AH1561" s="296" t="str">
        <f>IFERROR(VLOOKUP(Table3[[#This Row],[Št. projektne naloge]],'[1]PLAN KONTROLE KONČANIH STROJEV'!$C$8:$M$2000,4,FALSE),"")</f>
        <v/>
      </c>
      <c r="AI1561" s="10"/>
      <c r="AJ1561" s="10"/>
      <c r="AK1561" s="296" t="str">
        <f>IFERROR(VLOOKUP(Table3[[#This Row],[Št. projektne naloge]],'[1]PLAN KONTROLE KONČANIH STROJEV'!$C$8:$M$2000,9,FALSE),"")</f>
        <v/>
      </c>
      <c r="AL156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61" s="30"/>
      <c r="AN1561" s="1"/>
    </row>
    <row r="1562" spans="1:41" ht="18" customHeight="1" x14ac:dyDescent="0.35">
      <c r="A1562" s="76" t="s">
        <v>3159</v>
      </c>
      <c r="B1562" s="92" t="s">
        <v>3062</v>
      </c>
      <c r="C1562" s="95"/>
      <c r="D1562" s="25" t="s">
        <v>3330</v>
      </c>
      <c r="E1562" s="25">
        <v>1</v>
      </c>
      <c r="F1562" s="610"/>
      <c r="G1562" s="159"/>
      <c r="H1562" s="112" t="s">
        <v>540</v>
      </c>
      <c r="I1562" s="91">
        <v>38</v>
      </c>
      <c r="J1562" s="200"/>
      <c r="K1562" s="200"/>
      <c r="L1562" s="19">
        <v>0</v>
      </c>
      <c r="M1562" s="19">
        <v>0</v>
      </c>
      <c r="N1562" s="91">
        <v>439600</v>
      </c>
      <c r="O1562" s="91"/>
      <c r="P1562" s="611"/>
      <c r="Q1562" s="10"/>
      <c r="R1562" s="10">
        <v>30</v>
      </c>
      <c r="S1562" s="62" t="s">
        <v>19</v>
      </c>
      <c r="T1562" s="30"/>
      <c r="U1562" s="10"/>
      <c r="V1562" s="434"/>
      <c r="W1562" s="10" t="str">
        <f>IFERROR(VLOOKUP(Table3[[#This Row],[Št. projektne naloge]],'[2]list 1'!$A$2:$I$2000,9,FALSE),"")</f>
        <v/>
      </c>
      <c r="X1562" s="296" t="str">
        <f>IFERROR(VLOOKUP(Table3[[#This Row],[Št. projektne naloge]],'[2]list 1'!$A$2:$I$2000,8,FALSE),"")</f>
        <v/>
      </c>
      <c r="Y1562" s="101">
        <f>SUM(Table3[[#This Row],[cca 
25%]:[cca 100%]])</f>
        <v>0.95</v>
      </c>
      <c r="Z1562" s="344">
        <f>Table3[[#This Row],[Montažne ure]]*(1-Table3[[#This Row],[faktor %]])</f>
        <v>1.5000000000000013</v>
      </c>
      <c r="AA1562" s="84">
        <v>0.25</v>
      </c>
      <c r="AB1562" s="84">
        <v>0.25</v>
      </c>
      <c r="AC1562" s="84">
        <v>0.25</v>
      </c>
      <c r="AD1562" s="495">
        <v>0.2</v>
      </c>
      <c r="AE1562" s="10"/>
      <c r="AF1562" s="3"/>
      <c r="AG1562" s="296" t="str">
        <f>IFERROR(VLOOKUP(Table3[[#This Row],[Št. projektne naloge]],'[1]PLAN KONTROLE KONČANIH STROJEV'!$C$8:$M$2000,5,FALSE),"")</f>
        <v/>
      </c>
      <c r="AH1562" s="296" t="str">
        <f>IFERROR(VLOOKUP(Table3[[#This Row],[Št. projektne naloge]],'[1]PLAN KONTROLE KONČANIH STROJEV'!$C$8:$M$2000,4,FALSE),"")</f>
        <v/>
      </c>
      <c r="AI1562" s="10"/>
      <c r="AJ1562" s="10"/>
      <c r="AK1562" s="296" t="str">
        <f>IFERROR(VLOOKUP(Table3[[#This Row],[Št. projektne naloge]],'[1]PLAN KONTROLE KONČANIH STROJEV'!$C$8:$M$2000,9,FALSE),"")</f>
        <v/>
      </c>
      <c r="AL156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62" s="30"/>
      <c r="AN1562" s="1"/>
    </row>
    <row r="1563" spans="1:41" ht="18" customHeight="1" x14ac:dyDescent="0.35">
      <c r="A1563" s="76" t="s">
        <v>3159</v>
      </c>
      <c r="B1563" s="92" t="s">
        <v>3062</v>
      </c>
      <c r="C1563" s="95"/>
      <c r="D1563" s="25" t="s">
        <v>3331</v>
      </c>
      <c r="E1563" s="25">
        <v>1</v>
      </c>
      <c r="F1563" s="610"/>
      <c r="G1563" s="159"/>
      <c r="H1563" s="112" t="s">
        <v>540</v>
      </c>
      <c r="I1563" s="91">
        <v>38</v>
      </c>
      <c r="J1563" s="200"/>
      <c r="K1563" s="200"/>
      <c r="L1563" s="19">
        <v>0</v>
      </c>
      <c r="M1563" s="19">
        <v>0</v>
      </c>
      <c r="N1563" s="91">
        <v>439601</v>
      </c>
      <c r="O1563" s="91"/>
      <c r="P1563" s="611"/>
      <c r="Q1563" s="10"/>
      <c r="R1563" s="10">
        <v>60</v>
      </c>
      <c r="S1563" s="62" t="s">
        <v>19</v>
      </c>
      <c r="T1563" s="30"/>
      <c r="U1563" s="10"/>
      <c r="V1563" s="434"/>
      <c r="W1563" s="10" t="str">
        <f>IFERROR(VLOOKUP(Table3[[#This Row],[Št. projektne naloge]],'[2]list 1'!$A$2:$I$2000,9,FALSE),"")</f>
        <v/>
      </c>
      <c r="X1563" s="296" t="str">
        <f>IFERROR(VLOOKUP(Table3[[#This Row],[Št. projektne naloge]],'[2]list 1'!$A$2:$I$2000,8,FALSE),"")</f>
        <v/>
      </c>
      <c r="Y1563" s="101">
        <f>SUM(Table3[[#This Row],[cca 
25%]:[cca 100%]])</f>
        <v>0.95</v>
      </c>
      <c r="Z1563" s="344">
        <f>Table3[[#This Row],[Montažne ure]]*(1-Table3[[#This Row],[faktor %]])</f>
        <v>3.0000000000000027</v>
      </c>
      <c r="AA1563" s="84">
        <v>0.25</v>
      </c>
      <c r="AB1563" s="84">
        <v>0.25</v>
      </c>
      <c r="AC1563" s="84">
        <v>0.25</v>
      </c>
      <c r="AD1563" s="495">
        <v>0.2</v>
      </c>
      <c r="AE1563" s="10"/>
      <c r="AF1563" s="3"/>
      <c r="AG1563" s="296" t="str">
        <f>IFERROR(VLOOKUP(Table3[[#This Row],[Št. projektne naloge]],'[1]PLAN KONTROLE KONČANIH STROJEV'!$C$8:$M$2000,5,FALSE),"")</f>
        <v/>
      </c>
      <c r="AH1563" s="296" t="str">
        <f>IFERROR(VLOOKUP(Table3[[#This Row],[Št. projektne naloge]],'[1]PLAN KONTROLE KONČANIH STROJEV'!$C$8:$M$2000,4,FALSE),"")</f>
        <v/>
      </c>
      <c r="AI1563" s="10"/>
      <c r="AJ1563" s="10"/>
      <c r="AK1563" s="296" t="str">
        <f>IFERROR(VLOOKUP(Table3[[#This Row],[Št. projektne naloge]],'[1]PLAN KONTROLE KONČANIH STROJEV'!$C$8:$M$2000,9,FALSE),"")</f>
        <v/>
      </c>
      <c r="AL156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63" s="30"/>
      <c r="AN1563" s="1"/>
    </row>
    <row r="1564" spans="1:41" ht="18" hidden="1" customHeight="1" x14ac:dyDescent="0.35">
      <c r="A1564" s="117"/>
      <c r="B1564" s="86"/>
      <c r="C1564" s="57"/>
      <c r="D1564" s="50"/>
      <c r="E1564" s="50" t="str">
        <f t="shared" ref="E1564:E1571" si="16">RIGHT(D1564,5)</f>
        <v/>
      </c>
      <c r="F1564" s="10"/>
      <c r="G1564" s="10"/>
      <c r="H1564" s="29"/>
      <c r="I1564" s="10"/>
      <c r="J1564" s="10"/>
      <c r="K1564" s="10"/>
      <c r="L1564" s="24"/>
      <c r="M1564" s="24"/>
      <c r="N1564" s="10"/>
      <c r="O1564" s="10"/>
      <c r="P1564" s="10"/>
      <c r="Q1564" s="102"/>
      <c r="R1564" s="10"/>
      <c r="S1564" s="29"/>
      <c r="T1564" s="30"/>
      <c r="U1564" s="10"/>
      <c r="V1564" s="434"/>
      <c r="W1564" s="10" t="str">
        <f>IFERROR(VLOOKUP(Table3[[#This Row],[Št. projektne naloge]],'[2]list 1'!$A$2:$I$2000,9,FALSE),"")</f>
        <v/>
      </c>
      <c r="X1564" s="296" t="str">
        <f>IFERROR(VLOOKUP(Table3[[#This Row],[Št. projektne naloge]],'[2]list 1'!$A$2:$I$2000,8,FALSE),"")</f>
        <v/>
      </c>
      <c r="Y1564" s="101">
        <f>SUM(Table3[[#This Row],[cca 
25%]:[cca 100%]])</f>
        <v>0</v>
      </c>
      <c r="Z1564" s="344">
        <f>Table3[[#This Row],[Montažne ure]]*(1-Table3[[#This Row],[faktor %]])</f>
        <v>0</v>
      </c>
      <c r="AA1564" s="366"/>
      <c r="AB1564" s="85"/>
      <c r="AC1564" s="85"/>
      <c r="AD1564" s="85"/>
      <c r="AE1564" s="10"/>
      <c r="AF1564" s="3"/>
      <c r="AG1564" s="296" t="str">
        <f>IFERROR(VLOOKUP(Table3[[#This Row],[Št. projektne naloge]],'[1]PLAN KONTROLE KONČANIH STROJEV'!$C$8:$M$2000,5,FALSE),"")</f>
        <v/>
      </c>
      <c r="AH1564" s="296" t="str">
        <f>IFERROR(VLOOKUP(Table3[[#This Row],[Št. projektne naloge]],'[1]PLAN KONTROLE KONČANIH STROJEV'!$C$8:$M$2000,4,FALSE),"")</f>
        <v/>
      </c>
      <c r="AI1564" s="10"/>
      <c r="AJ1564" s="10"/>
      <c r="AK1564" s="296" t="str">
        <f>IFERROR(VLOOKUP(Table3[[#This Row],[Št. projektne naloge]],'[1]PLAN KONTROLE KONČANIH STROJEV'!$C$8:$M$2000,9,FALSE),"")</f>
        <v/>
      </c>
      <c r="AL156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64" s="30"/>
      <c r="AN1564" s="1"/>
    </row>
    <row r="1565" spans="1:41" ht="18" hidden="1" customHeight="1" x14ac:dyDescent="0.35">
      <c r="A1565" s="117"/>
      <c r="B1565" s="86"/>
      <c r="C1565" s="57"/>
      <c r="D1565" s="50"/>
      <c r="E1565" s="50" t="str">
        <f t="shared" si="16"/>
        <v/>
      </c>
      <c r="F1565" s="10"/>
      <c r="G1565" s="10"/>
      <c r="H1565" s="29"/>
      <c r="I1565" s="10"/>
      <c r="J1565" s="10"/>
      <c r="K1565" s="10"/>
      <c r="L1565" s="24"/>
      <c r="M1565" s="24"/>
      <c r="N1565" s="10"/>
      <c r="O1565" s="10"/>
      <c r="P1565" s="10"/>
      <c r="Q1565" s="102"/>
      <c r="R1565" s="10"/>
      <c r="S1565" s="29"/>
      <c r="T1565" s="30"/>
      <c r="U1565" s="10"/>
      <c r="V1565" s="434"/>
      <c r="W1565" s="10" t="str">
        <f>IFERROR(VLOOKUP(Table3[[#This Row],[Št. projektne naloge]],'[2]list 1'!$A$2:$I$2000,9,FALSE),"")</f>
        <v/>
      </c>
      <c r="X1565" s="296" t="str">
        <f>IFERROR(VLOOKUP(Table3[[#This Row],[Št. projektne naloge]],'[2]list 1'!$A$2:$I$2000,8,FALSE),"")</f>
        <v/>
      </c>
      <c r="Y1565" s="101">
        <f>SUM(Table3[[#This Row],[cca 
25%]:[cca 100%]])</f>
        <v>0</v>
      </c>
      <c r="Z1565" s="344">
        <f>Table3[[#This Row],[Montažne ure]]*(1-Table3[[#This Row],[faktor %]])</f>
        <v>0</v>
      </c>
      <c r="AA1565" s="366"/>
      <c r="AB1565" s="85"/>
      <c r="AC1565" s="85"/>
      <c r="AD1565" s="85"/>
      <c r="AE1565" s="10"/>
      <c r="AF1565" s="3"/>
      <c r="AG1565" s="296" t="str">
        <f>IFERROR(VLOOKUP(Table3[[#This Row],[Št. projektne naloge]],'[1]PLAN KONTROLE KONČANIH STROJEV'!$C$8:$M$2000,5,FALSE),"")</f>
        <v/>
      </c>
      <c r="AH1565" s="296" t="str">
        <f>IFERROR(VLOOKUP(Table3[[#This Row],[Št. projektne naloge]],'[1]PLAN KONTROLE KONČANIH STROJEV'!$C$8:$M$2000,4,FALSE),"")</f>
        <v/>
      </c>
      <c r="AI1565" s="10"/>
      <c r="AJ1565" s="10"/>
      <c r="AK1565" s="296" t="str">
        <f>IFERROR(VLOOKUP(Table3[[#This Row],[Št. projektne naloge]],'[1]PLAN KONTROLE KONČANIH STROJEV'!$C$8:$M$2000,9,FALSE),"")</f>
        <v/>
      </c>
      <c r="AL156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65" s="30" t="s">
        <v>357</v>
      </c>
      <c r="AN1565" s="1"/>
    </row>
    <row r="1566" spans="1:41" ht="18" hidden="1" customHeight="1" x14ac:dyDescent="0.35">
      <c r="A1566" s="117" t="s">
        <v>3165</v>
      </c>
      <c r="B1566" s="86" t="s">
        <v>3166</v>
      </c>
      <c r="C1566" s="57" t="s">
        <v>3167</v>
      </c>
      <c r="D1566" s="50"/>
      <c r="E1566" s="50" t="str">
        <f t="shared" si="16"/>
        <v/>
      </c>
      <c r="F1566" s="10"/>
      <c r="G1566" s="10" t="s">
        <v>2127</v>
      </c>
      <c r="H1566" s="29" t="s">
        <v>3169</v>
      </c>
      <c r="I1566" s="7">
        <v>28</v>
      </c>
      <c r="J1566" s="7"/>
      <c r="K1566" s="7"/>
      <c r="L1566" s="19">
        <v>0</v>
      </c>
      <c r="M1566" s="19">
        <v>0</v>
      </c>
      <c r="N1566" s="10">
        <v>484131</v>
      </c>
      <c r="O1566" s="10">
        <v>16786</v>
      </c>
      <c r="P1566" s="10">
        <v>1</v>
      </c>
      <c r="Q1566" s="102"/>
      <c r="R1566" s="10">
        <v>60</v>
      </c>
      <c r="S1566" s="59" t="s">
        <v>28</v>
      </c>
      <c r="T1566" s="30" t="s">
        <v>3169</v>
      </c>
      <c r="U1566" s="10"/>
      <c r="V1566" s="434"/>
      <c r="W1566" s="10" t="str">
        <f>IFERROR(VLOOKUP(Table3[[#This Row],[Št. projektne naloge]],'[2]list 1'!$A$2:$I$2000,9,FALSE),"")</f>
        <v/>
      </c>
      <c r="X1566" s="296" t="str">
        <f>IFERROR(VLOOKUP(Table3[[#This Row],[Št. projektne naloge]],'[2]list 1'!$A$2:$I$2000,8,FALSE),"")</f>
        <v/>
      </c>
      <c r="Y1566" s="101">
        <f>SUM(Table3[[#This Row],[cca 
25%]:[cca 100%]])</f>
        <v>1</v>
      </c>
      <c r="Z1566" s="344">
        <f>Table3[[#This Row],[Montažne ure]]*(1-Table3[[#This Row],[faktor %]])</f>
        <v>0</v>
      </c>
      <c r="AA1566" s="84">
        <v>0.25</v>
      </c>
      <c r="AB1566" s="84">
        <v>0.25</v>
      </c>
      <c r="AC1566" s="84">
        <v>0.25</v>
      </c>
      <c r="AD1566" s="84">
        <v>0.25</v>
      </c>
      <c r="AE1566" s="565" t="s">
        <v>866</v>
      </c>
      <c r="AF1566" s="3"/>
      <c r="AG1566" s="296" t="str">
        <f>IFERROR(VLOOKUP(Table3[[#This Row],[Št. projektne naloge]],'[1]PLAN KONTROLE KONČANIH STROJEV'!$C$8:$M$2000,5,FALSE),"")</f>
        <v/>
      </c>
      <c r="AH1566" s="296" t="str">
        <f>IFERROR(VLOOKUP(Table3[[#This Row],[Št. projektne naloge]],'[1]PLAN KONTROLE KONČANIH STROJEV'!$C$8:$M$2000,4,FALSE),"")</f>
        <v/>
      </c>
      <c r="AI1566" s="10" t="s">
        <v>876</v>
      </c>
      <c r="AJ1566" s="10"/>
      <c r="AK1566" s="296" t="str">
        <f>IFERROR(VLOOKUP(Table3[[#This Row],[Št. projektne naloge]],'[1]PLAN KONTROLE KONČANIH STROJEV'!$C$8:$M$2000,9,FALSE),"")</f>
        <v/>
      </c>
      <c r="AL156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66" s="30" t="s">
        <v>357</v>
      </c>
      <c r="AN1566" s="1"/>
    </row>
    <row r="1567" spans="1:41" ht="18" hidden="1" customHeight="1" x14ac:dyDescent="0.35">
      <c r="A1567" s="117" t="s">
        <v>3165</v>
      </c>
      <c r="B1567" s="86" t="s">
        <v>3166</v>
      </c>
      <c r="C1567" s="57" t="s">
        <v>3168</v>
      </c>
      <c r="D1567" s="50"/>
      <c r="E1567" s="50" t="str">
        <f t="shared" si="16"/>
        <v/>
      </c>
      <c r="F1567" s="10"/>
      <c r="G1567" s="10" t="s">
        <v>2127</v>
      </c>
      <c r="H1567" s="29" t="s">
        <v>3169</v>
      </c>
      <c r="I1567" s="7">
        <v>27</v>
      </c>
      <c r="J1567" s="7"/>
      <c r="K1567" s="7"/>
      <c r="L1567" s="19">
        <v>0</v>
      </c>
      <c r="M1567" s="19">
        <v>0</v>
      </c>
      <c r="N1567" s="10">
        <v>464955</v>
      </c>
      <c r="O1567" s="10">
        <v>16787</v>
      </c>
      <c r="P1567" s="10">
        <v>1</v>
      </c>
      <c r="Q1567" s="102"/>
      <c r="R1567" s="10">
        <v>135</v>
      </c>
      <c r="S1567" s="59" t="s">
        <v>28</v>
      </c>
      <c r="T1567" s="30" t="s">
        <v>3169</v>
      </c>
      <c r="U1567" s="10"/>
      <c r="V1567" s="434"/>
      <c r="W1567" s="10" t="str">
        <f>IFERROR(VLOOKUP(Table3[[#This Row],[Št. projektne naloge]],'[2]list 1'!$A$2:$I$2000,9,FALSE),"")</f>
        <v/>
      </c>
      <c r="X1567" s="296" t="str">
        <f>IFERROR(VLOOKUP(Table3[[#This Row],[Št. projektne naloge]],'[2]list 1'!$A$2:$I$2000,8,FALSE),"")</f>
        <v/>
      </c>
      <c r="Y1567" s="101">
        <f>SUM(Table3[[#This Row],[cca 
25%]:[cca 100%]])</f>
        <v>1</v>
      </c>
      <c r="Z1567" s="344">
        <f>Table3[[#This Row],[Montažne ure]]*(1-Table3[[#This Row],[faktor %]])</f>
        <v>0</v>
      </c>
      <c r="AA1567" s="84">
        <v>0.25</v>
      </c>
      <c r="AB1567" s="84">
        <v>0.25</v>
      </c>
      <c r="AC1567" s="84">
        <v>0.25</v>
      </c>
      <c r="AD1567" s="84">
        <v>0.25</v>
      </c>
      <c r="AE1567" s="155" t="s">
        <v>2227</v>
      </c>
      <c r="AF1567" s="3"/>
      <c r="AG1567" s="296" t="str">
        <f>IFERROR(VLOOKUP(Table3[[#This Row],[Št. projektne naloge]],'[1]PLAN KONTROLE KONČANIH STROJEV'!$C$8:$M$2000,5,FALSE),"")</f>
        <v/>
      </c>
      <c r="AH1567" s="296" t="str">
        <f>IFERROR(VLOOKUP(Table3[[#This Row],[Št. projektne naloge]],'[1]PLAN KONTROLE KONČANIH STROJEV'!$C$8:$M$2000,4,FALSE),"")</f>
        <v/>
      </c>
      <c r="AI1567" s="10" t="s">
        <v>2224</v>
      </c>
      <c r="AJ1567" s="10"/>
      <c r="AK1567" s="296" t="str">
        <f>IFERROR(VLOOKUP(Table3[[#This Row],[Št. projektne naloge]],'[1]PLAN KONTROLE KONČANIH STROJEV'!$C$8:$M$2000,9,FALSE),"")</f>
        <v/>
      </c>
      <c r="AL156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67" s="30" t="s">
        <v>357</v>
      </c>
      <c r="AN1567" s="1"/>
    </row>
    <row r="1568" spans="1:41" ht="18" hidden="1" customHeight="1" x14ac:dyDescent="0.35">
      <c r="A1568" s="117"/>
      <c r="B1568" s="86"/>
      <c r="C1568" s="57"/>
      <c r="D1568" s="50"/>
      <c r="E1568" s="50" t="str">
        <f>RIGHT(D1568,5)</f>
        <v/>
      </c>
      <c r="F1568" s="10"/>
      <c r="G1568" s="10"/>
      <c r="H1568" s="29"/>
      <c r="I1568" s="10"/>
      <c r="J1568" s="10"/>
      <c r="K1568" s="10"/>
      <c r="L1568" s="24"/>
      <c r="M1568" s="24"/>
      <c r="N1568" s="10"/>
      <c r="O1568" s="10"/>
      <c r="P1568" s="10"/>
      <c r="Q1568" s="102"/>
      <c r="R1568" s="10"/>
      <c r="S1568" s="272"/>
      <c r="T1568" s="30"/>
      <c r="U1568" s="10"/>
      <c r="V1568" s="434"/>
      <c r="W1568" s="10" t="str">
        <f>IFERROR(VLOOKUP(Table3[[#This Row],[Št. projektne naloge]],'[2]list 1'!$A$2:$I$2000,9,FALSE),"")</f>
        <v/>
      </c>
      <c r="X1568" s="296" t="str">
        <f>IFERROR(VLOOKUP(Table3[[#This Row],[Št. projektne naloge]],'[2]list 1'!$A$2:$I$2000,8,FALSE),"")</f>
        <v/>
      </c>
      <c r="Y1568" s="101">
        <f>SUM(Table3[[#This Row],[cca 
25%]:[cca 100%]])</f>
        <v>0</v>
      </c>
      <c r="Z1568" s="344">
        <f>Table3[[#This Row],[Montažne ure]]*(1-Table3[[#This Row],[faktor %]])</f>
        <v>0</v>
      </c>
      <c r="AA1568" s="366"/>
      <c r="AB1568" s="85"/>
      <c r="AC1568" s="85"/>
      <c r="AD1568" s="85"/>
      <c r="AE1568" s="108"/>
      <c r="AF1568" s="3"/>
      <c r="AG1568" s="296" t="str">
        <f>IFERROR(VLOOKUP(Table3[[#This Row],[Št. projektne naloge]],'[1]PLAN KONTROLE KONČANIH STROJEV'!$C$8:$M$2000,5,FALSE),"")</f>
        <v/>
      </c>
      <c r="AH1568" s="296" t="str">
        <f>IFERROR(VLOOKUP(Table3[[#This Row],[Št. projektne naloge]],'[1]PLAN KONTROLE KONČANIH STROJEV'!$C$8:$M$2000,4,FALSE),"")</f>
        <v/>
      </c>
      <c r="AI1568" s="10"/>
      <c r="AJ1568" s="10"/>
      <c r="AK1568" s="296" t="str">
        <f>IFERROR(VLOOKUP(Table3[[#This Row],[Št. projektne naloge]],'[1]PLAN KONTROLE KONČANIH STROJEV'!$C$8:$M$2000,9,FALSE),"")</f>
        <v/>
      </c>
      <c r="AL156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68" s="30" t="s">
        <v>357</v>
      </c>
      <c r="AN1568" s="1"/>
    </row>
    <row r="1569" spans="1:40" ht="18" hidden="1" customHeight="1" x14ac:dyDescent="0.35">
      <c r="A1569" s="117" t="s">
        <v>1499</v>
      </c>
      <c r="B1569" s="86" t="s">
        <v>3221</v>
      </c>
      <c r="C1569" s="57" t="s">
        <v>3222</v>
      </c>
      <c r="D1569" s="50"/>
      <c r="E1569" s="50">
        <v>1</v>
      </c>
      <c r="F1569" s="10"/>
      <c r="G1569" s="10"/>
      <c r="H1569" s="29" t="s">
        <v>3335</v>
      </c>
      <c r="I1569" s="87" t="s">
        <v>3326</v>
      </c>
      <c r="J1569" s="7"/>
      <c r="K1569" s="7"/>
      <c r="L1569" s="19">
        <v>0</v>
      </c>
      <c r="M1569" s="19">
        <v>0</v>
      </c>
      <c r="N1569" s="10">
        <v>239998</v>
      </c>
      <c r="O1569" s="10">
        <v>16856</v>
      </c>
      <c r="P1569" s="10">
        <v>1</v>
      </c>
      <c r="Q1569" s="102"/>
      <c r="R1569" s="10">
        <v>46</v>
      </c>
      <c r="S1569" s="58" t="s">
        <v>1486</v>
      </c>
      <c r="T1569" s="30" t="s">
        <v>765</v>
      </c>
      <c r="U1569" s="10"/>
      <c r="V1569" s="434"/>
      <c r="W1569" s="10" t="str">
        <f>IFERROR(VLOOKUP(Table3[[#This Row],[Št. projektne naloge]],'[2]list 1'!$A$2:$I$2000,9,FALSE),"")</f>
        <v/>
      </c>
      <c r="X1569" s="296" t="str">
        <f>IFERROR(VLOOKUP(Table3[[#This Row],[Št. projektne naloge]],'[2]list 1'!$A$2:$I$2000,8,FALSE),"")</f>
        <v/>
      </c>
      <c r="Y1569" s="101">
        <f>SUM(Table3[[#This Row],[cca 
25%]:[cca 100%]])</f>
        <v>1</v>
      </c>
      <c r="Z1569" s="344">
        <f>Table3[[#This Row],[Montažne ure]]*(1-Table3[[#This Row],[faktor %]])</f>
        <v>0</v>
      </c>
      <c r="AA1569" s="84">
        <v>0.25</v>
      </c>
      <c r="AB1569" s="84">
        <v>0.25</v>
      </c>
      <c r="AC1569" s="84">
        <v>0.25</v>
      </c>
      <c r="AD1569" s="84">
        <v>0.25</v>
      </c>
      <c r="AE1569" s="108"/>
      <c r="AF1569" s="3"/>
      <c r="AG1569" s="296" t="str">
        <f>IFERROR(VLOOKUP(Table3[[#This Row],[Št. projektne naloge]],'[1]PLAN KONTROLE KONČANIH STROJEV'!$C$8:$M$2000,5,FALSE),"")</f>
        <v/>
      </c>
      <c r="AH1569" s="296" t="str">
        <f>IFERROR(VLOOKUP(Table3[[#This Row],[Št. projektne naloge]],'[1]PLAN KONTROLE KONČANIH STROJEV'!$C$8:$M$2000,4,FALSE),"")</f>
        <v/>
      </c>
      <c r="AI1569" s="10"/>
      <c r="AJ1569" s="10"/>
      <c r="AK1569" s="296" t="str">
        <f>IFERROR(VLOOKUP(Table3[[#This Row],[Št. projektne naloge]],'[1]PLAN KONTROLE KONČANIH STROJEV'!$C$8:$M$2000,9,FALSE),"")</f>
        <v/>
      </c>
      <c r="AL156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69" s="30" t="s">
        <v>357</v>
      </c>
      <c r="AN1569" s="1"/>
    </row>
    <row r="1570" spans="1:40" ht="18" hidden="1" customHeight="1" x14ac:dyDescent="0.35">
      <c r="A1570" s="117"/>
      <c r="B1570" s="86"/>
      <c r="C1570" s="57"/>
      <c r="D1570" s="50"/>
      <c r="E1570" s="50" t="str">
        <f t="shared" si="16"/>
        <v/>
      </c>
      <c r="F1570" s="10"/>
      <c r="G1570" s="10"/>
      <c r="H1570" s="29"/>
      <c r="I1570" s="10"/>
      <c r="J1570" s="10"/>
      <c r="K1570" s="10"/>
      <c r="L1570" s="24"/>
      <c r="M1570" s="24"/>
      <c r="N1570" s="10"/>
      <c r="O1570" s="10"/>
      <c r="P1570" s="10"/>
      <c r="Q1570" s="102"/>
      <c r="R1570" s="10"/>
      <c r="S1570" s="29"/>
      <c r="T1570" s="30"/>
      <c r="U1570" s="10"/>
      <c r="V1570" s="434"/>
      <c r="W1570" s="10" t="str">
        <f>IFERROR(VLOOKUP(Table3[[#This Row],[Št. projektne naloge]],'[2]list 1'!$A$2:$I$2000,9,FALSE),"")</f>
        <v/>
      </c>
      <c r="X1570" s="296" t="str">
        <f>IFERROR(VLOOKUP(Table3[[#This Row],[Št. projektne naloge]],'[2]list 1'!$A$2:$I$2000,8,FALSE),"")</f>
        <v/>
      </c>
      <c r="Y1570" s="101">
        <f>SUM(Table3[[#This Row],[cca 
25%]:[cca 100%]])</f>
        <v>0</v>
      </c>
      <c r="Z1570" s="344">
        <f>Table3[[#This Row],[Montažne ure]]*(1-Table3[[#This Row],[faktor %]])</f>
        <v>0</v>
      </c>
      <c r="AA1570" s="366"/>
      <c r="AB1570" s="85"/>
      <c r="AC1570" s="85"/>
      <c r="AD1570" s="85"/>
      <c r="AE1570" s="10"/>
      <c r="AF1570" s="3"/>
      <c r="AG1570" s="296" t="str">
        <f>IFERROR(VLOOKUP(Table3[[#This Row],[Št. projektne naloge]],'[1]PLAN KONTROLE KONČANIH STROJEV'!$C$8:$M$2000,5,FALSE),"")</f>
        <v/>
      </c>
      <c r="AH1570" s="296" t="str">
        <f>IFERROR(VLOOKUP(Table3[[#This Row],[Št. projektne naloge]],'[1]PLAN KONTROLE KONČANIH STROJEV'!$C$8:$M$2000,4,FALSE),"")</f>
        <v/>
      </c>
      <c r="AI1570" s="10"/>
      <c r="AJ1570" s="10"/>
      <c r="AK1570" s="296" t="str">
        <f>IFERROR(VLOOKUP(Table3[[#This Row],[Št. projektne naloge]],'[1]PLAN KONTROLE KONČANIH STROJEV'!$C$8:$M$2000,9,FALSE),"")</f>
        <v/>
      </c>
      <c r="AL157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70" s="30"/>
      <c r="AN1570" s="1"/>
    </row>
    <row r="1571" spans="1:40" ht="18" customHeight="1" x14ac:dyDescent="0.35">
      <c r="A1571" s="117" t="s">
        <v>3161</v>
      </c>
      <c r="B1571" s="86" t="s">
        <v>3160</v>
      </c>
      <c r="C1571" s="57" t="s">
        <v>3162</v>
      </c>
      <c r="D1571" s="50"/>
      <c r="E1571" s="50" t="str">
        <f t="shared" si="16"/>
        <v/>
      </c>
      <c r="F1571" s="10"/>
      <c r="G1571" s="10" t="s">
        <v>542</v>
      </c>
      <c r="H1571" s="29" t="s">
        <v>786</v>
      </c>
      <c r="I1571" s="7">
        <v>33</v>
      </c>
      <c r="J1571" s="7"/>
      <c r="K1571" s="4"/>
      <c r="L1571" s="27"/>
      <c r="M1571" s="19">
        <v>0</v>
      </c>
      <c r="N1571" s="10">
        <v>484065</v>
      </c>
      <c r="O1571" s="10">
        <v>16791</v>
      </c>
      <c r="P1571" s="10">
        <v>1</v>
      </c>
      <c r="Q1571" s="102"/>
      <c r="R1571" s="10">
        <v>215</v>
      </c>
      <c r="S1571" s="59" t="s">
        <v>28</v>
      </c>
      <c r="T1571" s="613" t="s">
        <v>3333</v>
      </c>
      <c r="U1571" s="10"/>
      <c r="V1571" s="434"/>
      <c r="W1571" s="10" t="str">
        <f>IFERROR(VLOOKUP(Table3[[#This Row],[Št. projektne naloge]],'[2]list 1'!$A$2:$I$2000,9,FALSE),"")</f>
        <v/>
      </c>
      <c r="X1571" s="296" t="str">
        <f>IFERROR(VLOOKUP(Table3[[#This Row],[Št. projektne naloge]],'[2]list 1'!$A$2:$I$2000,8,FALSE),"")</f>
        <v/>
      </c>
      <c r="Y1571" s="101">
        <f>SUM(Table3[[#This Row],[cca 
25%]:[cca 100%]])</f>
        <v>0.65</v>
      </c>
      <c r="Z1571" s="344">
        <f>Table3[[#This Row],[Montažne ure]]*(1-Table3[[#This Row],[faktor %]])</f>
        <v>75.25</v>
      </c>
      <c r="AA1571" s="84">
        <v>0.25</v>
      </c>
      <c r="AB1571" s="84">
        <v>0.25</v>
      </c>
      <c r="AC1571" s="84">
        <v>0.15</v>
      </c>
      <c r="AD1571" s="85"/>
      <c r="AE1571" s="614" t="s">
        <v>1247</v>
      </c>
      <c r="AF1571" s="3"/>
      <c r="AG1571" s="296" t="str">
        <f>IFERROR(VLOOKUP(Table3[[#This Row],[Št. projektne naloge]],'[1]PLAN KONTROLE KONČANIH STROJEV'!$C$8:$M$2000,5,FALSE),"")</f>
        <v/>
      </c>
      <c r="AH1571" s="296" t="str">
        <f>IFERROR(VLOOKUP(Table3[[#This Row],[Št. projektne naloge]],'[1]PLAN KONTROLE KONČANIH STROJEV'!$C$8:$M$2000,4,FALSE),"")</f>
        <v/>
      </c>
      <c r="AI1571" s="613" t="s">
        <v>3334</v>
      </c>
      <c r="AJ1571" s="10"/>
      <c r="AK1571" s="296" t="str">
        <f>IFERROR(VLOOKUP(Table3[[#This Row],[Št. projektne naloge]],'[1]PLAN KONTROLE KONČANIH STROJEV'!$C$8:$M$2000,9,FALSE),"")</f>
        <v/>
      </c>
      <c r="AL157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71" s="30"/>
      <c r="AN1571" s="1"/>
    </row>
    <row r="1572" spans="1:40" ht="18" hidden="1" customHeight="1" x14ac:dyDescent="0.35">
      <c r="A1572" s="117"/>
      <c r="B1572" s="86"/>
      <c r="C1572" s="57"/>
      <c r="D1572" s="50"/>
      <c r="E1572" s="50" t="str">
        <f>RIGHT(D1572,5)</f>
        <v/>
      </c>
      <c r="F1572" s="10"/>
      <c r="G1572" s="10"/>
      <c r="H1572" s="29"/>
      <c r="I1572" s="10"/>
      <c r="J1572" s="10"/>
      <c r="K1572" s="10"/>
      <c r="L1572" s="24"/>
      <c r="M1572" s="24"/>
      <c r="N1572" s="10"/>
      <c r="O1572" s="10"/>
      <c r="P1572" s="10"/>
      <c r="Q1572" s="102"/>
      <c r="R1572" s="10"/>
      <c r="S1572" s="272"/>
      <c r="T1572" s="30"/>
      <c r="U1572" s="10"/>
      <c r="V1572" s="434"/>
      <c r="W1572" s="10" t="str">
        <f>IFERROR(VLOOKUP(Table3[[#This Row],[Št. projektne naloge]],'[2]list 1'!$A$2:$I$2000,9,FALSE),"")</f>
        <v/>
      </c>
      <c r="X1572" s="296" t="str">
        <f>IFERROR(VLOOKUP(Table3[[#This Row],[Št. projektne naloge]],'[2]list 1'!$A$2:$I$2000,8,FALSE),"")</f>
        <v/>
      </c>
      <c r="Y1572" s="101">
        <f>SUM(Table3[[#This Row],[cca 
25%]:[cca 100%]])</f>
        <v>0</v>
      </c>
      <c r="Z1572" s="344">
        <f>Table3[[#This Row],[Montažne ure]]*(1-Table3[[#This Row],[faktor %]])</f>
        <v>0</v>
      </c>
      <c r="AA1572" s="366"/>
      <c r="AB1572" s="85"/>
      <c r="AC1572" s="85"/>
      <c r="AD1572" s="85"/>
      <c r="AE1572" s="108"/>
      <c r="AF1572" s="3"/>
      <c r="AG1572" s="296" t="str">
        <f>IFERROR(VLOOKUP(Table3[[#This Row],[Št. projektne naloge]],'[1]PLAN KONTROLE KONČANIH STROJEV'!$C$8:$M$2000,5,FALSE),"")</f>
        <v/>
      </c>
      <c r="AH1572" s="296" t="str">
        <f>IFERROR(VLOOKUP(Table3[[#This Row],[Št. projektne naloge]],'[1]PLAN KONTROLE KONČANIH STROJEV'!$C$8:$M$2000,4,FALSE),"")</f>
        <v/>
      </c>
      <c r="AI1572" s="10"/>
      <c r="AJ1572" s="10"/>
      <c r="AK1572" s="296" t="str">
        <f>IFERROR(VLOOKUP(Table3[[#This Row],[Št. projektne naloge]],'[1]PLAN KONTROLE KONČANIH STROJEV'!$C$8:$M$2000,9,FALSE),"")</f>
        <v/>
      </c>
      <c r="AL157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72" s="30"/>
      <c r="AN1572" s="1"/>
    </row>
    <row r="1573" spans="1:40" ht="18" customHeight="1" x14ac:dyDescent="0.35">
      <c r="A1573" s="117" t="s">
        <v>3295</v>
      </c>
      <c r="B1573" s="86" t="s">
        <v>3294</v>
      </c>
      <c r="C1573" s="57" t="s">
        <v>3291</v>
      </c>
      <c r="D1573" s="419" t="s">
        <v>3292</v>
      </c>
      <c r="E1573" s="50"/>
      <c r="F1573" s="433">
        <v>19176.400000000001</v>
      </c>
      <c r="G1573" s="10"/>
      <c r="H1573" s="29" t="s">
        <v>877</v>
      </c>
      <c r="I1573" s="7">
        <v>37</v>
      </c>
      <c r="J1573" s="7"/>
      <c r="K1573" s="7"/>
      <c r="L1573" s="19">
        <v>0</v>
      </c>
      <c r="M1573" s="19">
        <v>0</v>
      </c>
      <c r="N1573" s="10">
        <v>484073</v>
      </c>
      <c r="O1573" s="86">
        <v>16886</v>
      </c>
      <c r="P1573" s="10"/>
      <c r="Q1573" s="102" t="s">
        <v>3230</v>
      </c>
      <c r="R1573" s="10">
        <v>94</v>
      </c>
      <c r="S1573" s="59" t="s">
        <v>28</v>
      </c>
      <c r="T1573" s="30" t="s">
        <v>852</v>
      </c>
      <c r="U1573" s="10"/>
      <c r="V1573" s="434"/>
      <c r="W1573" s="10" t="str">
        <f>IFERROR(VLOOKUP(Table3[[#This Row],[Št. projektne naloge]],'[2]list 1'!$A$2:$I$2000,9,FALSE),"")</f>
        <v/>
      </c>
      <c r="X1573" s="296" t="str">
        <f>IFERROR(VLOOKUP(Table3[[#This Row],[Št. projektne naloge]],'[2]list 1'!$A$2:$I$2000,8,FALSE),"")</f>
        <v/>
      </c>
      <c r="Y1573" s="101">
        <f>SUM(Table3[[#This Row],[cca 
25%]:[cca 100%]])</f>
        <v>0.85</v>
      </c>
      <c r="Z1573" s="344">
        <f>Table3[[#This Row],[Montažne ure]]*(1-Table3[[#This Row],[faktor %]])</f>
        <v>14.100000000000001</v>
      </c>
      <c r="AA1573" s="84">
        <v>0.25</v>
      </c>
      <c r="AB1573" s="84">
        <v>0.25</v>
      </c>
      <c r="AC1573" s="84">
        <v>0.25</v>
      </c>
      <c r="AD1573" s="495">
        <v>0.1</v>
      </c>
      <c r="AE1573" s="157" t="s">
        <v>3438</v>
      </c>
      <c r="AF1573" s="3"/>
      <c r="AG1573" s="296" t="str">
        <f>IFERROR(VLOOKUP(Table3[[#This Row],[Št. projektne naloge]],'[1]PLAN KONTROLE KONČANIH STROJEV'!$C$8:$M$2000,5,FALSE),"")</f>
        <v/>
      </c>
      <c r="AH1573" s="296" t="str">
        <f>IFERROR(VLOOKUP(Table3[[#This Row],[Št. projektne naloge]],'[1]PLAN KONTROLE KONČANIH STROJEV'!$C$8:$M$2000,4,FALSE),"")</f>
        <v/>
      </c>
      <c r="AI1573" s="226" t="s">
        <v>3388</v>
      </c>
      <c r="AJ1573" s="10"/>
      <c r="AK1573" s="296" t="str">
        <f>IFERROR(VLOOKUP(Table3[[#This Row],[Št. projektne naloge]],'[1]PLAN KONTROLE KONČANIH STROJEV'!$C$8:$M$2000,9,FALSE),"")</f>
        <v/>
      </c>
      <c r="AL157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73" s="30"/>
      <c r="AN1573" s="1"/>
    </row>
    <row r="1574" spans="1:40" ht="18" customHeight="1" x14ac:dyDescent="0.35">
      <c r="A1574" s="117" t="s">
        <v>3295</v>
      </c>
      <c r="B1574" s="86" t="s">
        <v>3294</v>
      </c>
      <c r="C1574" s="57" t="s">
        <v>3291</v>
      </c>
      <c r="D1574" s="419" t="s">
        <v>3293</v>
      </c>
      <c r="E1574" s="50"/>
      <c r="F1574" s="433">
        <v>19176.400000000001</v>
      </c>
      <c r="G1574" s="10"/>
      <c r="H1574" s="29" t="s">
        <v>877</v>
      </c>
      <c r="I1574" s="7">
        <v>37</v>
      </c>
      <c r="J1574" s="7"/>
      <c r="K1574" s="7"/>
      <c r="L1574" s="19">
        <v>0</v>
      </c>
      <c r="M1574" s="19">
        <v>0</v>
      </c>
      <c r="N1574" s="10">
        <v>484073</v>
      </c>
      <c r="O1574" s="86">
        <v>16887</v>
      </c>
      <c r="P1574" s="10"/>
      <c r="Q1574" s="102" t="s">
        <v>3230</v>
      </c>
      <c r="R1574" s="10">
        <v>94</v>
      </c>
      <c r="S1574" s="59" t="s">
        <v>28</v>
      </c>
      <c r="T1574" s="30" t="s">
        <v>852</v>
      </c>
      <c r="U1574" s="10"/>
      <c r="V1574" s="434"/>
      <c r="W1574" s="10" t="str">
        <f>IFERROR(VLOOKUP(Table3[[#This Row],[Št. projektne naloge]],'[2]list 1'!$A$2:$I$2000,9,FALSE),"")</f>
        <v/>
      </c>
      <c r="X1574" s="296" t="str">
        <f>IFERROR(VLOOKUP(Table3[[#This Row],[Št. projektne naloge]],'[2]list 1'!$A$2:$I$2000,8,FALSE),"")</f>
        <v/>
      </c>
      <c r="Y1574" s="101">
        <f>SUM(Table3[[#This Row],[cca 
25%]:[cca 100%]])</f>
        <v>0.85</v>
      </c>
      <c r="Z1574" s="344">
        <f>Table3[[#This Row],[Montažne ure]]*(1-Table3[[#This Row],[faktor %]])</f>
        <v>14.100000000000001</v>
      </c>
      <c r="AA1574" s="84">
        <v>0.25</v>
      </c>
      <c r="AB1574" s="84">
        <v>0.25</v>
      </c>
      <c r="AC1574" s="84">
        <v>0.25</v>
      </c>
      <c r="AD1574" s="495">
        <v>0.1</v>
      </c>
      <c r="AE1574" s="157" t="s">
        <v>3438</v>
      </c>
      <c r="AF1574" s="3"/>
      <c r="AG1574" s="296" t="str">
        <f>IFERROR(VLOOKUP(Table3[[#This Row],[Št. projektne naloge]],'[1]PLAN KONTROLE KONČANIH STROJEV'!$C$8:$M$2000,5,FALSE),"")</f>
        <v/>
      </c>
      <c r="AH1574" s="296" t="str">
        <f>IFERROR(VLOOKUP(Table3[[#This Row],[Št. projektne naloge]],'[1]PLAN KONTROLE KONČANIH STROJEV'!$C$8:$M$2000,4,FALSE),"")</f>
        <v/>
      </c>
      <c r="AI1574" s="226" t="s">
        <v>890</v>
      </c>
      <c r="AJ1574" s="10"/>
      <c r="AK1574" s="296" t="str">
        <f>IFERROR(VLOOKUP(Table3[[#This Row],[Št. projektne naloge]],'[1]PLAN KONTROLE KONČANIH STROJEV'!$C$8:$M$2000,9,FALSE),"")</f>
        <v/>
      </c>
      <c r="AL157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74" s="30"/>
      <c r="AN1574" s="1"/>
    </row>
    <row r="1575" spans="1:40" ht="18" hidden="1" customHeight="1" x14ac:dyDescent="0.35">
      <c r="A1575" s="117"/>
      <c r="B1575" s="86"/>
      <c r="C1575" s="57"/>
      <c r="D1575" s="50"/>
      <c r="E1575" s="50" t="str">
        <f>RIGHT(D1575,5)</f>
        <v/>
      </c>
      <c r="F1575" s="10"/>
      <c r="G1575" s="10"/>
      <c r="H1575" s="29"/>
      <c r="I1575" s="10"/>
      <c r="J1575" s="10"/>
      <c r="K1575" s="10"/>
      <c r="L1575" s="24"/>
      <c r="M1575" s="24"/>
      <c r="N1575" s="10"/>
      <c r="O1575" s="10"/>
      <c r="P1575" s="10"/>
      <c r="Q1575" s="102"/>
      <c r="R1575" s="10"/>
      <c r="S1575" s="272"/>
      <c r="T1575" s="30"/>
      <c r="U1575" s="10"/>
      <c r="V1575" s="434"/>
      <c r="W1575" s="10" t="str">
        <f>IFERROR(VLOOKUP(Table3[[#This Row],[Št. projektne naloge]],'[2]list 1'!$A$2:$I$2000,9,FALSE),"")</f>
        <v/>
      </c>
      <c r="X1575" s="296" t="str">
        <f>IFERROR(VLOOKUP(Table3[[#This Row],[Št. projektne naloge]],'[2]list 1'!$A$2:$I$2000,8,FALSE),"")</f>
        <v/>
      </c>
      <c r="Y1575" s="101">
        <f>SUM(Table3[[#This Row],[cca 
25%]:[cca 100%]])</f>
        <v>0</v>
      </c>
      <c r="Z1575" s="344">
        <f>Table3[[#This Row],[Montažne ure]]*(1-Table3[[#This Row],[faktor %]])</f>
        <v>0</v>
      </c>
      <c r="AA1575" s="366"/>
      <c r="AB1575" s="85"/>
      <c r="AC1575" s="85"/>
      <c r="AD1575" s="85"/>
      <c r="AE1575" s="108"/>
      <c r="AF1575" s="3"/>
      <c r="AG1575" s="296" t="str">
        <f>IFERROR(VLOOKUP(Table3[[#This Row],[Št. projektne naloge]],'[1]PLAN KONTROLE KONČANIH STROJEV'!$C$8:$M$2000,5,FALSE),"")</f>
        <v/>
      </c>
      <c r="AH1575" s="296" t="str">
        <f>IFERROR(VLOOKUP(Table3[[#This Row],[Št. projektne naloge]],'[1]PLAN KONTROLE KONČANIH STROJEV'!$C$8:$M$2000,4,FALSE),"")</f>
        <v/>
      </c>
      <c r="AI1575" s="10"/>
      <c r="AJ1575" s="10"/>
      <c r="AK1575" s="296" t="str">
        <f>IFERROR(VLOOKUP(Table3[[#This Row],[Št. projektne naloge]],'[1]PLAN KONTROLE KONČANIH STROJEV'!$C$8:$M$2000,9,FALSE),"")</f>
        <v/>
      </c>
      <c r="AL157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75" s="30"/>
      <c r="AN1575" s="1"/>
    </row>
    <row r="1576" spans="1:40" ht="18" hidden="1" customHeight="1" x14ac:dyDescent="0.35">
      <c r="A1576" s="106" t="s">
        <v>3297</v>
      </c>
      <c r="B1576" s="71" t="s">
        <v>3296</v>
      </c>
      <c r="C1576" s="96"/>
      <c r="D1576" s="97"/>
      <c r="E1576" s="97" t="s">
        <v>1716</v>
      </c>
      <c r="F1576" s="10"/>
      <c r="G1576" s="10"/>
      <c r="H1576" s="29"/>
      <c r="I1576" s="10"/>
      <c r="J1576" s="10"/>
      <c r="K1576" s="10"/>
      <c r="L1576" s="24"/>
      <c r="M1576" s="24"/>
      <c r="N1576" s="10"/>
      <c r="O1576" s="10"/>
      <c r="P1576" s="10"/>
      <c r="Q1576" s="102"/>
      <c r="R1576" s="10"/>
      <c r="S1576" s="272"/>
      <c r="T1576" s="30"/>
      <c r="U1576" s="10"/>
      <c r="V1576" s="434"/>
      <c r="W1576" s="10" t="str">
        <f>IFERROR(VLOOKUP(Table3[[#This Row],[Št. projektne naloge]],'[2]list 1'!$A$2:$I$2000,9,FALSE),"")</f>
        <v/>
      </c>
      <c r="X1576" s="296" t="str">
        <f>IFERROR(VLOOKUP(Table3[[#This Row],[Št. projektne naloge]],'[2]list 1'!$A$2:$I$2000,8,FALSE),"")</f>
        <v/>
      </c>
      <c r="Y1576" s="101">
        <f>SUM(Table3[[#This Row],[cca 
25%]:[cca 100%]])</f>
        <v>0</v>
      </c>
      <c r="Z1576" s="344">
        <f>Table3[[#This Row],[Montažne ure]]*(1-Table3[[#This Row],[faktor %]])</f>
        <v>0</v>
      </c>
      <c r="AA1576" s="366"/>
      <c r="AB1576" s="85"/>
      <c r="AC1576" s="85"/>
      <c r="AD1576" s="85"/>
      <c r="AE1576" s="108"/>
      <c r="AF1576" s="3"/>
      <c r="AG1576" s="296" t="str">
        <f>IFERROR(VLOOKUP(Table3[[#This Row],[Št. projektne naloge]],'[1]PLAN KONTROLE KONČANIH STROJEV'!$C$8:$M$2000,5,FALSE),"")</f>
        <v/>
      </c>
      <c r="AH1576" s="296" t="str">
        <f>IFERROR(VLOOKUP(Table3[[#This Row],[Št. projektne naloge]],'[1]PLAN KONTROLE KONČANIH STROJEV'!$C$8:$M$2000,4,FALSE),"")</f>
        <v/>
      </c>
      <c r="AI1576" s="10"/>
      <c r="AJ1576" s="10"/>
      <c r="AK1576" s="296" t="str">
        <f>IFERROR(VLOOKUP(Table3[[#This Row],[Št. projektne naloge]],'[1]PLAN KONTROLE KONČANIH STROJEV'!$C$8:$M$2000,9,FALSE),"")</f>
        <v/>
      </c>
      <c r="AL157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76" s="30"/>
      <c r="AN1576" s="1"/>
    </row>
    <row r="1577" spans="1:40" ht="18" hidden="1" customHeight="1" x14ac:dyDescent="0.35">
      <c r="A1577" s="106" t="s">
        <v>3297</v>
      </c>
      <c r="B1577" s="71" t="s">
        <v>3296</v>
      </c>
      <c r="C1577" s="96"/>
      <c r="D1577" s="97"/>
      <c r="E1577" s="97" t="s">
        <v>1716</v>
      </c>
      <c r="F1577" s="10"/>
      <c r="G1577" s="10"/>
      <c r="H1577" s="29"/>
      <c r="I1577" s="10"/>
      <c r="J1577" s="10"/>
      <c r="K1577" s="10"/>
      <c r="L1577" s="24"/>
      <c r="M1577" s="24"/>
      <c r="N1577" s="10"/>
      <c r="O1577" s="10"/>
      <c r="P1577" s="10"/>
      <c r="Q1577" s="102"/>
      <c r="R1577" s="10"/>
      <c r="S1577" s="272"/>
      <c r="T1577" s="30"/>
      <c r="U1577" s="10"/>
      <c r="V1577" s="434"/>
      <c r="W1577" s="10" t="str">
        <f>IFERROR(VLOOKUP(Table3[[#This Row],[Št. projektne naloge]],'[2]list 1'!$A$2:$I$2000,9,FALSE),"")</f>
        <v/>
      </c>
      <c r="X1577" s="296" t="str">
        <f>IFERROR(VLOOKUP(Table3[[#This Row],[Št. projektne naloge]],'[2]list 1'!$A$2:$I$2000,8,FALSE),"")</f>
        <v/>
      </c>
      <c r="Y1577" s="101">
        <f>SUM(Table3[[#This Row],[cca 
25%]:[cca 100%]])</f>
        <v>0</v>
      </c>
      <c r="Z1577" s="344">
        <f>Table3[[#This Row],[Montažne ure]]*(1-Table3[[#This Row],[faktor %]])</f>
        <v>0</v>
      </c>
      <c r="AA1577" s="366"/>
      <c r="AB1577" s="85"/>
      <c r="AC1577" s="85"/>
      <c r="AD1577" s="85"/>
      <c r="AE1577" s="108"/>
      <c r="AF1577" s="3"/>
      <c r="AG1577" s="296" t="str">
        <f>IFERROR(VLOOKUP(Table3[[#This Row],[Št. projektne naloge]],'[1]PLAN KONTROLE KONČANIH STROJEV'!$C$8:$M$2000,5,FALSE),"")</f>
        <v/>
      </c>
      <c r="AH1577" s="296" t="str">
        <f>IFERROR(VLOOKUP(Table3[[#This Row],[Št. projektne naloge]],'[1]PLAN KONTROLE KONČANIH STROJEV'!$C$8:$M$2000,4,FALSE),"")</f>
        <v/>
      </c>
      <c r="AI1577" s="10"/>
      <c r="AJ1577" s="10"/>
      <c r="AK1577" s="296" t="str">
        <f>IFERROR(VLOOKUP(Table3[[#This Row],[Št. projektne naloge]],'[1]PLAN KONTROLE KONČANIH STROJEV'!$C$8:$M$2000,9,FALSE),"")</f>
        <v/>
      </c>
      <c r="AL157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77" s="30"/>
      <c r="AN1577" s="1"/>
    </row>
    <row r="1578" spans="1:40" ht="18" hidden="1" customHeight="1" x14ac:dyDescent="0.35">
      <c r="A1578" s="106" t="s">
        <v>3297</v>
      </c>
      <c r="B1578" s="71" t="s">
        <v>3296</v>
      </c>
      <c r="C1578" s="96"/>
      <c r="D1578" s="97"/>
      <c r="E1578" s="97" t="s">
        <v>1716</v>
      </c>
      <c r="F1578" s="10"/>
      <c r="G1578" s="10"/>
      <c r="H1578" s="29"/>
      <c r="I1578" s="10"/>
      <c r="J1578" s="10"/>
      <c r="K1578" s="10"/>
      <c r="L1578" s="24"/>
      <c r="M1578" s="24"/>
      <c r="N1578" s="10"/>
      <c r="O1578" s="10"/>
      <c r="P1578" s="10"/>
      <c r="Q1578" s="102"/>
      <c r="R1578" s="10"/>
      <c r="S1578" s="272"/>
      <c r="T1578" s="30"/>
      <c r="U1578" s="10"/>
      <c r="V1578" s="434"/>
      <c r="W1578" s="10" t="str">
        <f>IFERROR(VLOOKUP(Table3[[#This Row],[Št. projektne naloge]],'[2]list 1'!$A$2:$I$2000,9,FALSE),"")</f>
        <v/>
      </c>
      <c r="X1578" s="296" t="str">
        <f>IFERROR(VLOOKUP(Table3[[#This Row],[Št. projektne naloge]],'[2]list 1'!$A$2:$I$2000,8,FALSE),"")</f>
        <v/>
      </c>
      <c r="Y1578" s="101">
        <f>SUM(Table3[[#This Row],[cca 
25%]:[cca 100%]])</f>
        <v>0</v>
      </c>
      <c r="Z1578" s="344">
        <f>Table3[[#This Row],[Montažne ure]]*(1-Table3[[#This Row],[faktor %]])</f>
        <v>0</v>
      </c>
      <c r="AA1578" s="366"/>
      <c r="AB1578" s="85"/>
      <c r="AC1578" s="85"/>
      <c r="AD1578" s="85"/>
      <c r="AE1578" s="108"/>
      <c r="AF1578" s="3"/>
      <c r="AG1578" s="296" t="str">
        <f>IFERROR(VLOOKUP(Table3[[#This Row],[Št. projektne naloge]],'[1]PLAN KONTROLE KONČANIH STROJEV'!$C$8:$M$2000,5,FALSE),"")</f>
        <v/>
      </c>
      <c r="AH1578" s="296" t="str">
        <f>IFERROR(VLOOKUP(Table3[[#This Row],[Št. projektne naloge]],'[1]PLAN KONTROLE KONČANIH STROJEV'!$C$8:$M$2000,4,FALSE),"")</f>
        <v/>
      </c>
      <c r="AI1578" s="10"/>
      <c r="AJ1578" s="10"/>
      <c r="AK1578" s="296" t="str">
        <f>IFERROR(VLOOKUP(Table3[[#This Row],[Št. projektne naloge]],'[1]PLAN KONTROLE KONČANIH STROJEV'!$C$8:$M$2000,9,FALSE),"")</f>
        <v/>
      </c>
      <c r="AL157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78" s="30"/>
      <c r="AN1578" s="1"/>
    </row>
    <row r="1579" spans="1:40" ht="18" hidden="1" customHeight="1" x14ac:dyDescent="0.35">
      <c r="A1579" s="106" t="s">
        <v>3297</v>
      </c>
      <c r="B1579" s="71" t="s">
        <v>3296</v>
      </c>
      <c r="C1579" s="96"/>
      <c r="D1579" s="97"/>
      <c r="E1579" s="97" t="s">
        <v>1716</v>
      </c>
      <c r="F1579" s="10"/>
      <c r="G1579" s="10"/>
      <c r="H1579" s="29"/>
      <c r="I1579" s="10"/>
      <c r="J1579" s="10"/>
      <c r="K1579" s="10"/>
      <c r="L1579" s="24"/>
      <c r="M1579" s="24"/>
      <c r="N1579" s="10"/>
      <c r="O1579" s="10"/>
      <c r="P1579" s="10"/>
      <c r="Q1579" s="102"/>
      <c r="R1579" s="10"/>
      <c r="S1579" s="272"/>
      <c r="T1579" s="30"/>
      <c r="U1579" s="10"/>
      <c r="V1579" s="434"/>
      <c r="W1579" s="10" t="str">
        <f>IFERROR(VLOOKUP(Table3[[#This Row],[Št. projektne naloge]],'[2]list 1'!$A$2:$I$2000,9,FALSE),"")</f>
        <v/>
      </c>
      <c r="X1579" s="296" t="str">
        <f>IFERROR(VLOOKUP(Table3[[#This Row],[Št. projektne naloge]],'[2]list 1'!$A$2:$I$2000,8,FALSE),"")</f>
        <v/>
      </c>
      <c r="Y1579" s="101">
        <f>SUM(Table3[[#This Row],[cca 
25%]:[cca 100%]])</f>
        <v>0</v>
      </c>
      <c r="Z1579" s="344">
        <f>Table3[[#This Row],[Montažne ure]]*(1-Table3[[#This Row],[faktor %]])</f>
        <v>0</v>
      </c>
      <c r="AA1579" s="366"/>
      <c r="AB1579" s="85"/>
      <c r="AC1579" s="85"/>
      <c r="AD1579" s="85"/>
      <c r="AE1579" s="108"/>
      <c r="AF1579" s="3"/>
      <c r="AG1579" s="296" t="str">
        <f>IFERROR(VLOOKUP(Table3[[#This Row],[Št. projektne naloge]],'[1]PLAN KONTROLE KONČANIH STROJEV'!$C$8:$M$2000,5,FALSE),"")</f>
        <v/>
      </c>
      <c r="AH1579" s="296" t="str">
        <f>IFERROR(VLOOKUP(Table3[[#This Row],[Št. projektne naloge]],'[1]PLAN KONTROLE KONČANIH STROJEV'!$C$8:$M$2000,4,FALSE),"")</f>
        <v/>
      </c>
      <c r="AI1579" s="10"/>
      <c r="AJ1579" s="10"/>
      <c r="AK1579" s="296" t="str">
        <f>IFERROR(VLOOKUP(Table3[[#This Row],[Št. projektne naloge]],'[1]PLAN KONTROLE KONČANIH STROJEV'!$C$8:$M$2000,9,FALSE),"")</f>
        <v/>
      </c>
      <c r="AL157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79" s="30"/>
      <c r="AN1579" s="1"/>
    </row>
    <row r="1580" spans="1:40" ht="18" hidden="1" customHeight="1" x14ac:dyDescent="0.35">
      <c r="A1580" s="106" t="s">
        <v>3297</v>
      </c>
      <c r="B1580" s="71" t="s">
        <v>3296</v>
      </c>
      <c r="C1580" s="96"/>
      <c r="D1580" s="97"/>
      <c r="E1580" s="97" t="s">
        <v>1716</v>
      </c>
      <c r="F1580" s="10"/>
      <c r="G1580" s="10"/>
      <c r="H1580" s="29"/>
      <c r="I1580" s="10"/>
      <c r="J1580" s="10"/>
      <c r="K1580" s="10"/>
      <c r="L1580" s="24"/>
      <c r="M1580" s="24"/>
      <c r="N1580" s="10"/>
      <c r="O1580" s="10"/>
      <c r="P1580" s="10"/>
      <c r="Q1580" s="102"/>
      <c r="R1580" s="10"/>
      <c r="S1580" s="272"/>
      <c r="T1580" s="30"/>
      <c r="U1580" s="10"/>
      <c r="V1580" s="434"/>
      <c r="W1580" s="10" t="str">
        <f>IFERROR(VLOOKUP(Table3[[#This Row],[Št. projektne naloge]],'[2]list 1'!$A$2:$I$2000,9,FALSE),"")</f>
        <v/>
      </c>
      <c r="X1580" s="296" t="str">
        <f>IFERROR(VLOOKUP(Table3[[#This Row],[Št. projektne naloge]],'[2]list 1'!$A$2:$I$2000,8,FALSE),"")</f>
        <v/>
      </c>
      <c r="Y1580" s="101">
        <f>SUM(Table3[[#This Row],[cca 
25%]:[cca 100%]])</f>
        <v>0</v>
      </c>
      <c r="Z1580" s="344">
        <f>Table3[[#This Row],[Montažne ure]]*(1-Table3[[#This Row],[faktor %]])</f>
        <v>0</v>
      </c>
      <c r="AA1580" s="366"/>
      <c r="AB1580" s="85"/>
      <c r="AC1580" s="85"/>
      <c r="AD1580" s="85"/>
      <c r="AE1580" s="108"/>
      <c r="AF1580" s="3"/>
      <c r="AG1580" s="296" t="str">
        <f>IFERROR(VLOOKUP(Table3[[#This Row],[Št. projektne naloge]],'[1]PLAN KONTROLE KONČANIH STROJEV'!$C$8:$M$2000,5,FALSE),"")</f>
        <v/>
      </c>
      <c r="AH1580" s="296" t="str">
        <f>IFERROR(VLOOKUP(Table3[[#This Row],[Št. projektne naloge]],'[1]PLAN KONTROLE KONČANIH STROJEV'!$C$8:$M$2000,4,FALSE),"")</f>
        <v/>
      </c>
      <c r="AI1580" s="10"/>
      <c r="AJ1580" s="10"/>
      <c r="AK1580" s="296" t="str">
        <f>IFERROR(VLOOKUP(Table3[[#This Row],[Št. projektne naloge]],'[1]PLAN KONTROLE KONČANIH STROJEV'!$C$8:$M$2000,9,FALSE),"")</f>
        <v/>
      </c>
      <c r="AL158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80" s="30"/>
      <c r="AN1580" s="1"/>
    </row>
    <row r="1581" spans="1:40" ht="18" hidden="1" customHeight="1" x14ac:dyDescent="0.35">
      <c r="A1581" s="106" t="s">
        <v>3297</v>
      </c>
      <c r="B1581" s="71" t="s">
        <v>3296</v>
      </c>
      <c r="C1581" s="96"/>
      <c r="D1581" s="97"/>
      <c r="E1581" s="97" t="s">
        <v>1716</v>
      </c>
      <c r="F1581" s="10"/>
      <c r="G1581" s="10"/>
      <c r="H1581" s="29"/>
      <c r="I1581" s="10"/>
      <c r="J1581" s="10"/>
      <c r="K1581" s="10"/>
      <c r="L1581" s="24"/>
      <c r="M1581" s="24"/>
      <c r="N1581" s="10"/>
      <c r="O1581" s="10"/>
      <c r="P1581" s="10"/>
      <c r="Q1581" s="102"/>
      <c r="R1581" s="10"/>
      <c r="S1581" s="272"/>
      <c r="T1581" s="30"/>
      <c r="U1581" s="10"/>
      <c r="V1581" s="434"/>
      <c r="W1581" s="10" t="str">
        <f>IFERROR(VLOOKUP(Table3[[#This Row],[Št. projektne naloge]],'[2]list 1'!$A$2:$I$2000,9,FALSE),"")</f>
        <v/>
      </c>
      <c r="X1581" s="296" t="str">
        <f>IFERROR(VLOOKUP(Table3[[#This Row],[Št. projektne naloge]],'[2]list 1'!$A$2:$I$2000,8,FALSE),"")</f>
        <v/>
      </c>
      <c r="Y1581" s="101">
        <f>SUM(Table3[[#This Row],[cca 
25%]:[cca 100%]])</f>
        <v>0</v>
      </c>
      <c r="Z1581" s="344">
        <f>Table3[[#This Row],[Montažne ure]]*(1-Table3[[#This Row],[faktor %]])</f>
        <v>0</v>
      </c>
      <c r="AA1581" s="366"/>
      <c r="AB1581" s="85"/>
      <c r="AC1581" s="85"/>
      <c r="AD1581" s="85"/>
      <c r="AE1581" s="108"/>
      <c r="AF1581" s="3"/>
      <c r="AG1581" s="296" t="str">
        <f>IFERROR(VLOOKUP(Table3[[#This Row],[Št. projektne naloge]],'[1]PLAN KONTROLE KONČANIH STROJEV'!$C$8:$M$2000,5,FALSE),"")</f>
        <v/>
      </c>
      <c r="AH1581" s="296" t="str">
        <f>IFERROR(VLOOKUP(Table3[[#This Row],[Št. projektne naloge]],'[1]PLAN KONTROLE KONČANIH STROJEV'!$C$8:$M$2000,4,FALSE),"")</f>
        <v/>
      </c>
      <c r="AI1581" s="10"/>
      <c r="AJ1581" s="10"/>
      <c r="AK1581" s="296" t="str">
        <f>IFERROR(VLOOKUP(Table3[[#This Row],[Št. projektne naloge]],'[1]PLAN KONTROLE KONČANIH STROJEV'!$C$8:$M$2000,9,FALSE),"")</f>
        <v/>
      </c>
      <c r="AL158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81" s="30"/>
      <c r="AN1581" s="1"/>
    </row>
    <row r="1582" spans="1:40" ht="18" hidden="1" customHeight="1" x14ac:dyDescent="0.35">
      <c r="A1582" s="106" t="s">
        <v>3297</v>
      </c>
      <c r="B1582" s="71" t="s">
        <v>3296</v>
      </c>
      <c r="C1582" s="96"/>
      <c r="D1582" s="97"/>
      <c r="E1582" s="97" t="s">
        <v>1716</v>
      </c>
      <c r="F1582" s="10"/>
      <c r="G1582" s="10"/>
      <c r="H1582" s="29"/>
      <c r="I1582" s="10"/>
      <c r="J1582" s="10"/>
      <c r="K1582" s="10"/>
      <c r="L1582" s="24"/>
      <c r="M1582" s="24"/>
      <c r="N1582" s="10"/>
      <c r="O1582" s="10"/>
      <c r="P1582" s="10"/>
      <c r="Q1582" s="102"/>
      <c r="R1582" s="10"/>
      <c r="S1582" s="272"/>
      <c r="T1582" s="30"/>
      <c r="U1582" s="10"/>
      <c r="V1582" s="434"/>
      <c r="W1582" s="10" t="str">
        <f>IFERROR(VLOOKUP(Table3[[#This Row],[Št. projektne naloge]],'[2]list 1'!$A$2:$I$2000,9,FALSE),"")</f>
        <v/>
      </c>
      <c r="X1582" s="296" t="str">
        <f>IFERROR(VLOOKUP(Table3[[#This Row],[Št. projektne naloge]],'[2]list 1'!$A$2:$I$2000,8,FALSE),"")</f>
        <v/>
      </c>
      <c r="Y1582" s="101">
        <f>SUM(Table3[[#This Row],[cca 
25%]:[cca 100%]])</f>
        <v>0</v>
      </c>
      <c r="Z1582" s="344">
        <f>Table3[[#This Row],[Montažne ure]]*(1-Table3[[#This Row],[faktor %]])</f>
        <v>0</v>
      </c>
      <c r="AA1582" s="366"/>
      <c r="AB1582" s="85"/>
      <c r="AC1582" s="85"/>
      <c r="AD1582" s="85"/>
      <c r="AE1582" s="108"/>
      <c r="AF1582" s="3"/>
      <c r="AG1582" s="296" t="str">
        <f>IFERROR(VLOOKUP(Table3[[#This Row],[Št. projektne naloge]],'[1]PLAN KONTROLE KONČANIH STROJEV'!$C$8:$M$2000,5,FALSE),"")</f>
        <v/>
      </c>
      <c r="AH1582" s="296" t="str">
        <f>IFERROR(VLOOKUP(Table3[[#This Row],[Št. projektne naloge]],'[1]PLAN KONTROLE KONČANIH STROJEV'!$C$8:$M$2000,4,FALSE),"")</f>
        <v/>
      </c>
      <c r="AI1582" s="10"/>
      <c r="AJ1582" s="10"/>
      <c r="AK1582" s="296" t="str">
        <f>IFERROR(VLOOKUP(Table3[[#This Row],[Št. projektne naloge]],'[1]PLAN KONTROLE KONČANIH STROJEV'!$C$8:$M$2000,9,FALSE),"")</f>
        <v/>
      </c>
      <c r="AL158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82" s="30"/>
      <c r="AN1582" s="1"/>
    </row>
    <row r="1583" spans="1:40" ht="18" hidden="1" customHeight="1" x14ac:dyDescent="0.35">
      <c r="A1583" s="106" t="s">
        <v>3297</v>
      </c>
      <c r="B1583" s="71" t="s">
        <v>3296</v>
      </c>
      <c r="C1583" s="96"/>
      <c r="D1583" s="97"/>
      <c r="E1583" s="97" t="s">
        <v>1716</v>
      </c>
      <c r="F1583" s="10"/>
      <c r="G1583" s="10"/>
      <c r="H1583" s="29"/>
      <c r="I1583" s="10"/>
      <c r="J1583" s="10"/>
      <c r="K1583" s="10"/>
      <c r="L1583" s="24"/>
      <c r="M1583" s="24"/>
      <c r="N1583" s="10"/>
      <c r="O1583" s="10"/>
      <c r="P1583" s="10"/>
      <c r="Q1583" s="102"/>
      <c r="R1583" s="10"/>
      <c r="S1583" s="272"/>
      <c r="T1583" s="30"/>
      <c r="U1583" s="10"/>
      <c r="V1583" s="434"/>
      <c r="W1583" s="10" t="str">
        <f>IFERROR(VLOOKUP(Table3[[#This Row],[Št. projektne naloge]],'[2]list 1'!$A$2:$I$2000,9,FALSE),"")</f>
        <v/>
      </c>
      <c r="X1583" s="296" t="str">
        <f>IFERROR(VLOOKUP(Table3[[#This Row],[Št. projektne naloge]],'[2]list 1'!$A$2:$I$2000,8,FALSE),"")</f>
        <v/>
      </c>
      <c r="Y1583" s="101">
        <f>SUM(Table3[[#This Row],[cca 
25%]:[cca 100%]])</f>
        <v>0</v>
      </c>
      <c r="Z1583" s="344">
        <f>Table3[[#This Row],[Montažne ure]]*(1-Table3[[#This Row],[faktor %]])</f>
        <v>0</v>
      </c>
      <c r="AA1583" s="366"/>
      <c r="AB1583" s="85"/>
      <c r="AC1583" s="85"/>
      <c r="AD1583" s="85"/>
      <c r="AE1583" s="108"/>
      <c r="AF1583" s="3"/>
      <c r="AG1583" s="296" t="str">
        <f>IFERROR(VLOOKUP(Table3[[#This Row],[Št. projektne naloge]],'[1]PLAN KONTROLE KONČANIH STROJEV'!$C$8:$M$2000,5,FALSE),"")</f>
        <v/>
      </c>
      <c r="AH1583" s="296" t="str">
        <f>IFERROR(VLOOKUP(Table3[[#This Row],[Št. projektne naloge]],'[1]PLAN KONTROLE KONČANIH STROJEV'!$C$8:$M$2000,4,FALSE),"")</f>
        <v/>
      </c>
      <c r="AI1583" s="10"/>
      <c r="AJ1583" s="10"/>
      <c r="AK1583" s="296" t="str">
        <f>IFERROR(VLOOKUP(Table3[[#This Row],[Št. projektne naloge]],'[1]PLAN KONTROLE KONČANIH STROJEV'!$C$8:$M$2000,9,FALSE),"")</f>
        <v/>
      </c>
      <c r="AL158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83" s="30"/>
      <c r="AN1583" s="1"/>
    </row>
    <row r="1584" spans="1:40" ht="18" hidden="1" customHeight="1" x14ac:dyDescent="0.35">
      <c r="A1584" s="106" t="s">
        <v>3297</v>
      </c>
      <c r="B1584" s="71" t="s">
        <v>3296</v>
      </c>
      <c r="C1584" s="96"/>
      <c r="D1584" s="97"/>
      <c r="E1584" s="97" t="s">
        <v>1716</v>
      </c>
      <c r="F1584" s="10"/>
      <c r="G1584" s="10"/>
      <c r="H1584" s="29"/>
      <c r="I1584" s="10"/>
      <c r="J1584" s="10"/>
      <c r="K1584" s="10"/>
      <c r="L1584" s="24"/>
      <c r="M1584" s="24"/>
      <c r="N1584" s="10"/>
      <c r="O1584" s="10"/>
      <c r="P1584" s="10"/>
      <c r="Q1584" s="102"/>
      <c r="R1584" s="10"/>
      <c r="S1584" s="272"/>
      <c r="T1584" s="30"/>
      <c r="U1584" s="10"/>
      <c r="V1584" s="434"/>
      <c r="W1584" s="10" t="str">
        <f>IFERROR(VLOOKUP(Table3[[#This Row],[Št. projektne naloge]],'[2]list 1'!$A$2:$I$2000,9,FALSE),"")</f>
        <v/>
      </c>
      <c r="X1584" s="296" t="str">
        <f>IFERROR(VLOOKUP(Table3[[#This Row],[Št. projektne naloge]],'[2]list 1'!$A$2:$I$2000,8,FALSE),"")</f>
        <v/>
      </c>
      <c r="Y1584" s="101">
        <f>SUM(Table3[[#This Row],[cca 
25%]:[cca 100%]])</f>
        <v>0</v>
      </c>
      <c r="Z1584" s="344">
        <f>Table3[[#This Row],[Montažne ure]]*(1-Table3[[#This Row],[faktor %]])</f>
        <v>0</v>
      </c>
      <c r="AA1584" s="366"/>
      <c r="AB1584" s="85"/>
      <c r="AC1584" s="85"/>
      <c r="AD1584" s="85"/>
      <c r="AE1584" s="108"/>
      <c r="AF1584" s="3"/>
      <c r="AG1584" s="296" t="str">
        <f>IFERROR(VLOOKUP(Table3[[#This Row],[Št. projektne naloge]],'[1]PLAN KONTROLE KONČANIH STROJEV'!$C$8:$M$2000,5,FALSE),"")</f>
        <v/>
      </c>
      <c r="AH1584" s="296" t="str">
        <f>IFERROR(VLOOKUP(Table3[[#This Row],[Št. projektne naloge]],'[1]PLAN KONTROLE KONČANIH STROJEV'!$C$8:$M$2000,4,FALSE),"")</f>
        <v/>
      </c>
      <c r="AI1584" s="10"/>
      <c r="AJ1584" s="10"/>
      <c r="AK1584" s="296" t="str">
        <f>IFERROR(VLOOKUP(Table3[[#This Row],[Št. projektne naloge]],'[1]PLAN KONTROLE KONČANIH STROJEV'!$C$8:$M$2000,9,FALSE),"")</f>
        <v/>
      </c>
      <c r="AL158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84" s="30"/>
      <c r="AN1584" s="1"/>
    </row>
    <row r="1585" spans="1:40" ht="18" hidden="1" customHeight="1" x14ac:dyDescent="0.35">
      <c r="A1585" s="106" t="s">
        <v>3297</v>
      </c>
      <c r="B1585" s="71" t="s">
        <v>3296</v>
      </c>
      <c r="C1585" s="96"/>
      <c r="D1585" s="97"/>
      <c r="E1585" s="97" t="s">
        <v>1716</v>
      </c>
      <c r="F1585" s="10"/>
      <c r="G1585" s="10"/>
      <c r="H1585" s="29"/>
      <c r="I1585" s="10"/>
      <c r="J1585" s="10"/>
      <c r="K1585" s="10"/>
      <c r="L1585" s="24"/>
      <c r="M1585" s="24"/>
      <c r="N1585" s="10"/>
      <c r="O1585" s="10"/>
      <c r="P1585" s="10"/>
      <c r="Q1585" s="102"/>
      <c r="R1585" s="10"/>
      <c r="S1585" s="272"/>
      <c r="T1585" s="30"/>
      <c r="U1585" s="10"/>
      <c r="V1585" s="434"/>
      <c r="W1585" s="10" t="str">
        <f>IFERROR(VLOOKUP(Table3[[#This Row],[Št. projektne naloge]],'[2]list 1'!$A$2:$I$2000,9,FALSE),"")</f>
        <v/>
      </c>
      <c r="X1585" s="296" t="str">
        <f>IFERROR(VLOOKUP(Table3[[#This Row],[Št. projektne naloge]],'[2]list 1'!$A$2:$I$2000,8,FALSE),"")</f>
        <v/>
      </c>
      <c r="Y1585" s="101">
        <f>SUM(Table3[[#This Row],[cca 
25%]:[cca 100%]])</f>
        <v>0</v>
      </c>
      <c r="Z1585" s="344">
        <f>Table3[[#This Row],[Montažne ure]]*(1-Table3[[#This Row],[faktor %]])</f>
        <v>0</v>
      </c>
      <c r="AA1585" s="366"/>
      <c r="AB1585" s="85"/>
      <c r="AC1585" s="85"/>
      <c r="AD1585" s="85"/>
      <c r="AE1585" s="108"/>
      <c r="AF1585" s="3"/>
      <c r="AG1585" s="296" t="str">
        <f>IFERROR(VLOOKUP(Table3[[#This Row],[Št. projektne naloge]],'[1]PLAN KONTROLE KONČANIH STROJEV'!$C$8:$M$2000,5,FALSE),"")</f>
        <v/>
      </c>
      <c r="AH1585" s="296" t="str">
        <f>IFERROR(VLOOKUP(Table3[[#This Row],[Št. projektne naloge]],'[1]PLAN KONTROLE KONČANIH STROJEV'!$C$8:$M$2000,4,FALSE),"")</f>
        <v/>
      </c>
      <c r="AI1585" s="10"/>
      <c r="AJ1585" s="10"/>
      <c r="AK1585" s="296" t="str">
        <f>IFERROR(VLOOKUP(Table3[[#This Row],[Št. projektne naloge]],'[1]PLAN KONTROLE KONČANIH STROJEV'!$C$8:$M$2000,9,FALSE),"")</f>
        <v/>
      </c>
      <c r="AL158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85" s="30"/>
      <c r="AN1585" s="1"/>
    </row>
    <row r="1586" spans="1:40" ht="18" customHeight="1" x14ac:dyDescent="0.35">
      <c r="A1586" s="76" t="s">
        <v>3297</v>
      </c>
      <c r="B1586" s="92" t="s">
        <v>3296</v>
      </c>
      <c r="C1586" s="95" t="s">
        <v>3368</v>
      </c>
      <c r="D1586" s="420" t="s">
        <v>3366</v>
      </c>
      <c r="E1586" s="25">
        <v>1</v>
      </c>
      <c r="F1586" s="618">
        <v>12372.28</v>
      </c>
      <c r="G1586" s="91" t="s">
        <v>866</v>
      </c>
      <c r="H1586" s="112" t="s">
        <v>3411</v>
      </c>
      <c r="I1586" s="200">
        <v>40</v>
      </c>
      <c r="J1586" s="200"/>
      <c r="K1586" s="200"/>
      <c r="L1586" s="19">
        <v>0</v>
      </c>
      <c r="M1586" s="19">
        <v>0</v>
      </c>
      <c r="N1586" s="91">
        <v>484085</v>
      </c>
      <c r="O1586" s="10">
        <v>16900</v>
      </c>
      <c r="P1586" s="10"/>
      <c r="Q1586" s="102"/>
      <c r="R1586" s="10">
        <v>41</v>
      </c>
      <c r="S1586" s="58" t="s">
        <v>1486</v>
      </c>
      <c r="T1586" s="30" t="s">
        <v>1078</v>
      </c>
      <c r="U1586" s="10"/>
      <c r="V1586" s="434"/>
      <c r="W1586" s="10" t="str">
        <f>IFERROR(VLOOKUP(Table3[[#This Row],[Št. projektne naloge]],'[2]list 1'!$A$2:$I$2000,9,FALSE),"")</f>
        <v>IZDANO V MONTAŽO</v>
      </c>
      <c r="X1586" s="296">
        <f>IFERROR(VLOOKUP(Table3[[#This Row],[Št. projektne naloge]],'[2]list 1'!$A$2:$I$2000,8,FALSE),"")</f>
        <v>0</v>
      </c>
      <c r="Y1586" s="101">
        <f>SUM(Table3[[#This Row],[cca 
25%]:[cca 100%]])</f>
        <v>0.5</v>
      </c>
      <c r="Z1586" s="344">
        <f>Table3[[#This Row],[Montažne ure]]*(1-Table3[[#This Row],[faktor %]])</f>
        <v>20.5</v>
      </c>
      <c r="AA1586" s="84">
        <v>0.25</v>
      </c>
      <c r="AB1586" s="84">
        <v>0.25</v>
      </c>
      <c r="AC1586" s="85"/>
      <c r="AD1586" s="85"/>
      <c r="AE1586" s="108"/>
      <c r="AF1586" s="3"/>
      <c r="AG1586" s="296" t="str">
        <f>IFERROR(VLOOKUP(Table3[[#This Row],[Št. projektne naloge]],'[1]PLAN KONTROLE KONČANIH STROJEV'!$C$8:$M$2000,5,FALSE),"")</f>
        <v/>
      </c>
      <c r="AH1586" s="296" t="str">
        <f>IFERROR(VLOOKUP(Table3[[#This Row],[Št. projektne naloge]],'[1]PLAN KONTROLE KONČANIH STROJEV'!$C$8:$M$2000,4,FALSE),"")</f>
        <v/>
      </c>
      <c r="AI1586" s="10"/>
      <c r="AJ1586" s="10"/>
      <c r="AK1586" s="296" t="str">
        <f>IFERROR(VLOOKUP(Table3[[#This Row],[Št. projektne naloge]],'[1]PLAN KONTROLE KONČANIH STROJEV'!$C$8:$M$2000,9,FALSE),"")</f>
        <v/>
      </c>
      <c r="AL158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86" s="30"/>
      <c r="AN1586" s="1"/>
    </row>
    <row r="1587" spans="1:40" ht="18" customHeight="1" x14ac:dyDescent="0.35">
      <c r="A1587" s="76" t="s">
        <v>3297</v>
      </c>
      <c r="B1587" s="92" t="s">
        <v>3296</v>
      </c>
      <c r="C1587" s="95" t="s">
        <v>3298</v>
      </c>
      <c r="D1587" s="420" t="s">
        <v>3299</v>
      </c>
      <c r="E1587" s="25">
        <v>1</v>
      </c>
      <c r="F1587" s="607">
        <v>365092.46</v>
      </c>
      <c r="G1587" s="91" t="s">
        <v>688</v>
      </c>
      <c r="H1587" s="112" t="s">
        <v>2228</v>
      </c>
      <c r="I1587" s="200">
        <v>38</v>
      </c>
      <c r="J1587" s="200"/>
      <c r="K1587" s="200"/>
      <c r="L1587" s="19">
        <v>0</v>
      </c>
      <c r="M1587" s="19">
        <v>0</v>
      </c>
      <c r="N1587" s="91">
        <v>484068</v>
      </c>
      <c r="O1587" s="10">
        <v>16839</v>
      </c>
      <c r="P1587" s="10"/>
      <c r="Q1587" s="102"/>
      <c r="R1587" s="108">
        <v>305</v>
      </c>
      <c r="S1587" s="58" t="s">
        <v>1486</v>
      </c>
      <c r="T1587" s="30" t="s">
        <v>2325</v>
      </c>
      <c r="U1587" s="10" t="s">
        <v>869</v>
      </c>
      <c r="V1587" s="434"/>
      <c r="W1587" s="10" t="str">
        <f>IFERROR(VLOOKUP(Table3[[#This Row],[Št. projektne naloge]],'[2]list 1'!$A$2:$I$2000,9,FALSE),"")</f>
        <v/>
      </c>
      <c r="X1587" s="296" t="str">
        <f>IFERROR(VLOOKUP(Table3[[#This Row],[Št. projektne naloge]],'[2]list 1'!$A$2:$I$2000,8,FALSE),"")</f>
        <v/>
      </c>
      <c r="Y1587" s="101">
        <f>SUM(Table3[[#This Row],[cca 
25%]:[cca 100%]])</f>
        <v>0.75</v>
      </c>
      <c r="Z1587" s="344">
        <f>Table3[[#This Row],[Montažne ure]]*(1-Table3[[#This Row],[faktor %]])</f>
        <v>76.25</v>
      </c>
      <c r="AA1587" s="84">
        <v>0.25</v>
      </c>
      <c r="AB1587" s="84">
        <v>0.25</v>
      </c>
      <c r="AC1587" s="84">
        <v>0.25</v>
      </c>
      <c r="AD1587" s="85"/>
      <c r="AE1587" s="108"/>
      <c r="AF1587" s="3"/>
      <c r="AG1587" s="296" t="str">
        <f>IFERROR(VLOOKUP(Table3[[#This Row],[Št. projektne naloge]],'[1]PLAN KONTROLE KONČANIH STROJEV'!$C$8:$M$2000,5,FALSE),"")</f>
        <v/>
      </c>
      <c r="AH1587" s="296" t="str">
        <f>IFERROR(VLOOKUP(Table3[[#This Row],[Št. projektne naloge]],'[1]PLAN KONTROLE KONČANIH STROJEV'!$C$8:$M$2000,4,FALSE),"")</f>
        <v/>
      </c>
      <c r="AI1587" s="10"/>
      <c r="AJ1587" s="10"/>
      <c r="AK1587" s="296" t="str">
        <f>IFERROR(VLOOKUP(Table3[[#This Row],[Št. projektne naloge]],'[1]PLAN KONTROLE KONČANIH STROJEV'!$C$8:$M$2000,9,FALSE),"")</f>
        <v/>
      </c>
      <c r="AL158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87" s="30"/>
      <c r="AN1587" s="1"/>
    </row>
    <row r="1588" spans="1:40" ht="18" customHeight="1" x14ac:dyDescent="0.35">
      <c r="A1588" s="76" t="s">
        <v>3297</v>
      </c>
      <c r="B1588" s="92" t="s">
        <v>3296</v>
      </c>
      <c r="C1588" s="95" t="s">
        <v>3371</v>
      </c>
      <c r="D1588" s="420" t="s">
        <v>3372</v>
      </c>
      <c r="E1588" s="25">
        <v>1</v>
      </c>
      <c r="F1588" s="91"/>
      <c r="G1588" s="91" t="s">
        <v>866</v>
      </c>
      <c r="H1588" s="112" t="s">
        <v>3411</v>
      </c>
      <c r="I1588" s="200">
        <v>40</v>
      </c>
      <c r="J1588" s="200"/>
      <c r="K1588" s="200"/>
      <c r="L1588" s="19">
        <v>0</v>
      </c>
      <c r="M1588" s="19">
        <v>0</v>
      </c>
      <c r="N1588" s="91">
        <v>484086</v>
      </c>
      <c r="O1588" s="70">
        <v>16901</v>
      </c>
      <c r="P1588" s="10"/>
      <c r="Q1588" s="102"/>
      <c r="R1588" s="10">
        <v>46</v>
      </c>
      <c r="S1588" s="58" t="s">
        <v>1486</v>
      </c>
      <c r="T1588" s="30" t="s">
        <v>1078</v>
      </c>
      <c r="U1588" s="10"/>
      <c r="V1588" s="434"/>
      <c r="W1588" s="10" t="str">
        <f>IFERROR(VLOOKUP(Table3[[#This Row],[Št. projektne naloge]],'[2]list 1'!$A$2:$I$2000,9,FALSE),"")</f>
        <v>IZDANO V MONTAŽO</v>
      </c>
      <c r="X1588" s="296">
        <f>IFERROR(VLOOKUP(Table3[[#This Row],[Št. projektne naloge]],'[2]list 1'!$A$2:$I$2000,8,FALSE),"")</f>
        <v>0</v>
      </c>
      <c r="Y1588" s="101">
        <f>SUM(Table3[[#This Row],[cca 
25%]:[cca 100%]])</f>
        <v>0.5</v>
      </c>
      <c r="Z1588" s="344">
        <f>Table3[[#This Row],[Montažne ure]]*(1-Table3[[#This Row],[faktor %]])</f>
        <v>23</v>
      </c>
      <c r="AA1588" s="84">
        <v>0.25</v>
      </c>
      <c r="AB1588" s="84">
        <v>0.25</v>
      </c>
      <c r="AC1588" s="85"/>
      <c r="AD1588" s="85"/>
      <c r="AE1588" s="108"/>
      <c r="AF1588" s="3"/>
      <c r="AG1588" s="296" t="str">
        <f>IFERROR(VLOOKUP(Table3[[#This Row],[Št. projektne naloge]],'[1]PLAN KONTROLE KONČANIH STROJEV'!$C$8:$M$2000,5,FALSE),"")</f>
        <v/>
      </c>
      <c r="AH1588" s="296" t="str">
        <f>IFERROR(VLOOKUP(Table3[[#This Row],[Št. projektne naloge]],'[1]PLAN KONTROLE KONČANIH STROJEV'!$C$8:$M$2000,4,FALSE),"")</f>
        <v/>
      </c>
      <c r="AI1588" s="10"/>
      <c r="AJ1588" s="10"/>
      <c r="AK1588" s="296" t="str">
        <f>IFERROR(VLOOKUP(Table3[[#This Row],[Št. projektne naloge]],'[1]PLAN KONTROLE KONČANIH STROJEV'!$C$8:$M$2000,9,FALSE),"")</f>
        <v/>
      </c>
      <c r="AL158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88" s="30"/>
      <c r="AN1588" s="1"/>
    </row>
    <row r="1589" spans="1:40" ht="18" customHeight="1" x14ac:dyDescent="0.35">
      <c r="A1589" s="76" t="s">
        <v>3297</v>
      </c>
      <c r="B1589" s="92" t="s">
        <v>3296</v>
      </c>
      <c r="C1589" s="95" t="s">
        <v>3373</v>
      </c>
      <c r="D1589" s="420" t="s">
        <v>3374</v>
      </c>
      <c r="E1589" s="25">
        <v>1</v>
      </c>
      <c r="F1589" s="91"/>
      <c r="G1589" s="91" t="s">
        <v>866</v>
      </c>
      <c r="H1589" s="112" t="s">
        <v>3411</v>
      </c>
      <c r="I1589" s="200">
        <v>40</v>
      </c>
      <c r="J1589" s="200"/>
      <c r="K1589" s="200"/>
      <c r="L1589" s="19">
        <v>0</v>
      </c>
      <c r="M1589" s="200"/>
      <c r="N1589" s="91">
        <v>484087</v>
      </c>
      <c r="O1589" s="70">
        <v>16902</v>
      </c>
      <c r="P1589" s="10"/>
      <c r="Q1589" s="102"/>
      <c r="R1589" s="10">
        <v>4</v>
      </c>
      <c r="S1589" s="58" t="s">
        <v>1486</v>
      </c>
      <c r="T1589" s="30" t="s">
        <v>1078</v>
      </c>
      <c r="U1589" s="10"/>
      <c r="V1589" s="434"/>
      <c r="W1589" s="10" t="str">
        <f>IFERROR(VLOOKUP(Table3[[#This Row],[Št. projektne naloge]],'[2]list 1'!$A$2:$I$2000,9,FALSE),"")</f>
        <v>IZDANO V MONTAŽO</v>
      </c>
      <c r="X1589" s="296">
        <f>IFERROR(VLOOKUP(Table3[[#This Row],[Št. projektne naloge]],'[2]list 1'!$A$2:$I$2000,8,FALSE),"")</f>
        <v>0</v>
      </c>
      <c r="Y1589" s="101">
        <f>SUM(Table3[[#This Row],[cca 
25%]:[cca 100%]])</f>
        <v>0</v>
      </c>
      <c r="Z1589" s="344">
        <f>Table3[[#This Row],[Montažne ure]]*(1-Table3[[#This Row],[faktor %]])</f>
        <v>4</v>
      </c>
      <c r="AA1589" s="366"/>
      <c r="AB1589" s="85"/>
      <c r="AC1589" s="85"/>
      <c r="AD1589" s="85"/>
      <c r="AE1589" s="108"/>
      <c r="AF1589" s="3"/>
      <c r="AG1589" s="296" t="str">
        <f>IFERROR(VLOOKUP(Table3[[#This Row],[Št. projektne naloge]],'[1]PLAN KONTROLE KONČANIH STROJEV'!$C$8:$M$2000,5,FALSE),"")</f>
        <v/>
      </c>
      <c r="AH1589" s="296" t="str">
        <f>IFERROR(VLOOKUP(Table3[[#This Row],[Št. projektne naloge]],'[1]PLAN KONTROLE KONČANIH STROJEV'!$C$8:$M$2000,4,FALSE),"")</f>
        <v/>
      </c>
      <c r="AI1589" s="10"/>
      <c r="AJ1589" s="10"/>
      <c r="AK1589" s="296" t="str">
        <f>IFERROR(VLOOKUP(Table3[[#This Row],[Št. projektne naloge]],'[1]PLAN KONTROLE KONČANIH STROJEV'!$C$8:$M$2000,9,FALSE),"")</f>
        <v/>
      </c>
      <c r="AL158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89" s="30"/>
      <c r="AN1589" s="1"/>
    </row>
    <row r="1590" spans="1:40" ht="18" hidden="1" customHeight="1" x14ac:dyDescent="0.35">
      <c r="A1590" s="106" t="s">
        <v>3297</v>
      </c>
      <c r="B1590" s="71" t="s">
        <v>3296</v>
      </c>
      <c r="C1590" s="96"/>
      <c r="D1590" s="97"/>
      <c r="E1590" s="97" t="s">
        <v>1716</v>
      </c>
      <c r="F1590" s="10"/>
      <c r="G1590" s="10"/>
      <c r="H1590" s="29"/>
      <c r="I1590" s="10"/>
      <c r="J1590" s="10"/>
      <c r="K1590" s="10"/>
      <c r="L1590" s="24"/>
      <c r="M1590" s="24"/>
      <c r="N1590" s="10"/>
      <c r="O1590" s="10"/>
      <c r="P1590" s="10"/>
      <c r="Q1590" s="102"/>
      <c r="R1590" s="10"/>
      <c r="S1590" s="272"/>
      <c r="T1590" s="30"/>
      <c r="U1590" s="10"/>
      <c r="V1590" s="434"/>
      <c r="W1590" s="10" t="str">
        <f>IFERROR(VLOOKUP(Table3[[#This Row],[Št. projektne naloge]],'[2]list 1'!$A$2:$I$2000,9,FALSE),"")</f>
        <v/>
      </c>
      <c r="X1590" s="296" t="str">
        <f>IFERROR(VLOOKUP(Table3[[#This Row],[Št. projektne naloge]],'[2]list 1'!$A$2:$I$2000,8,FALSE),"")</f>
        <v/>
      </c>
      <c r="Y1590" s="101">
        <f>SUM(Table3[[#This Row],[cca 
25%]:[cca 100%]])</f>
        <v>0</v>
      </c>
      <c r="Z1590" s="344">
        <f>Table3[[#This Row],[Montažne ure]]*(1-Table3[[#This Row],[faktor %]])</f>
        <v>0</v>
      </c>
      <c r="AA1590" s="366"/>
      <c r="AB1590" s="85"/>
      <c r="AC1590" s="85"/>
      <c r="AD1590" s="85"/>
      <c r="AE1590" s="108"/>
      <c r="AF1590" s="3"/>
      <c r="AG1590" s="296" t="str">
        <f>IFERROR(VLOOKUP(Table3[[#This Row],[Št. projektne naloge]],'[1]PLAN KONTROLE KONČANIH STROJEV'!$C$8:$M$2000,5,FALSE),"")</f>
        <v/>
      </c>
      <c r="AH1590" s="296" t="str">
        <f>IFERROR(VLOOKUP(Table3[[#This Row],[Št. projektne naloge]],'[1]PLAN KONTROLE KONČANIH STROJEV'!$C$8:$M$2000,4,FALSE),"")</f>
        <v/>
      </c>
      <c r="AI1590" s="10"/>
      <c r="AJ1590" s="10"/>
      <c r="AK1590" s="296" t="str">
        <f>IFERROR(VLOOKUP(Table3[[#This Row],[Št. projektne naloge]],'[1]PLAN KONTROLE KONČANIH STROJEV'!$C$8:$M$2000,9,FALSE),"")</f>
        <v/>
      </c>
      <c r="AL159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90" s="30"/>
      <c r="AN1590" s="1"/>
    </row>
    <row r="1591" spans="1:40" ht="18" hidden="1" customHeight="1" x14ac:dyDescent="0.35">
      <c r="A1591" s="106" t="s">
        <v>3297</v>
      </c>
      <c r="B1591" s="71" t="s">
        <v>3296</v>
      </c>
      <c r="C1591" s="96"/>
      <c r="D1591" s="97"/>
      <c r="E1591" s="97" t="s">
        <v>1716</v>
      </c>
      <c r="F1591" s="10"/>
      <c r="G1591" s="10"/>
      <c r="H1591" s="29"/>
      <c r="I1591" s="10"/>
      <c r="J1591" s="10"/>
      <c r="K1591" s="10"/>
      <c r="L1591" s="24"/>
      <c r="M1591" s="24"/>
      <c r="N1591" s="10"/>
      <c r="O1591" s="10"/>
      <c r="P1591" s="10"/>
      <c r="Q1591" s="102"/>
      <c r="R1591" s="10"/>
      <c r="S1591" s="272"/>
      <c r="T1591" s="30"/>
      <c r="U1591" s="10"/>
      <c r="V1591" s="434"/>
      <c r="W1591" s="10" t="str">
        <f>IFERROR(VLOOKUP(Table3[[#This Row],[Št. projektne naloge]],'[2]list 1'!$A$2:$I$2000,9,FALSE),"")</f>
        <v/>
      </c>
      <c r="X1591" s="296" t="str">
        <f>IFERROR(VLOOKUP(Table3[[#This Row],[Št. projektne naloge]],'[2]list 1'!$A$2:$I$2000,8,FALSE),"")</f>
        <v/>
      </c>
      <c r="Y1591" s="101">
        <f>SUM(Table3[[#This Row],[cca 
25%]:[cca 100%]])</f>
        <v>0</v>
      </c>
      <c r="Z1591" s="344">
        <f>Table3[[#This Row],[Montažne ure]]*(1-Table3[[#This Row],[faktor %]])</f>
        <v>0</v>
      </c>
      <c r="AA1591" s="366"/>
      <c r="AB1591" s="85"/>
      <c r="AC1591" s="85"/>
      <c r="AD1591" s="85"/>
      <c r="AE1591" s="108"/>
      <c r="AF1591" s="3"/>
      <c r="AG1591" s="296" t="str">
        <f>IFERROR(VLOOKUP(Table3[[#This Row],[Št. projektne naloge]],'[1]PLAN KONTROLE KONČANIH STROJEV'!$C$8:$M$2000,5,FALSE),"")</f>
        <v/>
      </c>
      <c r="AH1591" s="296" t="str">
        <f>IFERROR(VLOOKUP(Table3[[#This Row],[Št. projektne naloge]],'[1]PLAN KONTROLE KONČANIH STROJEV'!$C$8:$M$2000,4,FALSE),"")</f>
        <v/>
      </c>
      <c r="AI1591" s="10"/>
      <c r="AJ1591" s="10"/>
      <c r="AK1591" s="296" t="str">
        <f>IFERROR(VLOOKUP(Table3[[#This Row],[Št. projektne naloge]],'[1]PLAN KONTROLE KONČANIH STROJEV'!$C$8:$M$2000,9,FALSE),"")</f>
        <v/>
      </c>
      <c r="AL159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91" s="30"/>
      <c r="AN1591" s="1"/>
    </row>
    <row r="1592" spans="1:40" ht="18" hidden="1" customHeight="1" x14ac:dyDescent="0.35">
      <c r="A1592" s="106" t="s">
        <v>3297</v>
      </c>
      <c r="B1592" s="71" t="s">
        <v>3296</v>
      </c>
      <c r="C1592" s="96"/>
      <c r="D1592" s="97"/>
      <c r="E1592" s="97" t="s">
        <v>1716</v>
      </c>
      <c r="F1592" s="10"/>
      <c r="G1592" s="10"/>
      <c r="H1592" s="29"/>
      <c r="I1592" s="10"/>
      <c r="J1592" s="10"/>
      <c r="K1592" s="10"/>
      <c r="L1592" s="24"/>
      <c r="M1592" s="24"/>
      <c r="N1592" s="10"/>
      <c r="O1592" s="10"/>
      <c r="P1592" s="10"/>
      <c r="Q1592" s="102"/>
      <c r="R1592" s="10"/>
      <c r="S1592" s="272"/>
      <c r="T1592" s="30"/>
      <c r="U1592" s="10"/>
      <c r="V1592" s="434"/>
      <c r="W1592" s="10" t="str">
        <f>IFERROR(VLOOKUP(Table3[[#This Row],[Št. projektne naloge]],'[2]list 1'!$A$2:$I$2000,9,FALSE),"")</f>
        <v/>
      </c>
      <c r="X1592" s="296" t="str">
        <f>IFERROR(VLOOKUP(Table3[[#This Row],[Št. projektne naloge]],'[2]list 1'!$A$2:$I$2000,8,FALSE),"")</f>
        <v/>
      </c>
      <c r="Y1592" s="101">
        <f>SUM(Table3[[#This Row],[cca 
25%]:[cca 100%]])</f>
        <v>0</v>
      </c>
      <c r="Z1592" s="344">
        <f>Table3[[#This Row],[Montažne ure]]*(1-Table3[[#This Row],[faktor %]])</f>
        <v>0</v>
      </c>
      <c r="AA1592" s="366"/>
      <c r="AB1592" s="85"/>
      <c r="AC1592" s="85"/>
      <c r="AD1592" s="85"/>
      <c r="AE1592" s="108"/>
      <c r="AF1592" s="3"/>
      <c r="AG1592" s="296" t="str">
        <f>IFERROR(VLOOKUP(Table3[[#This Row],[Št. projektne naloge]],'[1]PLAN KONTROLE KONČANIH STROJEV'!$C$8:$M$2000,5,FALSE),"")</f>
        <v/>
      </c>
      <c r="AH1592" s="296" t="str">
        <f>IFERROR(VLOOKUP(Table3[[#This Row],[Št. projektne naloge]],'[1]PLAN KONTROLE KONČANIH STROJEV'!$C$8:$M$2000,4,FALSE),"")</f>
        <v/>
      </c>
      <c r="AI1592" s="10"/>
      <c r="AJ1592" s="10"/>
      <c r="AK1592" s="296" t="str">
        <f>IFERROR(VLOOKUP(Table3[[#This Row],[Št. projektne naloge]],'[1]PLAN KONTROLE KONČANIH STROJEV'!$C$8:$M$2000,9,FALSE),"")</f>
        <v/>
      </c>
      <c r="AL159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92" s="30"/>
      <c r="AN1592" s="1"/>
    </row>
    <row r="1593" spans="1:40" ht="18" hidden="1" customHeight="1" x14ac:dyDescent="0.35">
      <c r="A1593" s="106" t="s">
        <v>3297</v>
      </c>
      <c r="B1593" s="71" t="s">
        <v>3296</v>
      </c>
      <c r="C1593" s="96"/>
      <c r="D1593" s="97"/>
      <c r="E1593" s="97" t="s">
        <v>1716</v>
      </c>
      <c r="F1593" s="10"/>
      <c r="G1593" s="10"/>
      <c r="H1593" s="29"/>
      <c r="I1593" s="10"/>
      <c r="J1593" s="10"/>
      <c r="K1593" s="10"/>
      <c r="L1593" s="24"/>
      <c r="M1593" s="24"/>
      <c r="N1593" s="10"/>
      <c r="O1593" s="10"/>
      <c r="P1593" s="10"/>
      <c r="Q1593" s="102"/>
      <c r="R1593" s="10"/>
      <c r="S1593" s="272"/>
      <c r="T1593" s="30"/>
      <c r="U1593" s="10"/>
      <c r="V1593" s="434"/>
      <c r="W1593" s="10" t="str">
        <f>IFERROR(VLOOKUP(Table3[[#This Row],[Št. projektne naloge]],'[2]list 1'!$A$2:$I$2000,9,FALSE),"")</f>
        <v/>
      </c>
      <c r="X1593" s="296" t="str">
        <f>IFERROR(VLOOKUP(Table3[[#This Row],[Št. projektne naloge]],'[2]list 1'!$A$2:$I$2000,8,FALSE),"")</f>
        <v/>
      </c>
      <c r="Y1593" s="101">
        <f>SUM(Table3[[#This Row],[cca 
25%]:[cca 100%]])</f>
        <v>0</v>
      </c>
      <c r="Z1593" s="344">
        <f>Table3[[#This Row],[Montažne ure]]*(1-Table3[[#This Row],[faktor %]])</f>
        <v>0</v>
      </c>
      <c r="AA1593" s="366"/>
      <c r="AB1593" s="85"/>
      <c r="AC1593" s="85"/>
      <c r="AD1593" s="85"/>
      <c r="AE1593" s="108"/>
      <c r="AF1593" s="3"/>
      <c r="AG1593" s="296" t="str">
        <f>IFERROR(VLOOKUP(Table3[[#This Row],[Št. projektne naloge]],'[1]PLAN KONTROLE KONČANIH STROJEV'!$C$8:$M$2000,5,FALSE),"")</f>
        <v/>
      </c>
      <c r="AH1593" s="296" t="str">
        <f>IFERROR(VLOOKUP(Table3[[#This Row],[Št. projektne naloge]],'[1]PLAN KONTROLE KONČANIH STROJEV'!$C$8:$M$2000,4,FALSE),"")</f>
        <v/>
      </c>
      <c r="AI1593" s="10"/>
      <c r="AJ1593" s="10"/>
      <c r="AK1593" s="296" t="str">
        <f>IFERROR(VLOOKUP(Table3[[#This Row],[Št. projektne naloge]],'[1]PLAN KONTROLE KONČANIH STROJEV'!$C$8:$M$2000,9,FALSE),"")</f>
        <v/>
      </c>
      <c r="AL159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93" s="30"/>
      <c r="AN1593" s="1"/>
    </row>
    <row r="1594" spans="1:40" ht="18" hidden="1" customHeight="1" x14ac:dyDescent="0.35">
      <c r="A1594" s="106" t="s">
        <v>3297</v>
      </c>
      <c r="B1594" s="71" t="s">
        <v>3296</v>
      </c>
      <c r="C1594" s="96"/>
      <c r="D1594" s="97"/>
      <c r="E1594" s="97" t="s">
        <v>1716</v>
      </c>
      <c r="F1594" s="10"/>
      <c r="G1594" s="10"/>
      <c r="H1594" s="29"/>
      <c r="I1594" s="10"/>
      <c r="J1594" s="10"/>
      <c r="K1594" s="10"/>
      <c r="L1594" s="24"/>
      <c r="M1594" s="24"/>
      <c r="N1594" s="10"/>
      <c r="O1594" s="10"/>
      <c r="P1594" s="10"/>
      <c r="Q1594" s="102"/>
      <c r="R1594" s="10"/>
      <c r="S1594" s="272"/>
      <c r="T1594" s="30"/>
      <c r="U1594" s="10"/>
      <c r="V1594" s="434"/>
      <c r="W1594" s="10" t="str">
        <f>IFERROR(VLOOKUP(Table3[[#This Row],[Št. projektne naloge]],'[2]list 1'!$A$2:$I$2000,9,FALSE),"")</f>
        <v/>
      </c>
      <c r="X1594" s="296" t="str">
        <f>IFERROR(VLOOKUP(Table3[[#This Row],[Št. projektne naloge]],'[2]list 1'!$A$2:$I$2000,8,FALSE),"")</f>
        <v/>
      </c>
      <c r="Y1594" s="101">
        <f>SUM(Table3[[#This Row],[cca 
25%]:[cca 100%]])</f>
        <v>0</v>
      </c>
      <c r="Z1594" s="344">
        <f>Table3[[#This Row],[Montažne ure]]*(1-Table3[[#This Row],[faktor %]])</f>
        <v>0</v>
      </c>
      <c r="AA1594" s="366"/>
      <c r="AB1594" s="85"/>
      <c r="AC1594" s="85"/>
      <c r="AD1594" s="85"/>
      <c r="AE1594" s="108"/>
      <c r="AF1594" s="3"/>
      <c r="AG1594" s="296" t="str">
        <f>IFERROR(VLOOKUP(Table3[[#This Row],[Št. projektne naloge]],'[1]PLAN KONTROLE KONČANIH STROJEV'!$C$8:$M$2000,5,FALSE),"")</f>
        <v/>
      </c>
      <c r="AH1594" s="296" t="str">
        <f>IFERROR(VLOOKUP(Table3[[#This Row],[Št. projektne naloge]],'[1]PLAN KONTROLE KONČANIH STROJEV'!$C$8:$M$2000,4,FALSE),"")</f>
        <v/>
      </c>
      <c r="AI1594" s="10"/>
      <c r="AJ1594" s="10"/>
      <c r="AK1594" s="296" t="str">
        <f>IFERROR(VLOOKUP(Table3[[#This Row],[Št. projektne naloge]],'[1]PLAN KONTROLE KONČANIH STROJEV'!$C$8:$M$2000,9,FALSE),"")</f>
        <v/>
      </c>
      <c r="AL159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94" s="30"/>
      <c r="AN1594" s="1"/>
    </row>
    <row r="1595" spans="1:40" ht="18" hidden="1" customHeight="1" x14ac:dyDescent="0.35">
      <c r="A1595" s="106" t="s">
        <v>3297</v>
      </c>
      <c r="B1595" s="71" t="s">
        <v>3296</v>
      </c>
      <c r="C1595" s="96"/>
      <c r="D1595" s="97"/>
      <c r="E1595" s="97" t="s">
        <v>1716</v>
      </c>
      <c r="F1595" s="10"/>
      <c r="G1595" s="10"/>
      <c r="H1595" s="29"/>
      <c r="I1595" s="10"/>
      <c r="J1595" s="10"/>
      <c r="K1595" s="10"/>
      <c r="L1595" s="24"/>
      <c r="M1595" s="24"/>
      <c r="N1595" s="10"/>
      <c r="O1595" s="10"/>
      <c r="P1595" s="10"/>
      <c r="Q1595" s="102"/>
      <c r="R1595" s="10"/>
      <c r="S1595" s="272"/>
      <c r="T1595" s="30"/>
      <c r="U1595" s="10"/>
      <c r="V1595" s="434"/>
      <c r="W1595" s="10" t="str">
        <f>IFERROR(VLOOKUP(Table3[[#This Row],[Št. projektne naloge]],'[2]list 1'!$A$2:$I$2000,9,FALSE),"")</f>
        <v/>
      </c>
      <c r="X1595" s="296" t="str">
        <f>IFERROR(VLOOKUP(Table3[[#This Row],[Št. projektne naloge]],'[2]list 1'!$A$2:$I$2000,8,FALSE),"")</f>
        <v/>
      </c>
      <c r="Y1595" s="101">
        <f>SUM(Table3[[#This Row],[cca 
25%]:[cca 100%]])</f>
        <v>0</v>
      </c>
      <c r="Z1595" s="344">
        <f>Table3[[#This Row],[Montažne ure]]*(1-Table3[[#This Row],[faktor %]])</f>
        <v>0</v>
      </c>
      <c r="AA1595" s="366"/>
      <c r="AB1595" s="85"/>
      <c r="AC1595" s="85"/>
      <c r="AD1595" s="85"/>
      <c r="AE1595" s="108"/>
      <c r="AF1595" s="3"/>
      <c r="AG1595" s="296" t="str">
        <f>IFERROR(VLOOKUP(Table3[[#This Row],[Št. projektne naloge]],'[1]PLAN KONTROLE KONČANIH STROJEV'!$C$8:$M$2000,5,FALSE),"")</f>
        <v/>
      </c>
      <c r="AH1595" s="296" t="str">
        <f>IFERROR(VLOOKUP(Table3[[#This Row],[Št. projektne naloge]],'[1]PLAN KONTROLE KONČANIH STROJEV'!$C$8:$M$2000,4,FALSE),"")</f>
        <v/>
      </c>
      <c r="AI1595" s="10"/>
      <c r="AJ1595" s="10"/>
      <c r="AK1595" s="296" t="str">
        <f>IFERROR(VLOOKUP(Table3[[#This Row],[Št. projektne naloge]],'[1]PLAN KONTROLE KONČANIH STROJEV'!$C$8:$M$2000,9,FALSE),"")</f>
        <v/>
      </c>
      <c r="AL159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95" s="30"/>
      <c r="AN1595" s="1"/>
    </row>
    <row r="1596" spans="1:40" ht="18" hidden="1" customHeight="1" x14ac:dyDescent="0.35">
      <c r="A1596" s="106" t="s">
        <v>3297</v>
      </c>
      <c r="B1596" s="71" t="s">
        <v>3296</v>
      </c>
      <c r="C1596" s="96"/>
      <c r="D1596" s="97"/>
      <c r="E1596" s="97" t="s">
        <v>1716</v>
      </c>
      <c r="F1596" s="10"/>
      <c r="G1596" s="10"/>
      <c r="H1596" s="29"/>
      <c r="I1596" s="10"/>
      <c r="J1596" s="10"/>
      <c r="K1596" s="10"/>
      <c r="L1596" s="24"/>
      <c r="M1596" s="24"/>
      <c r="N1596" s="10"/>
      <c r="O1596" s="10"/>
      <c r="P1596" s="10"/>
      <c r="Q1596" s="102"/>
      <c r="R1596" s="10"/>
      <c r="S1596" s="272"/>
      <c r="T1596" s="30"/>
      <c r="U1596" s="10"/>
      <c r="V1596" s="434"/>
      <c r="W1596" s="10" t="str">
        <f>IFERROR(VLOOKUP(Table3[[#This Row],[Št. projektne naloge]],'[2]list 1'!$A$2:$I$2000,9,FALSE),"")</f>
        <v/>
      </c>
      <c r="X1596" s="296" t="str">
        <f>IFERROR(VLOOKUP(Table3[[#This Row],[Št. projektne naloge]],'[2]list 1'!$A$2:$I$2000,8,FALSE),"")</f>
        <v/>
      </c>
      <c r="Y1596" s="101">
        <f>SUM(Table3[[#This Row],[cca 
25%]:[cca 100%]])</f>
        <v>0</v>
      </c>
      <c r="Z1596" s="344">
        <f>Table3[[#This Row],[Montažne ure]]*(1-Table3[[#This Row],[faktor %]])</f>
        <v>0</v>
      </c>
      <c r="AA1596" s="366"/>
      <c r="AB1596" s="85"/>
      <c r="AC1596" s="85"/>
      <c r="AD1596" s="85"/>
      <c r="AE1596" s="108"/>
      <c r="AF1596" s="3"/>
      <c r="AG1596" s="296" t="str">
        <f>IFERROR(VLOOKUP(Table3[[#This Row],[Št. projektne naloge]],'[1]PLAN KONTROLE KONČANIH STROJEV'!$C$8:$M$2000,5,FALSE),"")</f>
        <v/>
      </c>
      <c r="AH1596" s="296" t="str">
        <f>IFERROR(VLOOKUP(Table3[[#This Row],[Št. projektne naloge]],'[1]PLAN KONTROLE KONČANIH STROJEV'!$C$8:$M$2000,4,FALSE),"")</f>
        <v/>
      </c>
      <c r="AI1596" s="10"/>
      <c r="AJ1596" s="10"/>
      <c r="AK1596" s="296" t="str">
        <f>IFERROR(VLOOKUP(Table3[[#This Row],[Št. projektne naloge]],'[1]PLAN KONTROLE KONČANIH STROJEV'!$C$8:$M$2000,9,FALSE),"")</f>
        <v/>
      </c>
      <c r="AL159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96" s="30"/>
      <c r="AN1596" s="1"/>
    </row>
    <row r="1597" spans="1:40" ht="18" hidden="1" customHeight="1" x14ac:dyDescent="0.35">
      <c r="A1597" s="106" t="s">
        <v>3297</v>
      </c>
      <c r="B1597" s="71" t="s">
        <v>3296</v>
      </c>
      <c r="C1597" s="96"/>
      <c r="D1597" s="97"/>
      <c r="E1597" s="97" t="s">
        <v>1716</v>
      </c>
      <c r="F1597" s="10"/>
      <c r="G1597" s="10"/>
      <c r="H1597" s="29"/>
      <c r="I1597" s="10"/>
      <c r="J1597" s="10"/>
      <c r="K1597" s="10"/>
      <c r="L1597" s="24"/>
      <c r="M1597" s="24"/>
      <c r="N1597" s="10"/>
      <c r="O1597" s="10"/>
      <c r="P1597" s="10"/>
      <c r="Q1597" s="102"/>
      <c r="R1597" s="10"/>
      <c r="S1597" s="272"/>
      <c r="T1597" s="30"/>
      <c r="U1597" s="10"/>
      <c r="V1597" s="434"/>
      <c r="W1597" s="10" t="str">
        <f>IFERROR(VLOOKUP(Table3[[#This Row],[Št. projektne naloge]],'[2]list 1'!$A$2:$I$2000,9,FALSE),"")</f>
        <v/>
      </c>
      <c r="X1597" s="296" t="str">
        <f>IFERROR(VLOOKUP(Table3[[#This Row],[Št. projektne naloge]],'[2]list 1'!$A$2:$I$2000,8,FALSE),"")</f>
        <v/>
      </c>
      <c r="Y1597" s="101">
        <f>SUM(Table3[[#This Row],[cca 
25%]:[cca 100%]])</f>
        <v>0</v>
      </c>
      <c r="Z1597" s="344">
        <f>Table3[[#This Row],[Montažne ure]]*(1-Table3[[#This Row],[faktor %]])</f>
        <v>0</v>
      </c>
      <c r="AA1597" s="366"/>
      <c r="AB1597" s="85"/>
      <c r="AC1597" s="85"/>
      <c r="AD1597" s="85"/>
      <c r="AE1597" s="108"/>
      <c r="AF1597" s="3"/>
      <c r="AG1597" s="296" t="str">
        <f>IFERROR(VLOOKUP(Table3[[#This Row],[Št. projektne naloge]],'[1]PLAN KONTROLE KONČANIH STROJEV'!$C$8:$M$2000,5,FALSE),"")</f>
        <v/>
      </c>
      <c r="AH1597" s="296" t="str">
        <f>IFERROR(VLOOKUP(Table3[[#This Row],[Št. projektne naloge]],'[1]PLAN KONTROLE KONČANIH STROJEV'!$C$8:$M$2000,4,FALSE),"")</f>
        <v/>
      </c>
      <c r="AI1597" s="10"/>
      <c r="AJ1597" s="10"/>
      <c r="AK1597" s="296" t="str">
        <f>IFERROR(VLOOKUP(Table3[[#This Row],[Št. projektne naloge]],'[1]PLAN KONTROLE KONČANIH STROJEV'!$C$8:$M$2000,9,FALSE),"")</f>
        <v/>
      </c>
      <c r="AL159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97" s="30"/>
      <c r="AN1597" s="1"/>
    </row>
    <row r="1598" spans="1:40" ht="18" hidden="1" customHeight="1" x14ac:dyDescent="0.35">
      <c r="A1598" s="106" t="s">
        <v>3297</v>
      </c>
      <c r="B1598" s="71" t="s">
        <v>3296</v>
      </c>
      <c r="C1598" s="96"/>
      <c r="D1598" s="97"/>
      <c r="E1598" s="97" t="s">
        <v>1716</v>
      </c>
      <c r="F1598" s="10"/>
      <c r="G1598" s="10"/>
      <c r="H1598" s="29"/>
      <c r="I1598" s="10"/>
      <c r="J1598" s="10"/>
      <c r="K1598" s="10"/>
      <c r="L1598" s="24"/>
      <c r="M1598" s="24"/>
      <c r="N1598" s="10"/>
      <c r="O1598" s="10"/>
      <c r="P1598" s="10"/>
      <c r="Q1598" s="102"/>
      <c r="R1598" s="10"/>
      <c r="S1598" s="272"/>
      <c r="T1598" s="30"/>
      <c r="U1598" s="10"/>
      <c r="V1598" s="434"/>
      <c r="W1598" s="10" t="str">
        <f>IFERROR(VLOOKUP(Table3[[#This Row],[Št. projektne naloge]],'[2]list 1'!$A$2:$I$2000,9,FALSE),"")</f>
        <v/>
      </c>
      <c r="X1598" s="296" t="str">
        <f>IFERROR(VLOOKUP(Table3[[#This Row],[Št. projektne naloge]],'[2]list 1'!$A$2:$I$2000,8,FALSE),"")</f>
        <v/>
      </c>
      <c r="Y1598" s="101">
        <f>SUM(Table3[[#This Row],[cca 
25%]:[cca 100%]])</f>
        <v>0</v>
      </c>
      <c r="Z1598" s="344">
        <f>Table3[[#This Row],[Montažne ure]]*(1-Table3[[#This Row],[faktor %]])</f>
        <v>0</v>
      </c>
      <c r="AA1598" s="366"/>
      <c r="AB1598" s="85"/>
      <c r="AC1598" s="85"/>
      <c r="AD1598" s="85"/>
      <c r="AE1598" s="108"/>
      <c r="AF1598" s="3"/>
      <c r="AG1598" s="296" t="str">
        <f>IFERROR(VLOOKUP(Table3[[#This Row],[Št. projektne naloge]],'[1]PLAN KONTROLE KONČANIH STROJEV'!$C$8:$M$2000,5,FALSE),"")</f>
        <v/>
      </c>
      <c r="AH1598" s="296" t="str">
        <f>IFERROR(VLOOKUP(Table3[[#This Row],[Št. projektne naloge]],'[1]PLAN KONTROLE KONČANIH STROJEV'!$C$8:$M$2000,4,FALSE),"")</f>
        <v/>
      </c>
      <c r="AI1598" s="10"/>
      <c r="AJ1598" s="10"/>
      <c r="AK1598" s="296" t="str">
        <f>IFERROR(VLOOKUP(Table3[[#This Row],[Št. projektne naloge]],'[1]PLAN KONTROLE KONČANIH STROJEV'!$C$8:$M$2000,9,FALSE),"")</f>
        <v/>
      </c>
      <c r="AL159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98" s="30"/>
      <c r="AN1598" s="1"/>
    </row>
    <row r="1599" spans="1:40" ht="18" hidden="1" customHeight="1" x14ac:dyDescent="0.35">
      <c r="A1599" s="106" t="s">
        <v>3297</v>
      </c>
      <c r="B1599" s="71" t="s">
        <v>3296</v>
      </c>
      <c r="C1599" s="96"/>
      <c r="D1599" s="97"/>
      <c r="E1599" s="97" t="s">
        <v>1716</v>
      </c>
      <c r="F1599" s="10"/>
      <c r="G1599" s="10"/>
      <c r="H1599" s="29"/>
      <c r="I1599" s="10"/>
      <c r="J1599" s="10"/>
      <c r="K1599" s="10"/>
      <c r="L1599" s="24"/>
      <c r="M1599" s="24"/>
      <c r="N1599" s="10"/>
      <c r="O1599" s="10"/>
      <c r="P1599" s="10"/>
      <c r="Q1599" s="102"/>
      <c r="R1599" s="10"/>
      <c r="S1599" s="272"/>
      <c r="T1599" s="30"/>
      <c r="U1599" s="10"/>
      <c r="V1599" s="434"/>
      <c r="W1599" s="10" t="str">
        <f>IFERROR(VLOOKUP(Table3[[#This Row],[Št. projektne naloge]],'[2]list 1'!$A$2:$I$2000,9,FALSE),"")</f>
        <v/>
      </c>
      <c r="X1599" s="296" t="str">
        <f>IFERROR(VLOOKUP(Table3[[#This Row],[Št. projektne naloge]],'[2]list 1'!$A$2:$I$2000,8,FALSE),"")</f>
        <v/>
      </c>
      <c r="Y1599" s="101">
        <f>SUM(Table3[[#This Row],[cca 
25%]:[cca 100%]])</f>
        <v>0</v>
      </c>
      <c r="Z1599" s="344">
        <f>Table3[[#This Row],[Montažne ure]]*(1-Table3[[#This Row],[faktor %]])</f>
        <v>0</v>
      </c>
      <c r="AA1599" s="366"/>
      <c r="AB1599" s="85"/>
      <c r="AC1599" s="85"/>
      <c r="AD1599" s="85"/>
      <c r="AE1599" s="108"/>
      <c r="AF1599" s="3"/>
      <c r="AG1599" s="296" t="str">
        <f>IFERROR(VLOOKUP(Table3[[#This Row],[Št. projektne naloge]],'[1]PLAN KONTROLE KONČANIH STROJEV'!$C$8:$M$2000,5,FALSE),"")</f>
        <v/>
      </c>
      <c r="AH1599" s="296" t="str">
        <f>IFERROR(VLOOKUP(Table3[[#This Row],[Št. projektne naloge]],'[1]PLAN KONTROLE KONČANIH STROJEV'!$C$8:$M$2000,4,FALSE),"")</f>
        <v/>
      </c>
      <c r="AI1599" s="10"/>
      <c r="AJ1599" s="10"/>
      <c r="AK1599" s="296" t="str">
        <f>IFERROR(VLOOKUP(Table3[[#This Row],[Št. projektne naloge]],'[1]PLAN KONTROLE KONČANIH STROJEV'!$C$8:$M$2000,9,FALSE),"")</f>
        <v/>
      </c>
      <c r="AL159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599" s="30"/>
      <c r="AN1599" s="1"/>
    </row>
    <row r="1600" spans="1:40" ht="18" customHeight="1" x14ac:dyDescent="0.35">
      <c r="A1600" s="76" t="s">
        <v>3297</v>
      </c>
      <c r="B1600" s="92" t="s">
        <v>3296</v>
      </c>
      <c r="C1600" s="95" t="s">
        <v>3369</v>
      </c>
      <c r="D1600" s="420" t="s">
        <v>3367</v>
      </c>
      <c r="E1600" s="25">
        <v>1</v>
      </c>
      <c r="F1600" s="607">
        <v>20170.259999999998</v>
      </c>
      <c r="G1600" s="91" t="s">
        <v>866</v>
      </c>
      <c r="H1600" s="112" t="s">
        <v>3410</v>
      </c>
      <c r="I1600" s="200">
        <v>39</v>
      </c>
      <c r="J1600" s="200"/>
      <c r="K1600" s="200"/>
      <c r="L1600" s="19">
        <v>0</v>
      </c>
      <c r="M1600" s="19">
        <v>0</v>
      </c>
      <c r="N1600" s="91">
        <v>484088</v>
      </c>
      <c r="O1600" s="10"/>
      <c r="P1600" s="10"/>
      <c r="Q1600" s="102"/>
      <c r="R1600" s="10">
        <v>226</v>
      </c>
      <c r="S1600" s="62" t="s">
        <v>19</v>
      </c>
      <c r="T1600" s="30" t="s">
        <v>1078</v>
      </c>
      <c r="U1600" s="10" t="s">
        <v>2229</v>
      </c>
      <c r="V1600" s="434"/>
      <c r="W1600" s="10" t="str">
        <f>IFERROR(VLOOKUP(Table3[[#This Row],[Št. projektne naloge]],'[2]list 1'!$A$2:$I$2000,9,FALSE),"")</f>
        <v>IZDANO V MONTAŽO</v>
      </c>
      <c r="X1600" s="296">
        <f>IFERROR(VLOOKUP(Table3[[#This Row],[Št. projektne naloge]],'[2]list 1'!$A$2:$I$2000,8,FALSE),"")</f>
        <v>0</v>
      </c>
      <c r="Y1600" s="101">
        <f>SUM(Table3[[#This Row],[cca 
25%]:[cca 100%]])</f>
        <v>0.95</v>
      </c>
      <c r="Z1600" s="344">
        <f>Table3[[#This Row],[Montažne ure]]*(1-Table3[[#This Row],[faktor %]])</f>
        <v>11.30000000000001</v>
      </c>
      <c r="AA1600" s="84">
        <v>0.25</v>
      </c>
      <c r="AB1600" s="84">
        <v>0.25</v>
      </c>
      <c r="AC1600" s="84">
        <v>0.25</v>
      </c>
      <c r="AD1600" s="495">
        <v>0.2</v>
      </c>
      <c r="AE1600" s="108"/>
      <c r="AF1600" s="3"/>
      <c r="AG1600" s="296" t="str">
        <f>IFERROR(VLOOKUP(Table3[[#This Row],[Št. projektne naloge]],'[1]PLAN KONTROLE KONČANIH STROJEV'!$C$8:$M$2000,5,FALSE),"")</f>
        <v/>
      </c>
      <c r="AH1600" s="296" t="str">
        <f>IFERROR(VLOOKUP(Table3[[#This Row],[Št. projektne naloge]],'[1]PLAN KONTROLE KONČANIH STROJEV'!$C$8:$M$2000,4,FALSE),"")</f>
        <v/>
      </c>
      <c r="AI1600" s="10"/>
      <c r="AJ1600" s="10"/>
      <c r="AK1600" s="296" t="str">
        <f>IFERROR(VLOOKUP(Table3[[#This Row],[Št. projektne naloge]],'[1]PLAN KONTROLE KONČANIH STROJEV'!$C$8:$M$2000,9,FALSE),"")</f>
        <v/>
      </c>
      <c r="AL160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00" s="30"/>
      <c r="AN1600" s="1"/>
    </row>
    <row r="1601" spans="1:40" ht="18" hidden="1" customHeight="1" x14ac:dyDescent="0.35">
      <c r="A1601" s="106" t="s">
        <v>3297</v>
      </c>
      <c r="B1601" s="71" t="s">
        <v>3296</v>
      </c>
      <c r="C1601" s="96"/>
      <c r="D1601" s="50"/>
      <c r="E1601" s="97" t="s">
        <v>1716</v>
      </c>
      <c r="F1601" s="10"/>
      <c r="G1601" s="10"/>
      <c r="H1601" s="29"/>
      <c r="I1601" s="10"/>
      <c r="J1601" s="10"/>
      <c r="K1601" s="10"/>
      <c r="L1601" s="24"/>
      <c r="M1601" s="24"/>
      <c r="N1601" s="10"/>
      <c r="O1601" s="10"/>
      <c r="P1601" s="251"/>
      <c r="Q1601" s="10"/>
      <c r="R1601" s="10"/>
      <c r="S1601" s="272"/>
      <c r="T1601" s="30"/>
      <c r="U1601" s="10"/>
      <c r="V1601" s="434"/>
      <c r="W1601" s="119"/>
      <c r="X1601" s="325"/>
      <c r="Y1601" s="101">
        <f>SUM(Table3[[#This Row],[cca 
25%]:[cca 100%]])</f>
        <v>0</v>
      </c>
      <c r="Z1601" s="344">
        <f>Table3[[#This Row],[Montažne ure]]*(1-Table3[[#This Row],[faktor %]])</f>
        <v>0</v>
      </c>
      <c r="AA1601" s="366"/>
      <c r="AB1601" s="85"/>
      <c r="AC1601" s="85"/>
      <c r="AD1601" s="85"/>
      <c r="AE1601" s="108"/>
      <c r="AF1601" s="3"/>
      <c r="AG1601" s="296"/>
      <c r="AH1601" s="296"/>
      <c r="AI1601" s="10"/>
      <c r="AJ1601" s="10"/>
      <c r="AK1601" s="296"/>
      <c r="AL1601" s="30"/>
      <c r="AM1601" s="30"/>
      <c r="AN1601" s="1"/>
    </row>
    <row r="1602" spans="1:40" ht="18" hidden="1" customHeight="1" x14ac:dyDescent="0.35">
      <c r="A1602" s="106" t="s">
        <v>3297</v>
      </c>
      <c r="B1602" s="71" t="s">
        <v>3296</v>
      </c>
      <c r="C1602" s="96" t="s">
        <v>3302</v>
      </c>
      <c r="D1602" s="97" t="s">
        <v>3301</v>
      </c>
      <c r="E1602" s="97" t="s">
        <v>1717</v>
      </c>
      <c r="F1602" s="617">
        <v>44014.82</v>
      </c>
      <c r="G1602" s="108" t="s">
        <v>2224</v>
      </c>
      <c r="H1602" s="29"/>
      <c r="I1602" s="10"/>
      <c r="J1602" s="10"/>
      <c r="K1602" s="10"/>
      <c r="L1602" s="24"/>
      <c r="M1602" s="24"/>
      <c r="N1602" s="108">
        <v>484071</v>
      </c>
      <c r="O1602" s="10"/>
      <c r="P1602" s="10"/>
      <c r="Q1602" s="102"/>
      <c r="R1602" s="10"/>
      <c r="S1602" s="272"/>
      <c r="T1602" s="30"/>
      <c r="U1602" s="10"/>
      <c r="V1602" s="434"/>
      <c r="W1602" s="10" t="str">
        <f>IFERROR(VLOOKUP(Table3[[#This Row],[Št. projektne naloge]],'[2]list 1'!$A$2:$I$2000,9,FALSE),"")</f>
        <v/>
      </c>
      <c r="X1602" s="296" t="str">
        <f>IFERROR(VLOOKUP(Table3[[#This Row],[Št. projektne naloge]],'[2]list 1'!$A$2:$I$2000,8,FALSE),"")</f>
        <v/>
      </c>
      <c r="Y1602" s="101">
        <f>SUM(Table3[[#This Row],[cca 
25%]:[cca 100%]])</f>
        <v>0</v>
      </c>
      <c r="Z1602" s="344">
        <f>Table3[[#This Row],[Montažne ure]]*(1-Table3[[#This Row],[faktor %]])</f>
        <v>0</v>
      </c>
      <c r="AA1602" s="366"/>
      <c r="AB1602" s="85"/>
      <c r="AC1602" s="85"/>
      <c r="AD1602" s="85"/>
      <c r="AE1602" s="108"/>
      <c r="AF1602" s="3"/>
      <c r="AG1602" s="296" t="str">
        <f>IFERROR(VLOOKUP(Table3[[#This Row],[Št. projektne naloge]],'[1]PLAN KONTROLE KONČANIH STROJEV'!$C$8:$M$2000,5,FALSE),"")</f>
        <v/>
      </c>
      <c r="AH1602" s="296" t="str">
        <f>IFERROR(VLOOKUP(Table3[[#This Row],[Št. projektne naloge]],'[1]PLAN KONTROLE KONČANIH STROJEV'!$C$8:$M$2000,4,FALSE),"")</f>
        <v/>
      </c>
      <c r="AI1602" s="10"/>
      <c r="AJ1602" s="10"/>
      <c r="AK1602" s="296" t="str">
        <f>IFERROR(VLOOKUP(Table3[[#This Row],[Št. projektne naloge]],'[1]PLAN KONTROLE KONČANIH STROJEV'!$C$8:$M$2000,9,FALSE),"")</f>
        <v/>
      </c>
      <c r="AL160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02" s="30"/>
      <c r="AN1602" s="1"/>
    </row>
    <row r="1603" spans="1:40" ht="18" hidden="1" customHeight="1" x14ac:dyDescent="0.35">
      <c r="A1603" s="117"/>
      <c r="B1603" s="86"/>
      <c r="C1603" s="57"/>
      <c r="D1603" s="50"/>
      <c r="E1603" s="50" t="str">
        <f>RIGHT(D1603,5)</f>
        <v/>
      </c>
      <c r="F1603" s="10"/>
      <c r="G1603" s="10"/>
      <c r="H1603" s="29"/>
      <c r="I1603" s="10"/>
      <c r="J1603" s="10"/>
      <c r="K1603" s="10"/>
      <c r="L1603" s="24"/>
      <c r="M1603" s="24"/>
      <c r="N1603" s="10"/>
      <c r="O1603" s="10"/>
      <c r="P1603" s="10"/>
      <c r="Q1603" s="102"/>
      <c r="R1603" s="10"/>
      <c r="S1603" s="272"/>
      <c r="T1603" s="30"/>
      <c r="U1603" s="10"/>
      <c r="V1603" s="434"/>
      <c r="W1603" s="10" t="str">
        <f>IFERROR(VLOOKUP(Table3[[#This Row],[Št. projektne naloge]],'[2]list 1'!$A$2:$I$2000,9,FALSE),"")</f>
        <v/>
      </c>
      <c r="X1603" s="296" t="str">
        <f>IFERROR(VLOOKUP(Table3[[#This Row],[Št. projektne naloge]],'[2]list 1'!$A$2:$I$2000,8,FALSE),"")</f>
        <v/>
      </c>
      <c r="Y1603" s="101">
        <f>SUM(Table3[[#This Row],[cca 
25%]:[cca 100%]])</f>
        <v>0</v>
      </c>
      <c r="Z1603" s="344">
        <f>Table3[[#This Row],[Montažne ure]]*(1-Table3[[#This Row],[faktor %]])</f>
        <v>0</v>
      </c>
      <c r="AA1603" s="366"/>
      <c r="AB1603" s="85"/>
      <c r="AC1603" s="85"/>
      <c r="AD1603" s="85"/>
      <c r="AE1603" s="108"/>
      <c r="AF1603" s="3"/>
      <c r="AG1603" s="296" t="str">
        <f>IFERROR(VLOOKUP(Table3[[#This Row],[Št. projektne naloge]],'[1]PLAN KONTROLE KONČANIH STROJEV'!$C$8:$M$2000,5,FALSE),"")</f>
        <v/>
      </c>
      <c r="AH1603" s="296" t="str">
        <f>IFERROR(VLOOKUP(Table3[[#This Row],[Št. projektne naloge]],'[1]PLAN KONTROLE KONČANIH STROJEV'!$C$8:$M$2000,4,FALSE),"")</f>
        <v/>
      </c>
      <c r="AI1603" s="10"/>
      <c r="AJ1603" s="10"/>
      <c r="AK1603" s="296" t="str">
        <f>IFERROR(VLOOKUP(Table3[[#This Row],[Št. projektne naloge]],'[1]PLAN KONTROLE KONČANIH STROJEV'!$C$8:$M$2000,9,FALSE),"")</f>
        <v/>
      </c>
      <c r="AL160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03" s="30"/>
      <c r="AN1603" s="1"/>
    </row>
    <row r="1604" spans="1:40" ht="18" hidden="1" customHeight="1" x14ac:dyDescent="0.35">
      <c r="A1604" s="117" t="s">
        <v>3304</v>
      </c>
      <c r="B1604" s="86" t="s">
        <v>3303</v>
      </c>
      <c r="C1604" s="57" t="s">
        <v>3306</v>
      </c>
      <c r="D1604" s="50"/>
      <c r="E1604" s="50">
        <v>1</v>
      </c>
      <c r="F1604" s="10"/>
      <c r="G1604" s="10" t="s">
        <v>2219</v>
      </c>
      <c r="H1604" s="29" t="s">
        <v>2227</v>
      </c>
      <c r="I1604" s="87" t="s">
        <v>3318</v>
      </c>
      <c r="J1604" s="7"/>
      <c r="K1604" s="7"/>
      <c r="L1604" s="19">
        <v>0</v>
      </c>
      <c r="M1604" s="19">
        <v>0</v>
      </c>
      <c r="N1604" s="10">
        <v>484066</v>
      </c>
      <c r="O1604" s="10">
        <v>16792</v>
      </c>
      <c r="P1604" s="10"/>
      <c r="Q1604" s="102"/>
      <c r="R1604" s="10">
        <v>70</v>
      </c>
      <c r="S1604" s="62" t="s">
        <v>19</v>
      </c>
      <c r="T1604" s="332" t="s">
        <v>2287</v>
      </c>
      <c r="U1604" s="10"/>
      <c r="V1604" s="434"/>
      <c r="W1604" s="10" t="str">
        <f>IFERROR(VLOOKUP(Table3[[#This Row],[Št. projektne naloge]],'[2]list 1'!$A$2:$I$2000,9,FALSE),"")</f>
        <v/>
      </c>
      <c r="X1604" s="296" t="str">
        <f>IFERROR(VLOOKUP(Table3[[#This Row],[Št. projektne naloge]],'[2]list 1'!$A$2:$I$2000,8,FALSE),"")</f>
        <v/>
      </c>
      <c r="Y1604" s="101">
        <f>SUM(Table3[[#This Row],[cca 
25%]:[cca 100%]])</f>
        <v>1</v>
      </c>
      <c r="Z1604" s="344">
        <f>Table3[[#This Row],[Montažne ure]]*(1-Table3[[#This Row],[faktor %]])</f>
        <v>0</v>
      </c>
      <c r="AA1604" s="84">
        <v>0.25</v>
      </c>
      <c r="AB1604" s="84">
        <v>0.25</v>
      </c>
      <c r="AC1604" s="84">
        <v>0.25</v>
      </c>
      <c r="AD1604" s="84">
        <v>0.25</v>
      </c>
      <c r="AE1604" s="155" t="s">
        <v>2223</v>
      </c>
      <c r="AF1604" s="3"/>
      <c r="AG1604" s="296" t="str">
        <f>IFERROR(VLOOKUP(Table3[[#This Row],[Št. projektne naloge]],'[1]PLAN KONTROLE KONČANIH STROJEV'!$C$8:$M$2000,5,FALSE),"")</f>
        <v/>
      </c>
      <c r="AH1604" s="296" t="str">
        <f>IFERROR(VLOOKUP(Table3[[#This Row],[Št. projektne naloge]],'[1]PLAN KONTROLE KONČANIH STROJEV'!$C$8:$M$2000,4,FALSE),"")</f>
        <v/>
      </c>
      <c r="AI1604" s="10" t="s">
        <v>2287</v>
      </c>
      <c r="AJ1604" s="10"/>
      <c r="AK1604" s="296" t="str">
        <f>IFERROR(VLOOKUP(Table3[[#This Row],[Št. projektne naloge]],'[1]PLAN KONTROLE KONČANIH STROJEV'!$C$8:$M$2000,9,FALSE),"")</f>
        <v/>
      </c>
      <c r="AL160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04" s="30" t="s">
        <v>357</v>
      </c>
      <c r="AN1604" s="1"/>
    </row>
    <row r="1605" spans="1:40" ht="18" hidden="1" customHeight="1" x14ac:dyDescent="0.35">
      <c r="A1605" s="117" t="s">
        <v>3304</v>
      </c>
      <c r="B1605" s="86" t="s">
        <v>3303</v>
      </c>
      <c r="C1605" s="57" t="s">
        <v>3305</v>
      </c>
      <c r="D1605" s="50"/>
      <c r="E1605" s="50">
        <v>1</v>
      </c>
      <c r="F1605" s="10"/>
      <c r="G1605" s="10" t="s">
        <v>2533</v>
      </c>
      <c r="H1605" s="29"/>
      <c r="I1605" s="10"/>
      <c r="J1605" s="10"/>
      <c r="K1605" s="10"/>
      <c r="L1605" s="24"/>
      <c r="M1605" s="24"/>
      <c r="N1605" s="10">
        <v>484067</v>
      </c>
      <c r="O1605" s="10"/>
      <c r="P1605" s="10"/>
      <c r="Q1605" s="102"/>
      <c r="R1605" s="10"/>
      <c r="S1605" s="272"/>
      <c r="T1605" s="30"/>
      <c r="U1605" s="10"/>
      <c r="V1605" s="434"/>
      <c r="W1605" s="10" t="str">
        <f>IFERROR(VLOOKUP(Table3[[#This Row],[Št. projektne naloge]],'[2]list 1'!$A$2:$I$2000,9,FALSE),"")</f>
        <v/>
      </c>
      <c r="X1605" s="296" t="str">
        <f>IFERROR(VLOOKUP(Table3[[#This Row],[Št. projektne naloge]],'[2]list 1'!$A$2:$I$2000,8,FALSE),"")</f>
        <v/>
      </c>
      <c r="Y1605" s="101">
        <f>SUM(Table3[[#This Row],[cca 
25%]:[cca 100%]])</f>
        <v>0</v>
      </c>
      <c r="Z1605" s="344">
        <f>Table3[[#This Row],[Montažne ure]]*(1-Table3[[#This Row],[faktor %]])</f>
        <v>0</v>
      </c>
      <c r="AA1605" s="366"/>
      <c r="AB1605" s="85"/>
      <c r="AC1605" s="85"/>
      <c r="AD1605" s="85"/>
      <c r="AE1605" s="108"/>
      <c r="AF1605" s="3"/>
      <c r="AG1605" s="296" t="str">
        <f>IFERROR(VLOOKUP(Table3[[#This Row],[Št. projektne naloge]],'[1]PLAN KONTROLE KONČANIH STROJEV'!$C$8:$M$2000,5,FALSE),"")</f>
        <v/>
      </c>
      <c r="AH1605" s="296" t="str">
        <f>IFERROR(VLOOKUP(Table3[[#This Row],[Št. projektne naloge]],'[1]PLAN KONTROLE KONČANIH STROJEV'!$C$8:$M$2000,4,FALSE),"")</f>
        <v/>
      </c>
      <c r="AI1605" s="10"/>
      <c r="AJ1605" s="10"/>
      <c r="AK1605" s="296" t="str">
        <f>IFERROR(VLOOKUP(Table3[[#This Row],[Št. projektne naloge]],'[1]PLAN KONTROLE KONČANIH STROJEV'!$C$8:$M$2000,9,FALSE),"")</f>
        <v/>
      </c>
      <c r="AL160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05" s="30" t="s">
        <v>357</v>
      </c>
      <c r="AN1605" s="1"/>
    </row>
    <row r="1606" spans="1:40" ht="18" hidden="1" customHeight="1" x14ac:dyDescent="0.35">
      <c r="A1606" s="117"/>
      <c r="B1606" s="86"/>
      <c r="C1606" s="57"/>
      <c r="D1606" s="50"/>
      <c r="E1606" s="50" t="str">
        <f>RIGHT(D1606,5)</f>
        <v/>
      </c>
      <c r="F1606" s="10"/>
      <c r="G1606" s="10"/>
      <c r="H1606" s="29"/>
      <c r="I1606" s="10"/>
      <c r="J1606" s="10"/>
      <c r="K1606" s="10"/>
      <c r="L1606" s="24"/>
      <c r="N1606" s="10"/>
      <c r="O1606" s="10"/>
      <c r="P1606" s="10"/>
      <c r="Q1606" s="102"/>
      <c r="R1606" s="10"/>
      <c r="S1606" s="272"/>
      <c r="T1606" s="30"/>
      <c r="U1606" s="10"/>
      <c r="V1606" s="434"/>
      <c r="W1606" s="10" t="str">
        <f>IFERROR(VLOOKUP(Table3[[#This Row],[Št. projektne naloge]],'[2]list 1'!$A$2:$I$2000,9,FALSE),"")</f>
        <v/>
      </c>
      <c r="X1606" s="296" t="str">
        <f>IFERROR(VLOOKUP(Table3[[#This Row],[Št. projektne naloge]],'[2]list 1'!$A$2:$I$2000,8,FALSE),"")</f>
        <v/>
      </c>
      <c r="Y1606" s="101">
        <f>SUM(Table3[[#This Row],[cca 
25%]:[cca 100%]])</f>
        <v>0</v>
      </c>
      <c r="Z1606" s="344">
        <f>Table3[[#This Row],[Montažne ure]]*(1-Table3[[#This Row],[faktor %]])</f>
        <v>0</v>
      </c>
      <c r="AA1606" s="366"/>
      <c r="AB1606" s="85"/>
      <c r="AC1606" s="85"/>
      <c r="AD1606" s="85"/>
      <c r="AE1606" s="108"/>
      <c r="AF1606" s="3"/>
      <c r="AG1606" s="296" t="str">
        <f>IFERROR(VLOOKUP(Table3[[#This Row],[Št. projektne naloge]],'[1]PLAN KONTROLE KONČANIH STROJEV'!$C$8:$M$2000,5,FALSE),"")</f>
        <v/>
      </c>
      <c r="AH1606" s="296" t="str">
        <f>IFERROR(VLOOKUP(Table3[[#This Row],[Št. projektne naloge]],'[1]PLAN KONTROLE KONČANIH STROJEV'!$C$8:$M$2000,4,FALSE),"")</f>
        <v/>
      </c>
      <c r="AI1606" s="10"/>
      <c r="AJ1606" s="10"/>
      <c r="AK1606" s="296" t="str">
        <f>IFERROR(VLOOKUP(Table3[[#This Row],[Št. projektne naloge]],'[1]PLAN KONTROLE KONČANIH STROJEV'!$C$8:$M$2000,9,FALSE),"")</f>
        <v/>
      </c>
      <c r="AL160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06" s="30" t="s">
        <v>357</v>
      </c>
      <c r="AN1606" s="1"/>
    </row>
    <row r="1607" spans="1:40" ht="18" hidden="1" customHeight="1" x14ac:dyDescent="0.35">
      <c r="A1607" s="117" t="s">
        <v>3321</v>
      </c>
      <c r="B1607" s="86" t="s">
        <v>3320</v>
      </c>
      <c r="C1607" s="57" t="s">
        <v>3322</v>
      </c>
      <c r="D1607" s="419" t="s">
        <v>3323</v>
      </c>
      <c r="E1607" s="50">
        <v>1</v>
      </c>
      <c r="F1607" s="10"/>
      <c r="G1607" s="10"/>
      <c r="H1607" s="29" t="s">
        <v>2288</v>
      </c>
      <c r="I1607" s="7">
        <v>36</v>
      </c>
      <c r="J1607" s="7"/>
      <c r="K1607" s="7"/>
      <c r="L1607" s="19">
        <v>0</v>
      </c>
      <c r="M1607" s="19">
        <v>0</v>
      </c>
      <c r="N1607" s="10">
        <v>428827</v>
      </c>
      <c r="O1607" s="10">
        <v>16889</v>
      </c>
      <c r="P1607" s="10"/>
      <c r="Q1607" s="102"/>
      <c r="R1607" s="10">
        <v>73</v>
      </c>
      <c r="S1607" s="62" t="s">
        <v>19</v>
      </c>
      <c r="T1607" s="30" t="s">
        <v>787</v>
      </c>
      <c r="U1607" s="10"/>
      <c r="V1607" s="434"/>
      <c r="W1607" s="10" t="str">
        <f>IFERROR(VLOOKUP(Table3[[#This Row],[Št. projektne naloge]],'[2]list 1'!$A$2:$I$2000,9,FALSE),"")</f>
        <v/>
      </c>
      <c r="X1607" s="296" t="str">
        <f>IFERROR(VLOOKUP(Table3[[#This Row],[Št. projektne naloge]],'[2]list 1'!$A$2:$I$2000,8,FALSE),"")</f>
        <v/>
      </c>
      <c r="Y1607" s="101">
        <f>SUM(Table3[[#This Row],[cca 
25%]:[cca 100%]])</f>
        <v>1</v>
      </c>
      <c r="Z1607" s="344">
        <f>Table3[[#This Row],[Montažne ure]]*(1-Table3[[#This Row],[faktor %]])</f>
        <v>0</v>
      </c>
      <c r="AA1607" s="84">
        <v>0.25</v>
      </c>
      <c r="AB1607" s="84">
        <v>0.25</v>
      </c>
      <c r="AC1607" s="84">
        <v>0.25</v>
      </c>
      <c r="AD1607" s="84">
        <v>0.25</v>
      </c>
      <c r="AE1607" s="108"/>
      <c r="AF1607" s="3"/>
      <c r="AG1607" s="296" t="str">
        <f>IFERROR(VLOOKUP(Table3[[#This Row],[Št. projektne naloge]],'[1]PLAN KONTROLE KONČANIH STROJEV'!$C$8:$M$2000,5,FALSE),"")</f>
        <v/>
      </c>
      <c r="AH1607" s="296" t="str">
        <f>IFERROR(VLOOKUP(Table3[[#This Row],[Št. projektne naloge]],'[1]PLAN KONTROLE KONČANIH STROJEV'!$C$8:$M$2000,4,FALSE),"")</f>
        <v/>
      </c>
      <c r="AI1607" s="10"/>
      <c r="AJ1607" s="10"/>
      <c r="AK1607" s="296" t="str">
        <f>IFERROR(VLOOKUP(Table3[[#This Row],[Št. projektne naloge]],'[1]PLAN KONTROLE KONČANIH STROJEV'!$C$8:$M$2000,9,FALSE),"")</f>
        <v/>
      </c>
      <c r="AL160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07" s="30" t="s">
        <v>357</v>
      </c>
      <c r="AN1607" s="1"/>
    </row>
    <row r="1608" spans="1:40" ht="18" hidden="1" customHeight="1" x14ac:dyDescent="0.35">
      <c r="A1608" s="117"/>
      <c r="B1608" s="86"/>
      <c r="C1608" s="57"/>
      <c r="D1608" s="50"/>
      <c r="E1608" s="50" t="str">
        <f>RIGHT(D1608,5)</f>
        <v/>
      </c>
      <c r="F1608" s="10"/>
      <c r="G1608" s="10"/>
      <c r="H1608" s="29"/>
      <c r="I1608" s="10"/>
      <c r="J1608" s="10"/>
      <c r="K1608" s="10"/>
      <c r="L1608" s="24"/>
      <c r="M1608" s="24"/>
      <c r="N1608" s="10"/>
      <c r="O1608" s="10"/>
      <c r="P1608" s="10"/>
      <c r="Q1608" s="102"/>
      <c r="R1608" s="10"/>
      <c r="S1608" s="247"/>
      <c r="T1608" s="30"/>
      <c r="U1608" s="10"/>
      <c r="V1608" s="434"/>
      <c r="W1608" s="10" t="str">
        <f>IFERROR(VLOOKUP(Table3[[#This Row],[Št. projektne naloge]],'[2]list 1'!$A$2:$I$2000,9,FALSE),"")</f>
        <v/>
      </c>
      <c r="X1608" s="296" t="str">
        <f>IFERROR(VLOOKUP(Table3[[#This Row],[Št. projektne naloge]],'[2]list 1'!$A$2:$I$2000,8,FALSE),"")</f>
        <v/>
      </c>
      <c r="Y1608" s="101">
        <f>SUM(Table3[[#This Row],[cca 
25%]:[cca 100%]])</f>
        <v>0</v>
      </c>
      <c r="Z1608" s="344">
        <f>Table3[[#This Row],[Montažne ure]]*(1-Table3[[#This Row],[faktor %]])</f>
        <v>0</v>
      </c>
      <c r="AA1608" s="366"/>
      <c r="AB1608" s="85"/>
      <c r="AC1608" s="85"/>
      <c r="AD1608" s="85"/>
      <c r="AE1608" s="108"/>
      <c r="AF1608" s="3"/>
      <c r="AG1608" s="296" t="str">
        <f>IFERROR(VLOOKUP(Table3[[#This Row],[Št. projektne naloge]],'[1]PLAN KONTROLE KONČANIH STROJEV'!$C$8:$M$2000,5,FALSE),"")</f>
        <v/>
      </c>
      <c r="AH1608" s="296" t="str">
        <f>IFERROR(VLOOKUP(Table3[[#This Row],[Št. projektne naloge]],'[1]PLAN KONTROLE KONČANIH STROJEV'!$C$8:$M$2000,4,FALSE),"")</f>
        <v/>
      </c>
      <c r="AI1608" s="10"/>
      <c r="AJ1608" s="10"/>
      <c r="AK1608" s="296" t="str">
        <f>IFERROR(VLOOKUP(Table3[[#This Row],[Št. projektne naloge]],'[1]PLAN KONTROLE KONČANIH STROJEV'!$C$8:$M$2000,9,FALSE),"")</f>
        <v/>
      </c>
      <c r="AL160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08" s="30" t="s">
        <v>357</v>
      </c>
      <c r="AN1608" s="1"/>
    </row>
    <row r="1609" spans="1:40" ht="18" hidden="1" customHeight="1" x14ac:dyDescent="0.35">
      <c r="A1609" s="117" t="s">
        <v>3362</v>
      </c>
      <c r="B1609" s="86" t="s">
        <v>3363</v>
      </c>
      <c r="C1609" s="57" t="s">
        <v>3356</v>
      </c>
      <c r="D1609" s="50" t="s">
        <v>3357</v>
      </c>
      <c r="E1609" s="50"/>
      <c r="F1609" s="433"/>
      <c r="G1609" s="10"/>
      <c r="H1609" s="29"/>
      <c r="I1609" s="10"/>
      <c r="J1609" s="10"/>
      <c r="K1609" s="10"/>
      <c r="L1609" s="24"/>
      <c r="M1609" s="24"/>
      <c r="N1609" s="10">
        <v>484146</v>
      </c>
      <c r="O1609" s="86">
        <v>16918</v>
      </c>
      <c r="P1609" s="10"/>
      <c r="Q1609" s="102" t="s">
        <v>3230</v>
      </c>
      <c r="R1609" s="10"/>
      <c r="S1609" s="59"/>
      <c r="T1609" s="30" t="s">
        <v>2296</v>
      </c>
      <c r="U1609" s="10"/>
      <c r="V1609" s="434"/>
      <c r="W1609" s="10" t="str">
        <f>IFERROR(VLOOKUP(Table3[[#This Row],[Št. projektne naloge]],'[2]list 1'!$A$2:$I$2000,9,FALSE),"")</f>
        <v>NI V TEKU</v>
      </c>
      <c r="X1609" s="296">
        <f>IFERROR(VLOOKUP(Table3[[#This Row],[Št. projektne naloge]],'[2]list 1'!$A$2:$I$2000,8,FALSE),"")</f>
        <v>0</v>
      </c>
      <c r="Y1609" s="101">
        <f>SUM(Table3[[#This Row],[cca 
25%]:[cca 100%]])</f>
        <v>0</v>
      </c>
      <c r="Z1609" s="344">
        <f>Table3[[#This Row],[Montažne ure]]*(1-Table3[[#This Row],[faktor %]])</f>
        <v>0</v>
      </c>
      <c r="AA1609" s="366"/>
      <c r="AB1609" s="85"/>
      <c r="AC1609" s="85"/>
      <c r="AD1609" s="85"/>
      <c r="AE1609" s="108"/>
      <c r="AF1609" s="3"/>
      <c r="AG1609" s="296" t="str">
        <f>IFERROR(VLOOKUP(Table3[[#This Row],[Št. projektne naloge]],'[1]PLAN KONTROLE KONČANIH STROJEV'!$C$8:$M$2000,5,FALSE),"")</f>
        <v/>
      </c>
      <c r="AH1609" s="296" t="str">
        <f>IFERROR(VLOOKUP(Table3[[#This Row],[Št. projektne naloge]],'[1]PLAN KONTROLE KONČANIH STROJEV'!$C$8:$M$2000,4,FALSE),"")</f>
        <v/>
      </c>
      <c r="AI1609" s="10"/>
      <c r="AJ1609" s="10"/>
      <c r="AK1609" s="296" t="str">
        <f>IFERROR(VLOOKUP(Table3[[#This Row],[Št. projektne naloge]],'[1]PLAN KONTROLE KONČANIH STROJEV'!$C$8:$M$2000,9,FALSE),"")</f>
        <v/>
      </c>
      <c r="AL160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09" s="30" t="s">
        <v>357</v>
      </c>
      <c r="AN1609" s="1"/>
    </row>
    <row r="1610" spans="1:40" ht="18" hidden="1" customHeight="1" x14ac:dyDescent="0.35">
      <c r="A1610" s="117" t="s">
        <v>3362</v>
      </c>
      <c r="B1610" s="86" t="s">
        <v>3363</v>
      </c>
      <c r="C1610" s="57" t="s">
        <v>3358</v>
      </c>
      <c r="D1610" s="50" t="s">
        <v>3359</v>
      </c>
      <c r="E1610" s="50"/>
      <c r="F1610" s="10"/>
      <c r="G1610" s="10"/>
      <c r="H1610" s="29"/>
      <c r="I1610" s="10"/>
      <c r="J1610" s="10"/>
      <c r="K1610" s="10"/>
      <c r="L1610" s="24"/>
      <c r="M1610" s="24"/>
      <c r="N1610" s="10">
        <v>484147</v>
      </c>
      <c r="O1610" s="86">
        <v>16919</v>
      </c>
      <c r="P1610" s="10"/>
      <c r="Q1610" s="102" t="s">
        <v>3230</v>
      </c>
      <c r="R1610" s="10"/>
      <c r="S1610" s="59"/>
      <c r="T1610" s="30" t="s">
        <v>2296</v>
      </c>
      <c r="U1610" s="10"/>
      <c r="V1610" s="434"/>
      <c r="W1610" s="10" t="str">
        <f>IFERROR(VLOOKUP(Table3[[#This Row],[Št. projektne naloge]],'[2]list 1'!$A$2:$I$2000,9,FALSE),"")</f>
        <v/>
      </c>
      <c r="X1610" s="296" t="str">
        <f>IFERROR(VLOOKUP(Table3[[#This Row],[Št. projektne naloge]],'[2]list 1'!$A$2:$I$2000,8,FALSE),"")</f>
        <v/>
      </c>
      <c r="Y1610" s="101">
        <f>SUM(Table3[[#This Row],[cca 
25%]:[cca 100%]])</f>
        <v>0</v>
      </c>
      <c r="Z1610" s="344">
        <f>Table3[[#This Row],[Montažne ure]]*(1-Table3[[#This Row],[faktor %]])</f>
        <v>0</v>
      </c>
      <c r="AA1610" s="366"/>
      <c r="AB1610" s="85"/>
      <c r="AC1610" s="85"/>
      <c r="AD1610" s="85"/>
      <c r="AE1610" s="108"/>
      <c r="AF1610" s="3"/>
      <c r="AG1610" s="296" t="str">
        <f>IFERROR(VLOOKUP(Table3[[#This Row],[Št. projektne naloge]],'[1]PLAN KONTROLE KONČANIH STROJEV'!$C$8:$M$2000,5,FALSE),"")</f>
        <v/>
      </c>
      <c r="AH1610" s="296" t="str">
        <f>IFERROR(VLOOKUP(Table3[[#This Row],[Št. projektne naloge]],'[1]PLAN KONTROLE KONČANIH STROJEV'!$C$8:$M$2000,4,FALSE),"")</f>
        <v/>
      </c>
      <c r="AI1610" s="10"/>
      <c r="AJ1610" s="10"/>
      <c r="AK1610" s="296" t="str">
        <f>IFERROR(VLOOKUP(Table3[[#This Row],[Št. projektne naloge]],'[1]PLAN KONTROLE KONČANIH STROJEV'!$C$8:$M$2000,9,FALSE),"")</f>
        <v/>
      </c>
      <c r="AL161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10" s="30" t="s">
        <v>357</v>
      </c>
      <c r="AN1610" s="1"/>
    </row>
    <row r="1611" spans="1:40" ht="18" hidden="1" customHeight="1" x14ac:dyDescent="0.35">
      <c r="A1611" s="117" t="s">
        <v>3362</v>
      </c>
      <c r="B1611" s="86" t="s">
        <v>3363</v>
      </c>
      <c r="C1611" s="57" t="s">
        <v>3360</v>
      </c>
      <c r="D1611" s="50" t="s">
        <v>3361</v>
      </c>
      <c r="E1611" s="50"/>
      <c r="F1611" s="433"/>
      <c r="G1611" s="10"/>
      <c r="H1611" s="29"/>
      <c r="I1611" s="10"/>
      <c r="J1611" s="10"/>
      <c r="K1611" s="10"/>
      <c r="L1611" s="24"/>
      <c r="M1611" s="24"/>
      <c r="N1611" s="10">
        <v>484148</v>
      </c>
      <c r="O1611" s="86">
        <v>16920</v>
      </c>
      <c r="P1611" s="10"/>
      <c r="Q1611" s="102" t="s">
        <v>3230</v>
      </c>
      <c r="R1611" s="10"/>
      <c r="S1611" s="59"/>
      <c r="T1611" s="30" t="s">
        <v>2296</v>
      </c>
      <c r="U1611" s="10"/>
      <c r="V1611" s="434"/>
      <c r="W1611" s="10" t="str">
        <f>IFERROR(VLOOKUP(Table3[[#This Row],[Št. projektne naloge]],'[2]list 1'!$A$2:$I$2000,9,FALSE),"")</f>
        <v>NI V TEKU</v>
      </c>
      <c r="X1611" s="296">
        <f>IFERROR(VLOOKUP(Table3[[#This Row],[Št. projektne naloge]],'[2]list 1'!$A$2:$I$2000,8,FALSE),"")</f>
        <v>0</v>
      </c>
      <c r="Y1611" s="101">
        <f>SUM(Table3[[#This Row],[cca 
25%]:[cca 100%]])</f>
        <v>0</v>
      </c>
      <c r="Z1611" s="344">
        <f>Table3[[#This Row],[Montažne ure]]*(1-Table3[[#This Row],[faktor %]])</f>
        <v>0</v>
      </c>
      <c r="AA1611" s="366"/>
      <c r="AB1611" s="85"/>
      <c r="AC1611" s="85"/>
      <c r="AD1611" s="85"/>
      <c r="AE1611" s="108"/>
      <c r="AF1611" s="3"/>
      <c r="AG1611" s="296" t="str">
        <f>IFERROR(VLOOKUP(Table3[[#This Row],[Št. projektne naloge]],'[1]PLAN KONTROLE KONČANIH STROJEV'!$C$8:$M$2000,5,FALSE),"")</f>
        <v/>
      </c>
      <c r="AH1611" s="296" t="str">
        <f>IFERROR(VLOOKUP(Table3[[#This Row],[Št. projektne naloge]],'[1]PLAN KONTROLE KONČANIH STROJEV'!$C$8:$M$2000,4,FALSE),"")</f>
        <v/>
      </c>
      <c r="AI1611" s="10"/>
      <c r="AJ1611" s="10"/>
      <c r="AK1611" s="296" t="str">
        <f>IFERROR(VLOOKUP(Table3[[#This Row],[Št. projektne naloge]],'[1]PLAN KONTROLE KONČANIH STROJEV'!$C$8:$M$2000,9,FALSE),"")</f>
        <v/>
      </c>
      <c r="AL161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11" s="30" t="s">
        <v>357</v>
      </c>
      <c r="AN1611" s="1"/>
    </row>
    <row r="1612" spans="1:40" ht="18" hidden="1" customHeight="1" x14ac:dyDescent="0.35">
      <c r="A1612" s="117" t="s">
        <v>3362</v>
      </c>
      <c r="B1612" s="86" t="s">
        <v>3363</v>
      </c>
      <c r="C1612" s="57"/>
      <c r="D1612" s="50"/>
      <c r="E1612" s="50" t="str">
        <f>RIGHT(D1612,5)</f>
        <v/>
      </c>
      <c r="F1612" s="10"/>
      <c r="G1612" s="10"/>
      <c r="H1612" s="29"/>
      <c r="I1612" s="10"/>
      <c r="J1612" s="10"/>
      <c r="K1612" s="10"/>
      <c r="L1612" s="24"/>
      <c r="M1612" s="24"/>
      <c r="N1612" s="10"/>
      <c r="O1612" s="10"/>
      <c r="P1612" s="10"/>
      <c r="Q1612" s="102"/>
      <c r="R1612" s="10"/>
      <c r="S1612" s="247"/>
      <c r="T1612" s="30"/>
      <c r="U1612" s="10"/>
      <c r="V1612" s="434"/>
      <c r="W1612" s="10" t="str">
        <f>IFERROR(VLOOKUP(Table3[[#This Row],[Št. projektne naloge]],'[2]list 1'!$A$2:$I$2000,9,FALSE),"")</f>
        <v/>
      </c>
      <c r="X1612" s="296" t="str">
        <f>IFERROR(VLOOKUP(Table3[[#This Row],[Št. projektne naloge]],'[2]list 1'!$A$2:$I$2000,8,FALSE),"")</f>
        <v/>
      </c>
      <c r="Y1612" s="101">
        <f>SUM(Table3[[#This Row],[cca 
25%]:[cca 100%]])</f>
        <v>0</v>
      </c>
      <c r="Z1612" s="344">
        <f>Table3[[#This Row],[Montažne ure]]*(1-Table3[[#This Row],[faktor %]])</f>
        <v>0</v>
      </c>
      <c r="AA1612" s="366"/>
      <c r="AB1612" s="85"/>
      <c r="AC1612" s="85"/>
      <c r="AD1612" s="85"/>
      <c r="AE1612" s="108"/>
      <c r="AF1612" s="3"/>
      <c r="AG1612" s="296" t="str">
        <f>IFERROR(VLOOKUP(Table3[[#This Row],[Št. projektne naloge]],'[1]PLAN KONTROLE KONČANIH STROJEV'!$C$8:$M$2000,5,FALSE),"")</f>
        <v/>
      </c>
      <c r="AH1612" s="296" t="str">
        <f>IFERROR(VLOOKUP(Table3[[#This Row],[Št. projektne naloge]],'[1]PLAN KONTROLE KONČANIH STROJEV'!$C$8:$M$2000,4,FALSE),"")</f>
        <v/>
      </c>
      <c r="AI1612" s="10"/>
      <c r="AJ1612" s="10"/>
      <c r="AK1612" s="296" t="str">
        <f>IFERROR(VLOOKUP(Table3[[#This Row],[Št. projektne naloge]],'[1]PLAN KONTROLE KONČANIH STROJEV'!$C$8:$M$2000,9,FALSE),"")</f>
        <v/>
      </c>
      <c r="AL161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12" s="30" t="s">
        <v>357</v>
      </c>
      <c r="AN1612" s="1"/>
    </row>
    <row r="1613" spans="1:40" ht="18" hidden="1" customHeight="1" x14ac:dyDescent="0.35">
      <c r="A1613" s="117"/>
      <c r="B1613" s="86"/>
      <c r="C1613" s="57"/>
      <c r="D1613" s="50"/>
      <c r="E1613" s="50" t="str">
        <f>RIGHT(D1613,5)</f>
        <v/>
      </c>
      <c r="F1613" s="10"/>
      <c r="G1613" s="10"/>
      <c r="H1613" s="29"/>
      <c r="I1613" s="10"/>
      <c r="J1613" s="10"/>
      <c r="K1613" s="10"/>
      <c r="L1613" s="24"/>
      <c r="M1613" s="24"/>
      <c r="N1613" s="10"/>
      <c r="O1613" s="10"/>
      <c r="P1613" s="10"/>
      <c r="Q1613" s="102"/>
      <c r="R1613" s="10"/>
      <c r="S1613" s="247"/>
      <c r="T1613" s="30"/>
      <c r="U1613" s="10"/>
      <c r="V1613" s="434"/>
      <c r="W1613" s="10" t="str">
        <f>IFERROR(VLOOKUP(Table3[[#This Row],[Št. projektne naloge]],'[2]list 1'!$A$2:$I$2000,9,FALSE),"")</f>
        <v/>
      </c>
      <c r="X1613" s="296" t="str">
        <f>IFERROR(VLOOKUP(Table3[[#This Row],[Št. projektne naloge]],'[2]list 1'!$A$2:$I$2000,8,FALSE),"")</f>
        <v/>
      </c>
      <c r="Y1613" s="101">
        <f>SUM(Table3[[#This Row],[cca 
25%]:[cca 100%]])</f>
        <v>0</v>
      </c>
      <c r="Z1613" s="344">
        <f>Table3[[#This Row],[Montažne ure]]*(1-Table3[[#This Row],[faktor %]])</f>
        <v>0</v>
      </c>
      <c r="AA1613" s="366"/>
      <c r="AB1613" s="85"/>
      <c r="AC1613" s="85"/>
      <c r="AD1613" s="85"/>
      <c r="AE1613" s="108"/>
      <c r="AF1613" s="3"/>
      <c r="AG1613" s="296" t="str">
        <f>IFERROR(VLOOKUP(Table3[[#This Row],[Št. projektne naloge]],'[1]PLAN KONTROLE KONČANIH STROJEV'!$C$8:$M$2000,5,FALSE),"")</f>
        <v/>
      </c>
      <c r="AH1613" s="296" t="str">
        <f>IFERROR(VLOOKUP(Table3[[#This Row],[Št. projektne naloge]],'[1]PLAN KONTROLE KONČANIH STROJEV'!$C$8:$M$2000,4,FALSE),"")</f>
        <v/>
      </c>
      <c r="AI1613" s="10"/>
      <c r="AJ1613" s="10"/>
      <c r="AK1613" s="296" t="str">
        <f>IFERROR(VLOOKUP(Table3[[#This Row],[Št. projektne naloge]],'[1]PLAN KONTROLE KONČANIH STROJEV'!$C$8:$M$2000,9,FALSE),"")</f>
        <v/>
      </c>
      <c r="AL161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13" s="30"/>
      <c r="AN1613" s="1"/>
    </row>
    <row r="1614" spans="1:40" ht="18" customHeight="1" x14ac:dyDescent="0.35">
      <c r="A1614" s="117" t="s">
        <v>3381</v>
      </c>
      <c r="B1614" s="86" t="s">
        <v>3380</v>
      </c>
      <c r="C1614" s="57" t="s">
        <v>3375</v>
      </c>
      <c r="D1614" s="419" t="s">
        <v>3376</v>
      </c>
      <c r="E1614" s="50" t="s">
        <v>3376</v>
      </c>
      <c r="F1614" s="601">
        <v>193489.4</v>
      </c>
      <c r="G1614" s="10"/>
      <c r="H1614" s="29" t="s">
        <v>3410</v>
      </c>
      <c r="I1614" s="7">
        <v>40</v>
      </c>
      <c r="J1614" s="4"/>
      <c r="K1614" s="7"/>
      <c r="L1614" s="19">
        <v>0</v>
      </c>
      <c r="M1614" s="19">
        <v>0</v>
      </c>
      <c r="N1614" s="10">
        <v>484069</v>
      </c>
      <c r="O1614" s="86">
        <v>16878</v>
      </c>
      <c r="P1614" s="10"/>
      <c r="Q1614" s="102" t="s">
        <v>3230</v>
      </c>
      <c r="R1614" s="10">
        <v>106</v>
      </c>
      <c r="S1614" s="58" t="s">
        <v>1486</v>
      </c>
      <c r="T1614" s="30" t="s">
        <v>1082</v>
      </c>
      <c r="U1614" s="10" t="s">
        <v>2229</v>
      </c>
      <c r="V1614" s="434"/>
      <c r="W1614" s="10" t="str">
        <f>IFERROR(VLOOKUP(Table3[[#This Row],[Št. projektne naloge]],'[2]list 1'!$A$2:$I$2000,9,FALSE),"")</f>
        <v>DELNO IZDANO</v>
      </c>
      <c r="X1614" s="296">
        <f>IFERROR(VLOOKUP(Table3[[#This Row],[Št. projektne naloge]],'[2]list 1'!$A$2:$I$2000,8,FALSE),"")</f>
        <v>0</v>
      </c>
      <c r="Y1614" s="101">
        <f>SUM(Table3[[#This Row],[cca 
25%]:[cca 100%]])</f>
        <v>0.25</v>
      </c>
      <c r="Z1614" s="344">
        <f>Table3[[#This Row],[Montažne ure]]*(1-Table3[[#This Row],[faktor %]])</f>
        <v>79.5</v>
      </c>
      <c r="AA1614" s="84">
        <v>0.25</v>
      </c>
      <c r="AB1614" s="85"/>
      <c r="AC1614" s="85"/>
      <c r="AD1614" s="85"/>
      <c r="AE1614" s="108"/>
      <c r="AF1614" s="3"/>
      <c r="AG1614" s="296" t="str">
        <f>IFERROR(VLOOKUP(Table3[[#This Row],[Št. projektne naloge]],'[1]PLAN KONTROLE KONČANIH STROJEV'!$C$8:$M$2000,5,FALSE),"")</f>
        <v/>
      </c>
      <c r="AH1614" s="296" t="str">
        <f>IFERROR(VLOOKUP(Table3[[#This Row],[Št. projektne naloge]],'[1]PLAN KONTROLE KONČANIH STROJEV'!$C$8:$M$2000,4,FALSE),"")</f>
        <v/>
      </c>
      <c r="AI1614" s="10"/>
      <c r="AJ1614" s="10"/>
      <c r="AK1614" s="296" t="str">
        <f>IFERROR(VLOOKUP(Table3[[#This Row],[Št. projektne naloge]],'[1]PLAN KONTROLE KONČANIH STROJEV'!$C$8:$M$2000,9,FALSE),"")</f>
        <v/>
      </c>
      <c r="AL161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14" s="30"/>
      <c r="AN1614" s="1"/>
    </row>
    <row r="1615" spans="1:40" ht="18" hidden="1" customHeight="1" x14ac:dyDescent="0.35">
      <c r="A1615" s="117" t="s">
        <v>3381</v>
      </c>
      <c r="B1615" s="86" t="s">
        <v>3380</v>
      </c>
      <c r="C1615" s="57" t="s">
        <v>1539</v>
      </c>
      <c r="D1615" s="50" t="s">
        <v>3377</v>
      </c>
      <c r="E1615" s="50" t="s">
        <v>3377</v>
      </c>
      <c r="F1615" s="601">
        <v>8985.11</v>
      </c>
      <c r="G1615" s="10"/>
      <c r="H1615" s="29"/>
      <c r="I1615" s="10"/>
      <c r="J1615" s="10"/>
      <c r="K1615" s="10"/>
      <c r="L1615" s="24"/>
      <c r="M1615" s="24"/>
      <c r="N1615" s="10">
        <v>315477</v>
      </c>
      <c r="O1615" s="10"/>
      <c r="P1615" s="10"/>
      <c r="Q1615" s="102" t="s">
        <v>3230</v>
      </c>
      <c r="R1615" s="10"/>
      <c r="S1615" s="247"/>
      <c r="T1615" s="30"/>
      <c r="U1615" s="10"/>
      <c r="V1615" s="434"/>
      <c r="W1615" s="10" t="str">
        <f>IFERROR(VLOOKUP(Table3[[#This Row],[Št. projektne naloge]],'[2]list 1'!$A$2:$I$2000,9,FALSE),"")</f>
        <v/>
      </c>
      <c r="X1615" s="296" t="str">
        <f>IFERROR(VLOOKUP(Table3[[#This Row],[Št. projektne naloge]],'[2]list 1'!$A$2:$I$2000,8,FALSE),"")</f>
        <v/>
      </c>
      <c r="Y1615" s="101">
        <f>SUM(Table3[[#This Row],[cca 
25%]:[cca 100%]])</f>
        <v>0</v>
      </c>
      <c r="Z1615" s="344">
        <f>Table3[[#This Row],[Montažne ure]]*(1-Table3[[#This Row],[faktor %]])</f>
        <v>0</v>
      </c>
      <c r="AA1615" s="366"/>
      <c r="AB1615" s="85"/>
      <c r="AC1615" s="85"/>
      <c r="AD1615" s="85"/>
      <c r="AE1615" s="108"/>
      <c r="AF1615" s="3"/>
      <c r="AG1615" s="296" t="str">
        <f>IFERROR(VLOOKUP(Table3[[#This Row],[Št. projektne naloge]],'[1]PLAN KONTROLE KONČANIH STROJEV'!$C$8:$M$2000,5,FALSE),"")</f>
        <v/>
      </c>
      <c r="AH1615" s="296" t="str">
        <f>IFERROR(VLOOKUP(Table3[[#This Row],[Št. projektne naloge]],'[1]PLAN KONTROLE KONČANIH STROJEV'!$C$8:$M$2000,4,FALSE),"")</f>
        <v/>
      </c>
      <c r="AI1615" s="10"/>
      <c r="AJ1615" s="10"/>
      <c r="AK1615" s="296" t="str">
        <f>IFERROR(VLOOKUP(Table3[[#This Row],[Št. projektne naloge]],'[1]PLAN KONTROLE KONČANIH STROJEV'!$C$8:$M$2000,9,FALSE),"")</f>
        <v/>
      </c>
      <c r="AL161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15" s="30"/>
      <c r="AN1615" s="1"/>
    </row>
    <row r="1616" spans="1:40" ht="18" hidden="1" customHeight="1" x14ac:dyDescent="0.35">
      <c r="A1616" s="117" t="s">
        <v>3381</v>
      </c>
      <c r="B1616" s="86" t="s">
        <v>3380</v>
      </c>
      <c r="C1616" s="57" t="s">
        <v>3378</v>
      </c>
      <c r="D1616" s="50" t="s">
        <v>3379</v>
      </c>
      <c r="E1616" s="50" t="s">
        <v>3379</v>
      </c>
      <c r="F1616" s="601">
        <v>27900.95</v>
      </c>
      <c r="G1616" s="10"/>
      <c r="H1616" s="29"/>
      <c r="I1616" s="10"/>
      <c r="J1616" s="10"/>
      <c r="K1616" s="10"/>
      <c r="L1616" s="24"/>
      <c r="M1616" s="24"/>
      <c r="N1616" s="10">
        <v>484070</v>
      </c>
      <c r="O1616" s="10"/>
      <c r="P1616" s="10"/>
      <c r="Q1616" s="102" t="s">
        <v>3230</v>
      </c>
      <c r="R1616" s="10"/>
      <c r="S1616" s="247"/>
      <c r="T1616" s="30"/>
      <c r="U1616" s="10"/>
      <c r="V1616" s="434"/>
      <c r="W1616" s="10" t="str">
        <f>IFERROR(VLOOKUP(Table3[[#This Row],[Št. projektne naloge]],'[2]list 1'!$A$2:$I$2000,9,FALSE),"")</f>
        <v/>
      </c>
      <c r="X1616" s="296" t="str">
        <f>IFERROR(VLOOKUP(Table3[[#This Row],[Št. projektne naloge]],'[2]list 1'!$A$2:$I$2000,8,FALSE),"")</f>
        <v/>
      </c>
      <c r="Y1616" s="101">
        <f>SUM(Table3[[#This Row],[cca 
25%]:[cca 100%]])</f>
        <v>0</v>
      </c>
      <c r="Z1616" s="344">
        <f>Table3[[#This Row],[Montažne ure]]*(1-Table3[[#This Row],[faktor %]])</f>
        <v>0</v>
      </c>
      <c r="AA1616" s="366"/>
      <c r="AB1616" s="85"/>
      <c r="AC1616" s="85"/>
      <c r="AD1616" s="85"/>
      <c r="AE1616" s="108"/>
      <c r="AF1616" s="3"/>
      <c r="AG1616" s="296" t="str">
        <f>IFERROR(VLOOKUP(Table3[[#This Row],[Št. projektne naloge]],'[1]PLAN KONTROLE KONČANIH STROJEV'!$C$8:$M$2000,5,FALSE),"")</f>
        <v/>
      </c>
      <c r="AH1616" s="296" t="str">
        <f>IFERROR(VLOOKUP(Table3[[#This Row],[Št. projektne naloge]],'[1]PLAN KONTROLE KONČANIH STROJEV'!$C$8:$M$2000,4,FALSE),"")</f>
        <v/>
      </c>
      <c r="AI1616" s="10"/>
      <c r="AJ1616" s="10"/>
      <c r="AK1616" s="296" t="str">
        <f>IFERROR(VLOOKUP(Table3[[#This Row],[Št. projektne naloge]],'[1]PLAN KONTROLE KONČANIH STROJEV'!$C$8:$M$2000,9,FALSE),"")</f>
        <v/>
      </c>
      <c r="AL161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16" s="30"/>
      <c r="AN1616" s="1"/>
    </row>
    <row r="1617" spans="1:40" ht="18" hidden="1" customHeight="1" x14ac:dyDescent="0.35">
      <c r="A1617" s="117"/>
      <c r="B1617" s="86"/>
      <c r="C1617" s="57"/>
      <c r="D1617" s="50"/>
      <c r="E1617" s="50" t="str">
        <f>RIGHT(D1617,5)</f>
        <v/>
      </c>
      <c r="F1617" s="601"/>
      <c r="G1617" s="10"/>
      <c r="H1617" s="29"/>
      <c r="I1617" s="10"/>
      <c r="J1617" s="10"/>
      <c r="K1617" s="10"/>
      <c r="L1617" s="24"/>
      <c r="M1617" s="24"/>
      <c r="N1617" s="10"/>
      <c r="O1617" s="10"/>
      <c r="P1617" s="10"/>
      <c r="Q1617" s="102"/>
      <c r="R1617" s="10"/>
      <c r="S1617" s="247"/>
      <c r="T1617" s="30"/>
      <c r="U1617" s="10"/>
      <c r="V1617" s="434"/>
      <c r="W1617" s="10" t="str">
        <f>IFERROR(VLOOKUP(Table3[[#This Row],[Št. projektne naloge]],'[2]list 1'!$A$2:$I$2000,9,FALSE),"")</f>
        <v/>
      </c>
      <c r="X1617" s="296" t="str">
        <f>IFERROR(VLOOKUP(Table3[[#This Row],[Št. projektne naloge]],'[2]list 1'!$A$2:$I$2000,8,FALSE),"")</f>
        <v/>
      </c>
      <c r="Y1617" s="101">
        <f>SUM(Table3[[#This Row],[cca 
25%]:[cca 100%]])</f>
        <v>0</v>
      </c>
      <c r="Z1617" s="344">
        <f>Table3[[#This Row],[Montažne ure]]*(1-Table3[[#This Row],[faktor %]])</f>
        <v>0</v>
      </c>
      <c r="AA1617" s="366"/>
      <c r="AB1617" s="85"/>
      <c r="AC1617" s="85"/>
      <c r="AD1617" s="85"/>
      <c r="AE1617" s="108"/>
      <c r="AF1617" s="3"/>
      <c r="AG1617" s="296" t="str">
        <f>IFERROR(VLOOKUP(Table3[[#This Row],[Št. projektne naloge]],'[1]PLAN KONTROLE KONČANIH STROJEV'!$C$8:$M$2000,5,FALSE),"")</f>
        <v/>
      </c>
      <c r="AH1617" s="296" t="str">
        <f>IFERROR(VLOOKUP(Table3[[#This Row],[Št. projektne naloge]],'[1]PLAN KONTROLE KONČANIH STROJEV'!$C$8:$M$2000,4,FALSE),"")</f>
        <v/>
      </c>
      <c r="AI1617" s="10"/>
      <c r="AJ1617" s="10"/>
      <c r="AK1617" s="296" t="str">
        <f>IFERROR(VLOOKUP(Table3[[#This Row],[Št. projektne naloge]],'[1]PLAN KONTROLE KONČANIH STROJEV'!$C$8:$M$2000,9,FALSE),"")</f>
        <v/>
      </c>
      <c r="AL161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17" s="30"/>
      <c r="AN1617" s="1"/>
    </row>
    <row r="1618" spans="1:40" ht="18" hidden="1" customHeight="1" x14ac:dyDescent="0.35">
      <c r="A1618" s="117" t="s">
        <v>3389</v>
      </c>
      <c r="B1618" s="86" t="s">
        <v>3390</v>
      </c>
      <c r="C1618" s="57" t="s">
        <v>3391</v>
      </c>
      <c r="D1618" s="50" t="s">
        <v>3392</v>
      </c>
      <c r="E1618" s="50">
        <v>1</v>
      </c>
      <c r="F1618" s="601"/>
      <c r="G1618" s="10" t="s">
        <v>765</v>
      </c>
      <c r="H1618" s="29"/>
      <c r="I1618" s="70">
        <v>42</v>
      </c>
      <c r="J1618" s="10"/>
      <c r="K1618" s="433"/>
      <c r="L1618" s="24"/>
      <c r="M1618" s="24"/>
      <c r="N1618" s="10">
        <v>486947</v>
      </c>
      <c r="O1618" s="10"/>
      <c r="P1618" s="10"/>
      <c r="Q1618" s="102" t="s">
        <v>3230</v>
      </c>
      <c r="R1618" s="10"/>
      <c r="S1618" s="247"/>
      <c r="T1618" s="30"/>
      <c r="U1618" s="10"/>
      <c r="V1618" s="434"/>
      <c r="W1618" s="10" t="str">
        <f>IFERROR(VLOOKUP(Table3[[#This Row],[Št. projektne naloge]],'[2]list 1'!$A$2:$I$2000,9,FALSE),"")</f>
        <v/>
      </c>
      <c r="X1618" s="296" t="str">
        <f>IFERROR(VLOOKUP(Table3[[#This Row],[Št. projektne naloge]],'[2]list 1'!$A$2:$I$2000,8,FALSE),"")</f>
        <v/>
      </c>
      <c r="Y1618" s="101">
        <f>SUM(Table3[[#This Row],[cca 
25%]:[cca 100%]])</f>
        <v>0</v>
      </c>
      <c r="Z1618" s="344">
        <f>Table3[[#This Row],[Montažne ure]]*(1-Table3[[#This Row],[faktor %]])</f>
        <v>0</v>
      </c>
      <c r="AA1618" s="366"/>
      <c r="AB1618" s="85"/>
      <c r="AC1618" s="85"/>
      <c r="AD1618" s="85"/>
      <c r="AE1618" s="108"/>
      <c r="AF1618" s="3"/>
      <c r="AG1618" s="296" t="str">
        <f>IFERROR(VLOOKUP(Table3[[#This Row],[Št. projektne naloge]],'[1]PLAN KONTROLE KONČANIH STROJEV'!$C$8:$M$2000,5,FALSE),"")</f>
        <v/>
      </c>
      <c r="AH1618" s="296" t="str">
        <f>IFERROR(VLOOKUP(Table3[[#This Row],[Št. projektne naloge]],'[1]PLAN KONTROLE KONČANIH STROJEV'!$C$8:$M$2000,4,FALSE),"")</f>
        <v/>
      </c>
      <c r="AI1618" s="10"/>
      <c r="AJ1618" s="10"/>
      <c r="AK1618" s="296" t="str">
        <f>IFERROR(VLOOKUP(Table3[[#This Row],[Št. projektne naloge]],'[1]PLAN KONTROLE KONČANIH STROJEV'!$C$8:$M$2000,9,FALSE),"")</f>
        <v/>
      </c>
      <c r="AL161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18" s="30"/>
      <c r="AN1618" s="1"/>
    </row>
    <row r="1619" spans="1:40" ht="18" hidden="1" customHeight="1" x14ac:dyDescent="0.35">
      <c r="A1619" s="117" t="s">
        <v>3389</v>
      </c>
      <c r="B1619" s="86" t="s">
        <v>3390</v>
      </c>
      <c r="C1619" s="57" t="s">
        <v>3393</v>
      </c>
      <c r="D1619" s="50" t="s">
        <v>3394</v>
      </c>
      <c r="E1619" s="50">
        <v>1</v>
      </c>
      <c r="F1619" s="601"/>
      <c r="G1619" s="10" t="s">
        <v>3169</v>
      </c>
      <c r="H1619" s="29"/>
      <c r="I1619" s="70">
        <v>42</v>
      </c>
      <c r="J1619" s="10"/>
      <c r="K1619" s="10"/>
      <c r="L1619" s="24"/>
      <c r="M1619" s="24"/>
      <c r="N1619" s="10">
        <v>472487</v>
      </c>
      <c r="O1619" s="10"/>
      <c r="P1619" s="10"/>
      <c r="Q1619" s="102" t="s">
        <v>3230</v>
      </c>
      <c r="R1619" s="10"/>
      <c r="S1619" s="247"/>
      <c r="T1619" s="30"/>
      <c r="U1619" s="10"/>
      <c r="V1619" s="434"/>
      <c r="W1619" s="10" t="str">
        <f>IFERROR(VLOOKUP(Table3[[#This Row],[Št. projektne naloge]],'[2]list 1'!$A$2:$I$2000,9,FALSE),"")</f>
        <v/>
      </c>
      <c r="X1619" s="296" t="str">
        <f>IFERROR(VLOOKUP(Table3[[#This Row],[Št. projektne naloge]],'[2]list 1'!$A$2:$I$2000,8,FALSE),"")</f>
        <v/>
      </c>
      <c r="Y1619" s="101">
        <f>SUM(Table3[[#This Row],[cca 
25%]:[cca 100%]])</f>
        <v>0</v>
      </c>
      <c r="Z1619" s="344">
        <f>Table3[[#This Row],[Montažne ure]]*(1-Table3[[#This Row],[faktor %]])</f>
        <v>0</v>
      </c>
      <c r="AA1619" s="366"/>
      <c r="AB1619" s="85"/>
      <c r="AC1619" s="85"/>
      <c r="AD1619" s="85"/>
      <c r="AE1619" s="108"/>
      <c r="AF1619" s="3"/>
      <c r="AG1619" s="296" t="str">
        <f>IFERROR(VLOOKUP(Table3[[#This Row],[Št. projektne naloge]],'[1]PLAN KONTROLE KONČANIH STROJEV'!$C$8:$M$2000,5,FALSE),"")</f>
        <v/>
      </c>
      <c r="AH1619" s="296" t="str">
        <f>IFERROR(VLOOKUP(Table3[[#This Row],[Št. projektne naloge]],'[1]PLAN KONTROLE KONČANIH STROJEV'!$C$8:$M$2000,4,FALSE),"")</f>
        <v/>
      </c>
      <c r="AI1619" s="10"/>
      <c r="AJ1619" s="10"/>
      <c r="AK1619" s="296" t="str">
        <f>IFERROR(VLOOKUP(Table3[[#This Row],[Št. projektne naloge]],'[1]PLAN KONTROLE KONČANIH STROJEV'!$C$8:$M$2000,9,FALSE),"")</f>
        <v/>
      </c>
      <c r="AL161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19" s="30"/>
      <c r="AN1619" s="1"/>
    </row>
    <row r="1620" spans="1:40" ht="18" hidden="1" customHeight="1" x14ac:dyDescent="0.35">
      <c r="A1620" s="117" t="s">
        <v>3389</v>
      </c>
      <c r="B1620" s="86" t="s">
        <v>3390</v>
      </c>
      <c r="C1620" s="57" t="s">
        <v>3395</v>
      </c>
      <c r="D1620" s="50" t="s">
        <v>3396</v>
      </c>
      <c r="E1620" s="50">
        <v>1</v>
      </c>
      <c r="F1620" s="601"/>
      <c r="G1620" s="10" t="s">
        <v>3169</v>
      </c>
      <c r="H1620" s="29"/>
      <c r="I1620" s="70">
        <v>42</v>
      </c>
      <c r="J1620" s="10"/>
      <c r="K1620" s="433"/>
      <c r="L1620" s="24"/>
      <c r="M1620" s="24"/>
      <c r="N1620" s="10">
        <v>472410</v>
      </c>
      <c r="O1620" s="10"/>
      <c r="P1620" s="10"/>
      <c r="Q1620" s="102" t="s">
        <v>3230</v>
      </c>
      <c r="R1620" s="10"/>
      <c r="S1620" s="247"/>
      <c r="T1620" s="30"/>
      <c r="U1620" s="10"/>
      <c r="V1620" s="434"/>
      <c r="W1620" s="10" t="str">
        <f>IFERROR(VLOOKUP(Table3[[#This Row],[Št. projektne naloge]],'[2]list 1'!$A$2:$I$2000,9,FALSE),"")</f>
        <v/>
      </c>
      <c r="X1620" s="296" t="str">
        <f>IFERROR(VLOOKUP(Table3[[#This Row],[Št. projektne naloge]],'[2]list 1'!$A$2:$I$2000,8,FALSE),"")</f>
        <v/>
      </c>
      <c r="Y1620" s="101">
        <f>SUM(Table3[[#This Row],[cca 
25%]:[cca 100%]])</f>
        <v>0</v>
      </c>
      <c r="Z1620" s="344">
        <f>Table3[[#This Row],[Montažne ure]]*(1-Table3[[#This Row],[faktor %]])</f>
        <v>0</v>
      </c>
      <c r="AA1620" s="366"/>
      <c r="AB1620" s="85"/>
      <c r="AC1620" s="85"/>
      <c r="AD1620" s="85"/>
      <c r="AE1620" s="108"/>
      <c r="AF1620" s="3"/>
      <c r="AG1620" s="296" t="str">
        <f>IFERROR(VLOOKUP(Table3[[#This Row],[Št. projektne naloge]],'[1]PLAN KONTROLE KONČANIH STROJEV'!$C$8:$M$2000,5,FALSE),"")</f>
        <v/>
      </c>
      <c r="AH1620" s="296" t="str">
        <f>IFERROR(VLOOKUP(Table3[[#This Row],[Št. projektne naloge]],'[1]PLAN KONTROLE KONČANIH STROJEV'!$C$8:$M$2000,4,FALSE),"")</f>
        <v/>
      </c>
      <c r="AI1620" s="10"/>
      <c r="AJ1620" s="10"/>
      <c r="AK1620" s="296" t="str">
        <f>IFERROR(VLOOKUP(Table3[[#This Row],[Št. projektne naloge]],'[1]PLAN KONTROLE KONČANIH STROJEV'!$C$8:$M$2000,9,FALSE),"")</f>
        <v/>
      </c>
      <c r="AL162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20" s="30"/>
      <c r="AN1620" s="1"/>
    </row>
    <row r="1621" spans="1:40" ht="18" hidden="1" customHeight="1" x14ac:dyDescent="0.35">
      <c r="A1621" s="117" t="s">
        <v>3389</v>
      </c>
      <c r="B1621" s="86" t="s">
        <v>3390</v>
      </c>
      <c r="C1621" s="57" t="s">
        <v>3397</v>
      </c>
      <c r="D1621" s="50" t="s">
        <v>3398</v>
      </c>
      <c r="E1621" s="50">
        <v>1</v>
      </c>
      <c r="F1621" s="601"/>
      <c r="G1621" s="10" t="s">
        <v>689</v>
      </c>
      <c r="H1621" s="29"/>
      <c r="I1621" s="70">
        <v>42</v>
      </c>
      <c r="J1621" s="10"/>
      <c r="K1621" s="10"/>
      <c r="L1621" s="24"/>
      <c r="M1621" s="24"/>
      <c r="N1621" s="10">
        <v>486945</v>
      </c>
      <c r="O1621" s="10"/>
      <c r="P1621" s="10"/>
      <c r="Q1621" s="102" t="s">
        <v>3230</v>
      </c>
      <c r="R1621" s="10"/>
      <c r="S1621" s="247"/>
      <c r="T1621" s="30"/>
      <c r="U1621" s="10"/>
      <c r="V1621" s="434"/>
      <c r="W1621" s="10" t="str">
        <f>IFERROR(VLOOKUP(Table3[[#This Row],[Št. projektne naloge]],'[2]list 1'!$A$2:$I$2000,9,FALSE),"")</f>
        <v/>
      </c>
      <c r="X1621" s="296" t="str">
        <f>IFERROR(VLOOKUP(Table3[[#This Row],[Št. projektne naloge]],'[2]list 1'!$A$2:$I$2000,8,FALSE),"")</f>
        <v/>
      </c>
      <c r="Y1621" s="101">
        <f>SUM(Table3[[#This Row],[cca 
25%]:[cca 100%]])</f>
        <v>0</v>
      </c>
      <c r="Z1621" s="344">
        <f>Table3[[#This Row],[Montažne ure]]*(1-Table3[[#This Row],[faktor %]])</f>
        <v>0</v>
      </c>
      <c r="AA1621" s="366"/>
      <c r="AB1621" s="85"/>
      <c r="AC1621" s="85"/>
      <c r="AD1621" s="85"/>
      <c r="AE1621" s="108"/>
      <c r="AF1621" s="3"/>
      <c r="AG1621" s="296" t="str">
        <f>IFERROR(VLOOKUP(Table3[[#This Row],[Št. projektne naloge]],'[1]PLAN KONTROLE KONČANIH STROJEV'!$C$8:$M$2000,5,FALSE),"")</f>
        <v/>
      </c>
      <c r="AH1621" s="296" t="str">
        <f>IFERROR(VLOOKUP(Table3[[#This Row],[Št. projektne naloge]],'[1]PLAN KONTROLE KONČANIH STROJEV'!$C$8:$M$2000,4,FALSE),"")</f>
        <v/>
      </c>
      <c r="AI1621" s="10"/>
      <c r="AJ1621" s="10"/>
      <c r="AK1621" s="296" t="str">
        <f>IFERROR(VLOOKUP(Table3[[#This Row],[Št. projektne naloge]],'[1]PLAN KONTROLE KONČANIH STROJEV'!$C$8:$M$2000,9,FALSE),"")</f>
        <v/>
      </c>
      <c r="AL162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21" s="30"/>
      <c r="AN1621" s="1"/>
    </row>
    <row r="1622" spans="1:40" ht="18" hidden="1" customHeight="1" x14ac:dyDescent="0.35">
      <c r="A1622" s="117" t="s">
        <v>3389</v>
      </c>
      <c r="B1622" s="86" t="s">
        <v>3390</v>
      </c>
      <c r="C1622" s="57" t="s">
        <v>3399</v>
      </c>
      <c r="D1622" s="50" t="s">
        <v>3400</v>
      </c>
      <c r="E1622" s="50">
        <v>1</v>
      </c>
      <c r="F1622" s="601"/>
      <c r="G1622" s="10" t="s">
        <v>689</v>
      </c>
      <c r="H1622" s="29"/>
      <c r="I1622" s="70">
        <v>42</v>
      </c>
      <c r="J1622" s="10"/>
      <c r="K1622" s="10"/>
      <c r="L1622" s="24"/>
      <c r="M1622" s="24"/>
      <c r="N1622" s="10">
        <v>486946</v>
      </c>
      <c r="O1622" s="10"/>
      <c r="P1622" s="10"/>
      <c r="Q1622" s="102" t="s">
        <v>3230</v>
      </c>
      <c r="R1622" s="10"/>
      <c r="S1622" s="247"/>
      <c r="T1622" s="30"/>
      <c r="U1622" s="10"/>
      <c r="V1622" s="434"/>
      <c r="W1622" s="10" t="str">
        <f>IFERROR(VLOOKUP(Table3[[#This Row],[Št. projektne naloge]],'[2]list 1'!$A$2:$I$2000,9,FALSE),"")</f>
        <v/>
      </c>
      <c r="X1622" s="296" t="str">
        <f>IFERROR(VLOOKUP(Table3[[#This Row],[Št. projektne naloge]],'[2]list 1'!$A$2:$I$2000,8,FALSE),"")</f>
        <v/>
      </c>
      <c r="Y1622" s="101">
        <f>SUM(Table3[[#This Row],[cca 
25%]:[cca 100%]])</f>
        <v>0</v>
      </c>
      <c r="Z1622" s="344">
        <f>Table3[[#This Row],[Montažne ure]]*(1-Table3[[#This Row],[faktor %]])</f>
        <v>0</v>
      </c>
      <c r="AA1622" s="366"/>
      <c r="AB1622" s="85"/>
      <c r="AC1622" s="85"/>
      <c r="AD1622" s="85"/>
      <c r="AE1622" s="108"/>
      <c r="AF1622" s="3"/>
      <c r="AG1622" s="296" t="str">
        <f>IFERROR(VLOOKUP(Table3[[#This Row],[Št. projektne naloge]],'[1]PLAN KONTROLE KONČANIH STROJEV'!$C$8:$M$2000,5,FALSE),"")</f>
        <v/>
      </c>
      <c r="AH1622" s="296" t="str">
        <f>IFERROR(VLOOKUP(Table3[[#This Row],[Št. projektne naloge]],'[1]PLAN KONTROLE KONČANIH STROJEV'!$C$8:$M$2000,4,FALSE),"")</f>
        <v/>
      </c>
      <c r="AI1622" s="10"/>
      <c r="AJ1622" s="10"/>
      <c r="AK1622" s="296" t="str">
        <f>IFERROR(VLOOKUP(Table3[[#This Row],[Št. projektne naloge]],'[1]PLAN KONTROLE KONČANIH STROJEV'!$C$8:$M$2000,9,FALSE),"")</f>
        <v/>
      </c>
      <c r="AL162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22" s="30"/>
      <c r="AN1622" s="1"/>
    </row>
    <row r="1623" spans="1:40" ht="18" hidden="1" customHeight="1" x14ac:dyDescent="0.35">
      <c r="A1623" s="106" t="s">
        <v>3389</v>
      </c>
      <c r="B1623" s="71" t="s">
        <v>3390</v>
      </c>
      <c r="C1623" s="96" t="s">
        <v>3401</v>
      </c>
      <c r="D1623" s="97" t="s">
        <v>3402</v>
      </c>
      <c r="E1623" s="97" t="s">
        <v>1716</v>
      </c>
      <c r="F1623" s="630"/>
      <c r="G1623" s="70" t="s">
        <v>765</v>
      </c>
      <c r="H1623" s="379"/>
      <c r="I1623" s="70">
        <v>42</v>
      </c>
      <c r="J1623" s="70"/>
      <c r="K1623" s="70"/>
      <c r="L1623" s="229"/>
      <c r="M1623" s="229"/>
      <c r="N1623" s="70">
        <v>484075</v>
      </c>
      <c r="O1623" s="10"/>
      <c r="P1623" s="10"/>
      <c r="Q1623" s="102" t="s">
        <v>3230</v>
      </c>
      <c r="R1623" s="10"/>
      <c r="S1623" s="247"/>
      <c r="T1623" s="30"/>
      <c r="U1623" s="10"/>
      <c r="V1623" s="434"/>
      <c r="W1623" s="10" t="str">
        <f>IFERROR(VLOOKUP(Table3[[#This Row],[Št. projektne naloge]],'[2]list 1'!$A$2:$I$2000,9,FALSE),"")</f>
        <v/>
      </c>
      <c r="X1623" s="296" t="str">
        <f>IFERROR(VLOOKUP(Table3[[#This Row],[Št. projektne naloge]],'[2]list 1'!$A$2:$I$2000,8,FALSE),"")</f>
        <v/>
      </c>
      <c r="Y1623" s="101">
        <f>SUM(Table3[[#This Row],[cca 
25%]:[cca 100%]])</f>
        <v>0</v>
      </c>
      <c r="Z1623" s="344">
        <f>Table3[[#This Row],[Montažne ure]]*(1-Table3[[#This Row],[faktor %]])</f>
        <v>0</v>
      </c>
      <c r="AA1623" s="366"/>
      <c r="AB1623" s="85"/>
      <c r="AC1623" s="85"/>
      <c r="AD1623" s="85"/>
      <c r="AE1623" s="108"/>
      <c r="AF1623" s="3"/>
      <c r="AG1623" s="296" t="str">
        <f>IFERROR(VLOOKUP(Table3[[#This Row],[Št. projektne naloge]],'[1]PLAN KONTROLE KONČANIH STROJEV'!$C$8:$M$2000,5,FALSE),"")</f>
        <v/>
      </c>
      <c r="AH1623" s="296" t="str">
        <f>IFERROR(VLOOKUP(Table3[[#This Row],[Št. projektne naloge]],'[1]PLAN KONTROLE KONČANIH STROJEV'!$C$8:$M$2000,4,FALSE),"")</f>
        <v/>
      </c>
      <c r="AI1623" s="10"/>
      <c r="AJ1623" s="10"/>
      <c r="AK1623" s="296" t="str">
        <f>IFERROR(VLOOKUP(Table3[[#This Row],[Št. projektne naloge]],'[1]PLAN KONTROLE KONČANIH STROJEV'!$C$8:$M$2000,9,FALSE),"")</f>
        <v/>
      </c>
      <c r="AL162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23" s="30"/>
      <c r="AN1623" s="1"/>
    </row>
    <row r="1624" spans="1:40" ht="18" hidden="1" customHeight="1" x14ac:dyDescent="0.3">
      <c r="A1624" s="106" t="s">
        <v>3389</v>
      </c>
      <c r="B1624" s="71" t="s">
        <v>3390</v>
      </c>
      <c r="C1624" s="96" t="s">
        <v>3403</v>
      </c>
      <c r="D1624" s="97" t="s">
        <v>3404</v>
      </c>
      <c r="E1624" s="97" t="s">
        <v>1717</v>
      </c>
      <c r="F1624" s="70"/>
      <c r="G1624" s="70" t="s">
        <v>785</v>
      </c>
      <c r="H1624" s="379"/>
      <c r="I1624" s="70">
        <v>42</v>
      </c>
      <c r="J1624" s="70"/>
      <c r="K1624" s="70"/>
      <c r="L1624" s="96"/>
      <c r="M1624" s="96"/>
      <c r="N1624" s="70">
        <v>484074</v>
      </c>
      <c r="O1624" s="10">
        <v>17042</v>
      </c>
      <c r="P1624" s="10">
        <v>1</v>
      </c>
      <c r="Q1624" s="102"/>
      <c r="R1624" s="10"/>
      <c r="S1624" s="62" t="s">
        <v>19</v>
      </c>
      <c r="T1624" s="30"/>
      <c r="U1624" s="10"/>
      <c r="V1624" s="434"/>
      <c r="W1624" s="10" t="str">
        <f>IFERROR(VLOOKUP(Table3[[#This Row],[Št. projektne naloge]],'[2]list 1'!$A$2:$I$2000,9,FALSE),"")</f>
        <v/>
      </c>
      <c r="X1624" s="296" t="str">
        <f>IFERROR(VLOOKUP(Table3[[#This Row],[Št. projektne naloge]],'[2]list 1'!$A$2:$I$2000,8,FALSE),"")</f>
        <v/>
      </c>
      <c r="Y1624" s="101">
        <f>SUM(Table3[[#This Row],[cca 
25%]:[cca 100%]])</f>
        <v>0</v>
      </c>
      <c r="Z1624" s="344">
        <f>Table3[[#This Row],[Montažne ure]]*(1-Table3[[#This Row],[faktor %]])</f>
        <v>0</v>
      </c>
      <c r="AA1624" s="366"/>
      <c r="AB1624" s="85"/>
      <c r="AC1624" s="85"/>
      <c r="AD1624" s="85"/>
      <c r="AE1624" s="108"/>
      <c r="AF1624" s="3"/>
      <c r="AG1624" s="296" t="str">
        <f>IFERROR(VLOOKUP(Table3[[#This Row],[Št. projektne naloge]],'[1]PLAN KONTROLE KONČANIH STROJEV'!$C$8:$M$2000,5,FALSE),"")</f>
        <v/>
      </c>
      <c r="AH1624" s="296" t="str">
        <f>IFERROR(VLOOKUP(Table3[[#This Row],[Št. projektne naloge]],'[1]PLAN KONTROLE KONČANIH STROJEV'!$C$8:$M$2000,4,FALSE),"")</f>
        <v/>
      </c>
      <c r="AI1624" s="10"/>
      <c r="AJ1624" s="10"/>
      <c r="AK1624" s="296" t="str">
        <f>IFERROR(VLOOKUP(Table3[[#This Row],[Št. projektne naloge]],'[1]PLAN KONTROLE KONČANIH STROJEV'!$C$8:$M$2000,9,FALSE),"")</f>
        <v/>
      </c>
      <c r="AL162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24" s="30"/>
      <c r="AN1624" s="1"/>
    </row>
    <row r="1625" spans="1:40" ht="18" hidden="1" customHeight="1" x14ac:dyDescent="0.3">
      <c r="A1625" s="76" t="s">
        <v>3389</v>
      </c>
      <c r="B1625" s="92" t="s">
        <v>3390</v>
      </c>
      <c r="C1625" s="533" t="s">
        <v>3440</v>
      </c>
      <c r="D1625" s="25" t="s">
        <v>3404</v>
      </c>
      <c r="E1625" s="25">
        <v>1</v>
      </c>
      <c r="F1625" s="91"/>
      <c r="G1625" s="91" t="s">
        <v>2224</v>
      </c>
      <c r="H1625" s="379"/>
      <c r="I1625" s="70">
        <v>42</v>
      </c>
      <c r="J1625" s="70"/>
      <c r="K1625" s="70"/>
      <c r="L1625" s="96"/>
      <c r="M1625" s="96"/>
      <c r="N1625" s="91">
        <v>493188</v>
      </c>
      <c r="O1625" s="10"/>
      <c r="P1625" s="10">
        <v>1</v>
      </c>
      <c r="Q1625" s="10"/>
      <c r="R1625" s="10">
        <v>153</v>
      </c>
      <c r="S1625" s="62" t="s">
        <v>19</v>
      </c>
      <c r="T1625" s="30"/>
      <c r="U1625" s="10" t="s">
        <v>1083</v>
      </c>
      <c r="V1625" s="434"/>
      <c r="W1625" s="10" t="str">
        <f>IFERROR(VLOOKUP(Table3[[#This Row],[Št. projektne naloge]],'[2]list 1'!$A$2:$I$2000,9,FALSE),"")</f>
        <v/>
      </c>
      <c r="X1625" s="296" t="str">
        <f>IFERROR(VLOOKUP(Table3[[#This Row],[Št. projektne naloge]],'[2]list 1'!$A$2:$I$2000,8,FALSE),"")</f>
        <v/>
      </c>
      <c r="Y1625" s="101">
        <f>SUM(Table3[[#This Row],[cca 
25%]:[cca 100%]])</f>
        <v>0</v>
      </c>
      <c r="Z1625" s="344">
        <f>Table3[[#This Row],[Montažne ure]]*(1-Table3[[#This Row],[faktor %]])</f>
        <v>153</v>
      </c>
      <c r="AA1625" s="366"/>
      <c r="AB1625" s="85"/>
      <c r="AC1625" s="85"/>
      <c r="AD1625" s="85"/>
      <c r="AE1625" s="108"/>
      <c r="AF1625" s="3"/>
      <c r="AG1625" s="296"/>
      <c r="AH1625" s="296"/>
      <c r="AI1625" s="10"/>
      <c r="AJ1625" s="10"/>
      <c r="AK1625" s="296"/>
      <c r="AL1625" s="30"/>
      <c r="AM1625" s="30"/>
      <c r="AN1625" s="1"/>
    </row>
    <row r="1626" spans="1:40" ht="18" customHeight="1" x14ac:dyDescent="0.35">
      <c r="A1626" s="76" t="s">
        <v>3389</v>
      </c>
      <c r="B1626" s="92" t="s">
        <v>3390</v>
      </c>
      <c r="C1626" s="533" t="s">
        <v>3441</v>
      </c>
      <c r="D1626" s="25" t="s">
        <v>3404</v>
      </c>
      <c r="E1626" s="25">
        <v>1</v>
      </c>
      <c r="F1626" s="91"/>
      <c r="G1626" s="91" t="s">
        <v>2224</v>
      </c>
      <c r="H1626" s="112" t="s">
        <v>3438</v>
      </c>
      <c r="I1626" s="200">
        <v>42</v>
      </c>
      <c r="J1626" s="517"/>
      <c r="K1626" s="517"/>
      <c r="L1626" s="19">
        <v>0</v>
      </c>
      <c r="M1626" s="631"/>
      <c r="N1626" s="91">
        <v>492430</v>
      </c>
      <c r="O1626" s="10"/>
      <c r="P1626" s="10">
        <v>1</v>
      </c>
      <c r="Q1626" s="10"/>
      <c r="R1626" s="10">
        <v>93</v>
      </c>
      <c r="S1626" s="62" t="s">
        <v>19</v>
      </c>
      <c r="T1626" s="30"/>
      <c r="U1626" s="10" t="s">
        <v>1083</v>
      </c>
      <c r="V1626" s="434"/>
      <c r="W1626" s="10" t="str">
        <f>IFERROR(VLOOKUP(Table3[[#This Row],[Št. projektne naloge]],'[2]list 1'!$A$2:$I$2000,9,FALSE),"")</f>
        <v/>
      </c>
      <c r="X1626" s="296" t="str">
        <f>IFERROR(VLOOKUP(Table3[[#This Row],[Št. projektne naloge]],'[2]list 1'!$A$2:$I$2000,8,FALSE),"")</f>
        <v/>
      </c>
      <c r="Y1626" s="101">
        <f>SUM(Table3[[#This Row],[cca 
25%]:[cca 100%]])</f>
        <v>0</v>
      </c>
      <c r="Z1626" s="344">
        <f>Table3[[#This Row],[Montažne ure]]*(1-Table3[[#This Row],[faktor %]])</f>
        <v>93</v>
      </c>
      <c r="AA1626" s="366"/>
      <c r="AB1626" s="85"/>
      <c r="AC1626" s="85"/>
      <c r="AD1626" s="85"/>
      <c r="AE1626" s="108"/>
      <c r="AF1626" s="3"/>
      <c r="AG1626" s="296"/>
      <c r="AH1626" s="296"/>
      <c r="AI1626" s="10"/>
      <c r="AJ1626" s="10"/>
      <c r="AK1626" s="296"/>
      <c r="AL1626" s="30"/>
      <c r="AM1626" s="30"/>
      <c r="AN1626" s="1"/>
    </row>
    <row r="1627" spans="1:40" ht="18" hidden="1" customHeight="1" x14ac:dyDescent="0.3">
      <c r="A1627" s="76" t="s">
        <v>3389</v>
      </c>
      <c r="B1627" s="92" t="s">
        <v>3390</v>
      </c>
      <c r="C1627" s="533" t="s">
        <v>3442</v>
      </c>
      <c r="D1627" s="25" t="s">
        <v>3404</v>
      </c>
      <c r="E1627" s="25">
        <v>1</v>
      </c>
      <c r="F1627" s="91"/>
      <c r="G1627" s="91" t="s">
        <v>2224</v>
      </c>
      <c r="H1627" s="112"/>
      <c r="I1627" s="91">
        <v>42</v>
      </c>
      <c r="J1627" s="70"/>
      <c r="K1627" s="70"/>
      <c r="L1627" s="96"/>
      <c r="M1627" s="96"/>
      <c r="N1627" s="91">
        <v>494314</v>
      </c>
      <c r="O1627" s="10"/>
      <c r="P1627" s="10">
        <v>1</v>
      </c>
      <c r="Q1627" s="10"/>
      <c r="R1627" s="10">
        <v>100</v>
      </c>
      <c r="S1627" s="62" t="s">
        <v>19</v>
      </c>
      <c r="T1627" s="30"/>
      <c r="U1627" s="10" t="s">
        <v>1083</v>
      </c>
      <c r="V1627" s="434"/>
      <c r="W1627" s="10" t="str">
        <f>IFERROR(VLOOKUP(Table3[[#This Row],[Št. projektne naloge]],'[2]list 1'!$A$2:$I$2000,9,FALSE),"")</f>
        <v/>
      </c>
      <c r="X1627" s="296" t="str">
        <f>IFERROR(VLOOKUP(Table3[[#This Row],[Št. projektne naloge]],'[2]list 1'!$A$2:$I$2000,8,FALSE),"")</f>
        <v/>
      </c>
      <c r="Y1627" s="101">
        <f>SUM(Table3[[#This Row],[cca 
25%]:[cca 100%]])</f>
        <v>0</v>
      </c>
      <c r="Z1627" s="344">
        <f>Table3[[#This Row],[Montažne ure]]*(1-Table3[[#This Row],[faktor %]])</f>
        <v>100</v>
      </c>
      <c r="AA1627" s="366"/>
      <c r="AB1627" s="85"/>
      <c r="AC1627" s="85"/>
      <c r="AD1627" s="85"/>
      <c r="AE1627" s="108"/>
      <c r="AF1627" s="3"/>
      <c r="AG1627" s="296"/>
      <c r="AH1627" s="296"/>
      <c r="AI1627" s="10"/>
      <c r="AJ1627" s="10"/>
      <c r="AK1627" s="296"/>
      <c r="AL1627" s="30"/>
      <c r="AM1627" s="30"/>
      <c r="AN1627" s="1"/>
    </row>
    <row r="1628" spans="1:40" ht="18" customHeight="1" x14ac:dyDescent="0.3">
      <c r="A1628" s="76" t="s">
        <v>3389</v>
      </c>
      <c r="B1628" s="92" t="s">
        <v>3390</v>
      </c>
      <c r="C1628" s="533" t="s">
        <v>3443</v>
      </c>
      <c r="D1628" s="25" t="s">
        <v>3404</v>
      </c>
      <c r="E1628" s="25">
        <v>1</v>
      </c>
      <c r="F1628" s="91"/>
      <c r="G1628" s="91" t="s">
        <v>2224</v>
      </c>
      <c r="H1628" s="112" t="s">
        <v>3438</v>
      </c>
      <c r="I1628" s="200">
        <v>42</v>
      </c>
      <c r="J1628" s="517"/>
      <c r="K1628" s="517"/>
      <c r="L1628" s="631"/>
      <c r="M1628" s="631"/>
      <c r="N1628" s="91">
        <v>493678</v>
      </c>
      <c r="O1628" s="10"/>
      <c r="P1628" s="10">
        <v>1</v>
      </c>
      <c r="Q1628" s="10"/>
      <c r="R1628" s="10">
        <v>25</v>
      </c>
      <c r="S1628" s="62" t="s">
        <v>19</v>
      </c>
      <c r="T1628" s="30"/>
      <c r="U1628" s="10" t="s">
        <v>1083</v>
      </c>
      <c r="V1628" s="434"/>
      <c r="W1628" s="10" t="str">
        <f>IFERROR(VLOOKUP(Table3[[#This Row],[Št. projektne naloge]],'[2]list 1'!$A$2:$I$2000,9,FALSE),"")</f>
        <v/>
      </c>
      <c r="X1628" s="296" t="str">
        <f>IFERROR(VLOOKUP(Table3[[#This Row],[Št. projektne naloge]],'[2]list 1'!$A$2:$I$2000,8,FALSE),"")</f>
        <v/>
      </c>
      <c r="Y1628" s="101">
        <f>SUM(Table3[[#This Row],[cca 
25%]:[cca 100%]])</f>
        <v>0</v>
      </c>
      <c r="Z1628" s="344">
        <f>Table3[[#This Row],[Montažne ure]]*(1-Table3[[#This Row],[faktor %]])</f>
        <v>25</v>
      </c>
      <c r="AA1628" s="366"/>
      <c r="AB1628" s="85"/>
      <c r="AC1628" s="85"/>
      <c r="AD1628" s="85"/>
      <c r="AE1628" s="108"/>
      <c r="AF1628" s="3"/>
      <c r="AG1628" s="296"/>
      <c r="AH1628" s="296"/>
      <c r="AI1628" s="10"/>
      <c r="AJ1628" s="10"/>
      <c r="AK1628" s="296"/>
      <c r="AL1628" s="30"/>
      <c r="AM1628" s="30"/>
      <c r="AN1628" s="1"/>
    </row>
    <row r="1629" spans="1:40" ht="18" hidden="1" customHeight="1" x14ac:dyDescent="0.3">
      <c r="A1629" s="76" t="s">
        <v>3389</v>
      </c>
      <c r="B1629" s="92" t="s">
        <v>3390</v>
      </c>
      <c r="C1629" s="533" t="s">
        <v>3444</v>
      </c>
      <c r="D1629" s="25" t="s">
        <v>3404</v>
      </c>
      <c r="E1629" s="25">
        <v>1</v>
      </c>
      <c r="F1629" s="91"/>
      <c r="G1629" s="91" t="s">
        <v>2224</v>
      </c>
      <c r="H1629" s="379"/>
      <c r="I1629" s="70">
        <v>42</v>
      </c>
      <c r="J1629" s="70"/>
      <c r="K1629" s="70"/>
      <c r="L1629" s="96"/>
      <c r="M1629" s="96"/>
      <c r="N1629" s="91">
        <v>490381</v>
      </c>
      <c r="O1629" s="10"/>
      <c r="P1629" s="10">
        <v>1</v>
      </c>
      <c r="Q1629" s="10"/>
      <c r="R1629" s="10">
        <v>25</v>
      </c>
      <c r="S1629" s="62" t="s">
        <v>19</v>
      </c>
      <c r="T1629" s="30"/>
      <c r="U1629" s="10" t="s">
        <v>1083</v>
      </c>
      <c r="V1629" s="434"/>
      <c r="W1629" s="10" t="str">
        <f>IFERROR(VLOOKUP(Table3[[#This Row],[Št. projektne naloge]],'[2]list 1'!$A$2:$I$2000,9,FALSE),"")</f>
        <v/>
      </c>
      <c r="X1629" s="296" t="str">
        <f>IFERROR(VLOOKUP(Table3[[#This Row],[Št. projektne naloge]],'[2]list 1'!$A$2:$I$2000,8,FALSE),"")</f>
        <v/>
      </c>
      <c r="Y1629" s="101">
        <f>SUM(Table3[[#This Row],[cca 
25%]:[cca 100%]])</f>
        <v>0</v>
      </c>
      <c r="Z1629" s="344">
        <f>Table3[[#This Row],[Montažne ure]]*(1-Table3[[#This Row],[faktor %]])</f>
        <v>25</v>
      </c>
      <c r="AA1629" s="366"/>
      <c r="AB1629" s="85"/>
      <c r="AC1629" s="85"/>
      <c r="AD1629" s="85"/>
      <c r="AE1629" s="108"/>
      <c r="AF1629" s="3"/>
      <c r="AG1629" s="296"/>
      <c r="AH1629" s="296"/>
      <c r="AI1629" s="10"/>
      <c r="AJ1629" s="10"/>
      <c r="AK1629" s="296"/>
      <c r="AL1629" s="30"/>
      <c r="AM1629" s="30"/>
      <c r="AN1629" s="1"/>
    </row>
    <row r="1630" spans="1:40" ht="18" hidden="1" customHeight="1" x14ac:dyDescent="0.3">
      <c r="A1630" s="76" t="s">
        <v>3389</v>
      </c>
      <c r="B1630" s="92" t="s">
        <v>3390</v>
      </c>
      <c r="C1630" s="533" t="s">
        <v>3445</v>
      </c>
      <c r="D1630" s="25" t="s">
        <v>3404</v>
      </c>
      <c r="E1630" s="25">
        <v>1</v>
      </c>
      <c r="F1630" s="91"/>
      <c r="G1630" s="91" t="s">
        <v>2224</v>
      </c>
      <c r="H1630" s="379"/>
      <c r="I1630" s="70">
        <v>42</v>
      </c>
      <c r="J1630" s="70"/>
      <c r="K1630" s="70"/>
      <c r="L1630" s="96"/>
      <c r="M1630" s="96"/>
      <c r="N1630" s="91">
        <v>494518</v>
      </c>
      <c r="O1630" s="10"/>
      <c r="P1630" s="10">
        <v>1</v>
      </c>
      <c r="Q1630" s="10"/>
      <c r="R1630" s="10">
        <v>13</v>
      </c>
      <c r="S1630" s="62" t="s">
        <v>19</v>
      </c>
      <c r="T1630" s="30"/>
      <c r="U1630" s="10" t="s">
        <v>1083</v>
      </c>
      <c r="V1630" s="434"/>
      <c r="W1630" s="10" t="str">
        <f>IFERROR(VLOOKUP(Table3[[#This Row],[Št. projektne naloge]],'[2]list 1'!$A$2:$I$2000,9,FALSE),"")</f>
        <v/>
      </c>
      <c r="X1630" s="296" t="str">
        <f>IFERROR(VLOOKUP(Table3[[#This Row],[Št. projektne naloge]],'[2]list 1'!$A$2:$I$2000,8,FALSE),"")</f>
        <v/>
      </c>
      <c r="Y1630" s="101">
        <f>SUM(Table3[[#This Row],[cca 
25%]:[cca 100%]])</f>
        <v>0</v>
      </c>
      <c r="Z1630" s="344">
        <f>Table3[[#This Row],[Montažne ure]]*(1-Table3[[#This Row],[faktor %]])</f>
        <v>13</v>
      </c>
      <c r="AA1630" s="366"/>
      <c r="AB1630" s="85"/>
      <c r="AC1630" s="85"/>
      <c r="AD1630" s="85"/>
      <c r="AE1630" s="108"/>
      <c r="AF1630" s="3"/>
      <c r="AG1630" s="296"/>
      <c r="AH1630" s="296"/>
      <c r="AI1630" s="10"/>
      <c r="AJ1630" s="10"/>
      <c r="AK1630" s="296"/>
      <c r="AL1630" s="30"/>
      <c r="AM1630" s="30"/>
      <c r="AN1630" s="1"/>
    </row>
    <row r="1631" spans="1:40" ht="18" hidden="1" customHeight="1" x14ac:dyDescent="0.3">
      <c r="A1631" s="117"/>
      <c r="B1631" s="86"/>
      <c r="C1631" s="57"/>
      <c r="D1631" s="432"/>
      <c r="E1631" s="50" t="str">
        <f>RIGHT(D1631,5)</f>
        <v/>
      </c>
      <c r="F1631" s="10"/>
      <c r="G1631" s="10"/>
      <c r="H1631" s="29"/>
      <c r="I1631" s="10"/>
      <c r="J1631" s="10"/>
      <c r="K1631" s="10"/>
      <c r="L1631" s="279"/>
      <c r="M1631" s="279"/>
      <c r="N1631" s="10"/>
      <c r="O1631" s="10"/>
      <c r="P1631" s="10"/>
      <c r="Q1631" s="102"/>
      <c r="R1631" s="10"/>
      <c r="S1631" s="247"/>
      <c r="T1631" s="30"/>
      <c r="U1631" s="10"/>
      <c r="V1631" s="434"/>
      <c r="W1631" s="10" t="str">
        <f>IFERROR(VLOOKUP(Table3[[#This Row],[Št. projektne naloge]],'[2]list 1'!$A$2:$I$2000,9,FALSE),"")</f>
        <v/>
      </c>
      <c r="X1631" s="296" t="str">
        <f>IFERROR(VLOOKUP(Table3[[#This Row],[Št. projektne naloge]],'[2]list 1'!$A$2:$I$2000,8,FALSE),"")</f>
        <v/>
      </c>
      <c r="Y1631" s="101">
        <f>SUM(Table3[[#This Row],[cca 
25%]:[cca 100%]])</f>
        <v>0</v>
      </c>
      <c r="Z1631" s="344">
        <f>Table3[[#This Row],[Montažne ure]]*(1-Table3[[#This Row],[faktor %]])</f>
        <v>0</v>
      </c>
      <c r="AA1631" s="366"/>
      <c r="AB1631" s="85"/>
      <c r="AC1631" s="85"/>
      <c r="AD1631" s="85"/>
      <c r="AE1631" s="108"/>
      <c r="AF1631" s="3"/>
      <c r="AG1631" s="296" t="str">
        <f>IFERROR(VLOOKUP(Table3[[#This Row],[Št. projektne naloge]],'[1]PLAN KONTROLE KONČANIH STROJEV'!$C$8:$M$2000,5,FALSE),"")</f>
        <v/>
      </c>
      <c r="AH1631" s="296" t="str">
        <f>IFERROR(VLOOKUP(Table3[[#This Row],[Št. projektne naloge]],'[1]PLAN KONTROLE KONČANIH STROJEV'!$C$8:$M$2000,4,FALSE),"")</f>
        <v/>
      </c>
      <c r="AI1631" s="10"/>
      <c r="AJ1631" s="10"/>
      <c r="AK1631" s="296" t="str">
        <f>IFERROR(VLOOKUP(Table3[[#This Row],[Št. projektne naloge]],'[1]PLAN KONTROLE KONČANIH STROJEV'!$C$8:$M$2000,9,FALSE),"")</f>
        <v/>
      </c>
      <c r="AL163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31" s="30"/>
      <c r="AN1631" s="1"/>
    </row>
    <row r="1632" spans="1:40" ht="18" hidden="1" customHeight="1" x14ac:dyDescent="0.3">
      <c r="A1632" s="117" t="s">
        <v>3362</v>
      </c>
      <c r="B1632" s="86" t="s">
        <v>3363</v>
      </c>
      <c r="C1632" s="345" t="s">
        <v>3356</v>
      </c>
      <c r="D1632" s="346" t="s">
        <v>3357</v>
      </c>
      <c r="E1632" s="50"/>
      <c r="F1632" s="622">
        <v>45130.53</v>
      </c>
      <c r="G1632" s="10"/>
      <c r="H1632" s="29"/>
      <c r="I1632" s="10">
        <v>46</v>
      </c>
      <c r="J1632" s="10"/>
      <c r="K1632" s="10"/>
      <c r="L1632" s="279"/>
      <c r="M1632" s="279"/>
      <c r="N1632" s="10">
        <v>484146</v>
      </c>
      <c r="O1632" s="71">
        <v>16918</v>
      </c>
      <c r="P1632" s="10">
        <v>1</v>
      </c>
      <c r="Q1632" s="102" t="s">
        <v>3230</v>
      </c>
      <c r="R1632" s="10"/>
      <c r="S1632" s="247"/>
      <c r="T1632" s="30" t="s">
        <v>1368</v>
      </c>
      <c r="U1632" s="10"/>
      <c r="V1632" s="434"/>
      <c r="W1632" s="10" t="str">
        <f>IFERROR(VLOOKUP(Table3[[#This Row],[Št. projektne naloge]],'[2]list 1'!$A$2:$I$2000,9,FALSE),"")</f>
        <v>NI V TEKU</v>
      </c>
      <c r="X1632" s="296">
        <f>IFERROR(VLOOKUP(Table3[[#This Row],[Št. projektne naloge]],'[2]list 1'!$A$2:$I$2000,8,FALSE),"")</f>
        <v>0</v>
      </c>
      <c r="Y1632" s="101">
        <f>SUM(Table3[[#This Row],[cca 
25%]:[cca 100%]])</f>
        <v>0</v>
      </c>
      <c r="Z1632" s="344">
        <f>Table3[[#This Row],[Montažne ure]]*(1-Table3[[#This Row],[faktor %]])</f>
        <v>0</v>
      </c>
      <c r="AA1632" s="366"/>
      <c r="AB1632" s="85"/>
      <c r="AC1632" s="85"/>
      <c r="AD1632" s="85"/>
      <c r="AE1632" s="108"/>
      <c r="AF1632" s="3"/>
      <c r="AG1632" s="296" t="str">
        <f>IFERROR(VLOOKUP(Table3[[#This Row],[Št. projektne naloge]],'[1]PLAN KONTROLE KONČANIH STROJEV'!$C$8:$M$2000,5,FALSE),"")</f>
        <v/>
      </c>
      <c r="AH1632" s="296" t="str">
        <f>IFERROR(VLOOKUP(Table3[[#This Row],[Št. projektne naloge]],'[1]PLAN KONTROLE KONČANIH STROJEV'!$C$8:$M$2000,4,FALSE),"")</f>
        <v/>
      </c>
      <c r="AI1632" s="10"/>
      <c r="AJ1632" s="10"/>
      <c r="AK1632" s="296" t="str">
        <f>IFERROR(VLOOKUP(Table3[[#This Row],[Št. projektne naloge]],'[1]PLAN KONTROLE KONČANIH STROJEV'!$C$8:$M$2000,9,FALSE),"")</f>
        <v/>
      </c>
      <c r="AL163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32" s="30"/>
      <c r="AN1632" s="1"/>
    </row>
    <row r="1633" spans="1:40" ht="18" hidden="1" customHeight="1" x14ac:dyDescent="0.35">
      <c r="A1633" s="117" t="s">
        <v>3362</v>
      </c>
      <c r="B1633" s="86" t="s">
        <v>3363</v>
      </c>
      <c r="C1633" s="57" t="s">
        <v>3413</v>
      </c>
      <c r="D1633" s="623" t="s">
        <v>3357</v>
      </c>
      <c r="E1633" s="50">
        <v>1</v>
      </c>
      <c r="F1633" s="601"/>
      <c r="G1633" s="10" t="s">
        <v>2534</v>
      </c>
      <c r="H1633" s="29"/>
      <c r="I1633" s="10">
        <v>46</v>
      </c>
      <c r="J1633" s="10"/>
      <c r="K1633" s="10"/>
      <c r="L1633" s="279"/>
      <c r="M1633" s="279"/>
      <c r="N1633" s="93">
        <v>355888067</v>
      </c>
      <c r="O1633" s="94">
        <v>17029</v>
      </c>
      <c r="P1633" s="10">
        <v>1</v>
      </c>
      <c r="Q1633" s="10"/>
      <c r="R1633" s="10">
        <v>124</v>
      </c>
      <c r="S1633" s="59" t="s">
        <v>28</v>
      </c>
      <c r="T1633" s="30" t="s">
        <v>1368</v>
      </c>
      <c r="U1633" s="10"/>
      <c r="V1633" s="434"/>
      <c r="W1633" s="10" t="str">
        <f>IFERROR(VLOOKUP(Table3[[#This Row],[Št. projektne naloge]],'[2]list 1'!$A$2:$I$2000,9,FALSE),"")</f>
        <v>NI V TEKU</v>
      </c>
      <c r="X1633" s="296">
        <f>IFERROR(VLOOKUP(Table3[[#This Row],[Št. projektne naloge]],'[2]list 1'!$A$2:$I$2000,8,FALSE),"")</f>
        <v>0</v>
      </c>
      <c r="Y1633" s="101">
        <f>SUM(Table3[[#This Row],[cca 
25%]:[cca 100%]])</f>
        <v>0</v>
      </c>
      <c r="Z1633" s="344">
        <f>Table3[[#This Row],[Montažne ure]]*(1-Table3[[#This Row],[faktor %]])</f>
        <v>124</v>
      </c>
      <c r="AA1633" s="366"/>
      <c r="AB1633" s="85"/>
      <c r="AC1633" s="85"/>
      <c r="AD1633" s="85"/>
      <c r="AE1633" s="108"/>
      <c r="AF1633" s="3"/>
      <c r="AG1633" s="296" t="str">
        <f>IFERROR(VLOOKUP(Table3[[#This Row],[Št. projektne naloge]],'[1]PLAN KONTROLE KONČANIH STROJEV'!$C$8:$M$2000,5,FALSE),"")</f>
        <v/>
      </c>
      <c r="AH1633" s="296" t="str">
        <f>IFERROR(VLOOKUP(Table3[[#This Row],[Št. projektne naloge]],'[1]PLAN KONTROLE KONČANIH STROJEV'!$C$8:$M$2000,4,FALSE),"")</f>
        <v/>
      </c>
      <c r="AI1633" s="10"/>
      <c r="AJ1633" s="10"/>
      <c r="AK1633" s="296" t="str">
        <f>IFERROR(VLOOKUP(Table3[[#This Row],[Št. projektne naloge]],'[1]PLAN KONTROLE KONČANIH STROJEV'!$C$8:$M$2000,9,FALSE),"")</f>
        <v/>
      </c>
      <c r="AL163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33" s="30"/>
      <c r="AN1633" s="1"/>
    </row>
    <row r="1634" spans="1:40" ht="18" hidden="1" customHeight="1" x14ac:dyDescent="0.3">
      <c r="A1634" s="117" t="s">
        <v>3362</v>
      </c>
      <c r="B1634" s="86" t="s">
        <v>3363</v>
      </c>
      <c r="C1634" s="57" t="s">
        <v>2992</v>
      </c>
      <c r="D1634" s="623" t="s">
        <v>3357</v>
      </c>
      <c r="E1634" s="50">
        <v>1</v>
      </c>
      <c r="F1634" s="601"/>
      <c r="G1634" s="10" t="s">
        <v>2534</v>
      </c>
      <c r="H1634" s="29"/>
      <c r="I1634" s="10">
        <v>46</v>
      </c>
      <c r="J1634" s="10"/>
      <c r="K1634" s="10"/>
      <c r="L1634" s="279"/>
      <c r="M1634" s="279"/>
      <c r="N1634" s="10">
        <v>393464</v>
      </c>
      <c r="O1634" s="94"/>
      <c r="P1634" s="10">
        <v>1</v>
      </c>
      <c r="Q1634" s="10"/>
      <c r="R1634" s="10"/>
      <c r="S1634" s="247"/>
      <c r="T1634" s="30" t="s">
        <v>1368</v>
      </c>
      <c r="U1634" s="10"/>
      <c r="V1634" s="434"/>
      <c r="W1634" s="10" t="str">
        <f>IFERROR(VLOOKUP(Table3[[#This Row],[Št. projektne naloge]],'[2]list 1'!$A$2:$I$2000,9,FALSE),"")</f>
        <v>NI V TEKU</v>
      </c>
      <c r="X1634" s="296">
        <f>IFERROR(VLOOKUP(Table3[[#This Row],[Št. projektne naloge]],'[2]list 1'!$A$2:$I$2000,8,FALSE),"")</f>
        <v>0</v>
      </c>
      <c r="Y1634" s="101">
        <f>SUM(Table3[[#This Row],[cca 
25%]:[cca 100%]])</f>
        <v>0</v>
      </c>
      <c r="Z1634" s="344">
        <f>Table3[[#This Row],[Montažne ure]]*(1-Table3[[#This Row],[faktor %]])</f>
        <v>0</v>
      </c>
      <c r="AA1634" s="366"/>
      <c r="AB1634" s="85"/>
      <c r="AC1634" s="85"/>
      <c r="AD1634" s="85"/>
      <c r="AE1634" s="108"/>
      <c r="AF1634" s="3"/>
      <c r="AG1634" s="296" t="str">
        <f>IFERROR(VLOOKUP(Table3[[#This Row],[Št. projektne naloge]],'[1]PLAN KONTROLE KONČANIH STROJEV'!$C$8:$M$2000,5,FALSE),"")</f>
        <v/>
      </c>
      <c r="AH1634" s="296" t="str">
        <f>IFERROR(VLOOKUP(Table3[[#This Row],[Št. projektne naloge]],'[1]PLAN KONTROLE KONČANIH STROJEV'!$C$8:$M$2000,4,FALSE),"")</f>
        <v/>
      </c>
      <c r="AI1634" s="10"/>
      <c r="AJ1634" s="10"/>
      <c r="AK1634" s="296" t="str">
        <f>IFERROR(VLOOKUP(Table3[[#This Row],[Št. projektne naloge]],'[1]PLAN KONTROLE KONČANIH STROJEV'!$C$8:$M$2000,9,FALSE),"")</f>
        <v/>
      </c>
      <c r="AL163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34" s="30"/>
      <c r="AN1634" s="1"/>
    </row>
    <row r="1635" spans="1:40" ht="18" hidden="1" customHeight="1" x14ac:dyDescent="0.3">
      <c r="A1635" s="117" t="s">
        <v>3362</v>
      </c>
      <c r="B1635" s="86" t="s">
        <v>3363</v>
      </c>
      <c r="C1635" s="57" t="s">
        <v>3412</v>
      </c>
      <c r="D1635" s="623" t="s">
        <v>3357</v>
      </c>
      <c r="E1635" s="50">
        <v>1</v>
      </c>
      <c r="F1635" s="10"/>
      <c r="G1635" s="10" t="s">
        <v>2229</v>
      </c>
      <c r="H1635" s="29"/>
      <c r="I1635" s="10">
        <v>46</v>
      </c>
      <c r="J1635" s="10"/>
      <c r="K1635" s="10"/>
      <c r="L1635" s="279"/>
      <c r="M1635" s="279"/>
      <c r="N1635" s="10">
        <v>483590</v>
      </c>
      <c r="O1635" s="94">
        <v>17030</v>
      </c>
      <c r="P1635" s="10">
        <v>1</v>
      </c>
      <c r="Q1635" s="10"/>
      <c r="R1635" s="10">
        <v>34</v>
      </c>
      <c r="S1635" s="247"/>
      <c r="T1635" s="30" t="s">
        <v>1368</v>
      </c>
      <c r="U1635" s="10"/>
      <c r="V1635" s="434"/>
      <c r="W1635" s="10" t="str">
        <f>IFERROR(VLOOKUP(Table3[[#This Row],[Št. projektne naloge]],'[2]list 1'!$A$2:$I$2000,9,FALSE),"")</f>
        <v>NI V TEKU</v>
      </c>
      <c r="X1635" s="296">
        <f>IFERROR(VLOOKUP(Table3[[#This Row],[Št. projektne naloge]],'[2]list 1'!$A$2:$I$2000,8,FALSE),"")</f>
        <v>0</v>
      </c>
      <c r="Y1635" s="101">
        <f>SUM(Table3[[#This Row],[cca 
25%]:[cca 100%]])</f>
        <v>0</v>
      </c>
      <c r="Z1635" s="344">
        <f>Table3[[#This Row],[Montažne ure]]*(1-Table3[[#This Row],[faktor %]])</f>
        <v>34</v>
      </c>
      <c r="AA1635" s="366"/>
      <c r="AB1635" s="85"/>
      <c r="AC1635" s="85"/>
      <c r="AD1635" s="85"/>
      <c r="AE1635" s="108"/>
      <c r="AF1635" s="3"/>
      <c r="AG1635" s="296" t="str">
        <f>IFERROR(VLOOKUP(Table3[[#This Row],[Št. projektne naloge]],'[1]PLAN KONTROLE KONČANIH STROJEV'!$C$8:$M$2000,5,FALSE),"")</f>
        <v/>
      </c>
      <c r="AH1635" s="296" t="str">
        <f>IFERROR(VLOOKUP(Table3[[#This Row],[Št. projektne naloge]],'[1]PLAN KONTROLE KONČANIH STROJEV'!$C$8:$M$2000,4,FALSE),"")</f>
        <v/>
      </c>
      <c r="AI1635" s="10"/>
      <c r="AJ1635" s="10"/>
      <c r="AK1635" s="296" t="str">
        <f>IFERROR(VLOOKUP(Table3[[#This Row],[Št. projektne naloge]],'[1]PLAN KONTROLE KONČANIH STROJEV'!$C$8:$M$2000,9,FALSE),"")</f>
        <v/>
      </c>
      <c r="AL163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35" s="30"/>
      <c r="AN1635" s="1"/>
    </row>
    <row r="1636" spans="1:40" ht="18" hidden="1" customHeight="1" x14ac:dyDescent="0.3">
      <c r="A1636" s="117" t="s">
        <v>3362</v>
      </c>
      <c r="B1636" s="86" t="s">
        <v>3363</v>
      </c>
      <c r="C1636" s="345" t="s">
        <v>3358</v>
      </c>
      <c r="D1636" s="346" t="s">
        <v>3359</v>
      </c>
      <c r="E1636" s="50"/>
      <c r="F1636" s="622">
        <v>11773.19</v>
      </c>
      <c r="G1636" s="10"/>
      <c r="H1636" s="29"/>
      <c r="I1636" s="10">
        <v>44</v>
      </c>
      <c r="J1636" s="10"/>
      <c r="K1636" s="10"/>
      <c r="L1636" s="279"/>
      <c r="M1636" s="279"/>
      <c r="N1636" s="10">
        <v>484147</v>
      </c>
      <c r="O1636" s="71">
        <v>16919</v>
      </c>
      <c r="P1636" s="10">
        <v>1</v>
      </c>
      <c r="Q1636" s="10" t="s">
        <v>3230</v>
      </c>
      <c r="R1636" s="10"/>
      <c r="S1636" s="247"/>
      <c r="T1636" s="30" t="s">
        <v>1368</v>
      </c>
      <c r="U1636" s="10"/>
      <c r="V1636" s="434"/>
      <c r="W1636" s="10" t="str">
        <f>IFERROR(VLOOKUP(Table3[[#This Row],[Št. projektne naloge]],'[2]list 1'!$A$2:$I$2000,9,FALSE),"")</f>
        <v/>
      </c>
      <c r="X1636" s="296" t="str">
        <f>IFERROR(VLOOKUP(Table3[[#This Row],[Št. projektne naloge]],'[2]list 1'!$A$2:$I$2000,8,FALSE),"")</f>
        <v/>
      </c>
      <c r="Y1636" s="101">
        <f>SUM(Table3[[#This Row],[cca 
25%]:[cca 100%]])</f>
        <v>0</v>
      </c>
      <c r="Z1636" s="344">
        <f>Table3[[#This Row],[Montažne ure]]*(1-Table3[[#This Row],[faktor %]])</f>
        <v>0</v>
      </c>
      <c r="AA1636" s="366"/>
      <c r="AB1636" s="85"/>
      <c r="AC1636" s="85"/>
      <c r="AD1636" s="85"/>
      <c r="AE1636" s="108"/>
      <c r="AF1636" s="3"/>
      <c r="AG1636" s="296" t="str">
        <f>IFERROR(VLOOKUP(Table3[[#This Row],[Št. projektne naloge]],'[1]PLAN KONTROLE KONČANIH STROJEV'!$C$8:$M$2000,5,FALSE),"")</f>
        <v/>
      </c>
      <c r="AH1636" s="296" t="str">
        <f>IFERROR(VLOOKUP(Table3[[#This Row],[Št. projektne naloge]],'[1]PLAN KONTROLE KONČANIH STROJEV'!$C$8:$M$2000,4,FALSE),"")</f>
        <v/>
      </c>
      <c r="AI1636" s="10"/>
      <c r="AJ1636" s="10"/>
      <c r="AK1636" s="296" t="str">
        <f>IFERROR(VLOOKUP(Table3[[#This Row],[Št. projektne naloge]],'[1]PLAN KONTROLE KONČANIH STROJEV'!$C$8:$M$2000,9,FALSE),"")</f>
        <v/>
      </c>
      <c r="AL163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36" s="30"/>
      <c r="AN1636" s="1"/>
    </row>
    <row r="1637" spans="1:40" ht="18" hidden="1" customHeight="1" x14ac:dyDescent="0.3">
      <c r="A1637" s="117" t="s">
        <v>3362</v>
      </c>
      <c r="B1637" s="86" t="s">
        <v>3363</v>
      </c>
      <c r="C1637" s="57" t="s">
        <v>3415</v>
      </c>
      <c r="D1637" s="623" t="s">
        <v>3359</v>
      </c>
      <c r="E1637" s="50">
        <v>1</v>
      </c>
      <c r="F1637" s="10"/>
      <c r="G1637" s="10" t="s">
        <v>2229</v>
      </c>
      <c r="H1637" s="29"/>
      <c r="I1637" s="10">
        <v>44</v>
      </c>
      <c r="J1637" s="10"/>
      <c r="K1637" s="10"/>
      <c r="L1637" s="279"/>
      <c r="M1637" s="279"/>
      <c r="N1637" s="10">
        <v>483591</v>
      </c>
      <c r="O1637" s="94">
        <v>17031</v>
      </c>
      <c r="P1637" s="10">
        <v>1</v>
      </c>
      <c r="Q1637" s="10"/>
      <c r="R1637" s="10">
        <v>39</v>
      </c>
      <c r="S1637" s="247"/>
      <c r="T1637" s="30" t="s">
        <v>1368</v>
      </c>
      <c r="U1637" s="10"/>
      <c r="V1637" s="434"/>
      <c r="W1637" s="10" t="str">
        <f>IFERROR(VLOOKUP(Table3[[#This Row],[Št. projektne naloge]],'[2]list 1'!$A$2:$I$2000,9,FALSE),"")</f>
        <v/>
      </c>
      <c r="X1637" s="296" t="str">
        <f>IFERROR(VLOOKUP(Table3[[#This Row],[Št. projektne naloge]],'[2]list 1'!$A$2:$I$2000,8,FALSE),"")</f>
        <v/>
      </c>
      <c r="Y1637" s="101">
        <f>SUM(Table3[[#This Row],[cca 
25%]:[cca 100%]])</f>
        <v>0</v>
      </c>
      <c r="Z1637" s="344">
        <f>Table3[[#This Row],[Montažne ure]]*(1-Table3[[#This Row],[faktor %]])</f>
        <v>39</v>
      </c>
      <c r="AA1637" s="366"/>
      <c r="AB1637" s="85"/>
      <c r="AC1637" s="85"/>
      <c r="AD1637" s="85"/>
      <c r="AE1637" s="108"/>
      <c r="AF1637" s="3"/>
      <c r="AG1637" s="296" t="str">
        <f>IFERROR(VLOOKUP(Table3[[#This Row],[Št. projektne naloge]],'[1]PLAN KONTROLE KONČANIH STROJEV'!$C$8:$M$2000,5,FALSE),"")</f>
        <v/>
      </c>
      <c r="AH1637" s="296" t="str">
        <f>IFERROR(VLOOKUP(Table3[[#This Row],[Št. projektne naloge]],'[1]PLAN KONTROLE KONČANIH STROJEV'!$C$8:$M$2000,4,FALSE),"")</f>
        <v/>
      </c>
      <c r="AI1637" s="10"/>
      <c r="AJ1637" s="10"/>
      <c r="AK1637" s="296" t="str">
        <f>IFERROR(VLOOKUP(Table3[[#This Row],[Št. projektne naloge]],'[1]PLAN KONTROLE KONČANIH STROJEV'!$C$8:$M$2000,9,FALSE),"")</f>
        <v/>
      </c>
      <c r="AL163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37" s="30"/>
      <c r="AN1637" s="1"/>
    </row>
    <row r="1638" spans="1:40" ht="18" hidden="1" customHeight="1" x14ac:dyDescent="0.35">
      <c r="A1638" s="117" t="s">
        <v>3362</v>
      </c>
      <c r="B1638" s="86" t="s">
        <v>3363</v>
      </c>
      <c r="C1638" s="57" t="s">
        <v>3414</v>
      </c>
      <c r="D1638" s="623" t="s">
        <v>3359</v>
      </c>
      <c r="E1638" s="50">
        <v>1</v>
      </c>
      <c r="F1638" s="10"/>
      <c r="G1638" s="10" t="s">
        <v>2229</v>
      </c>
      <c r="H1638" s="29"/>
      <c r="I1638" s="10">
        <v>44</v>
      </c>
      <c r="J1638" s="10"/>
      <c r="K1638" s="10"/>
      <c r="L1638" s="279"/>
      <c r="M1638" s="279"/>
      <c r="N1638" s="10">
        <v>483592</v>
      </c>
      <c r="O1638" s="94">
        <v>17032</v>
      </c>
      <c r="P1638" s="10">
        <v>1</v>
      </c>
      <c r="Q1638" s="10"/>
      <c r="R1638" s="10">
        <v>204</v>
      </c>
      <c r="S1638" s="59" t="s">
        <v>28</v>
      </c>
      <c r="T1638" s="30" t="s">
        <v>1368</v>
      </c>
      <c r="U1638" s="10"/>
      <c r="V1638" s="434"/>
      <c r="W1638" s="10" t="str">
        <f>IFERROR(VLOOKUP(Table3[[#This Row],[Št. projektne naloge]],'[2]list 1'!$A$2:$I$2000,9,FALSE),"")</f>
        <v/>
      </c>
      <c r="X1638" s="296" t="str">
        <f>IFERROR(VLOOKUP(Table3[[#This Row],[Št. projektne naloge]],'[2]list 1'!$A$2:$I$2000,8,FALSE),"")</f>
        <v/>
      </c>
      <c r="Y1638" s="101">
        <f>SUM(Table3[[#This Row],[cca 
25%]:[cca 100%]])</f>
        <v>0</v>
      </c>
      <c r="Z1638" s="344">
        <f>Table3[[#This Row],[Montažne ure]]*(1-Table3[[#This Row],[faktor %]])</f>
        <v>204</v>
      </c>
      <c r="AA1638" s="366"/>
      <c r="AB1638" s="85"/>
      <c r="AC1638" s="85"/>
      <c r="AD1638" s="85"/>
      <c r="AE1638" s="108"/>
      <c r="AF1638" s="3"/>
      <c r="AG1638" s="296" t="str">
        <f>IFERROR(VLOOKUP(Table3[[#This Row],[Št. projektne naloge]],'[1]PLAN KONTROLE KONČANIH STROJEV'!$C$8:$M$2000,5,FALSE),"")</f>
        <v/>
      </c>
      <c r="AH1638" s="296" t="str">
        <f>IFERROR(VLOOKUP(Table3[[#This Row],[Št. projektne naloge]],'[1]PLAN KONTROLE KONČANIH STROJEV'!$C$8:$M$2000,4,FALSE),"")</f>
        <v/>
      </c>
      <c r="AI1638" s="10"/>
      <c r="AJ1638" s="10"/>
      <c r="AK1638" s="296" t="str">
        <f>IFERROR(VLOOKUP(Table3[[#This Row],[Št. projektne naloge]],'[1]PLAN KONTROLE KONČANIH STROJEV'!$C$8:$M$2000,9,FALSE),"")</f>
        <v/>
      </c>
      <c r="AL163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38" s="30"/>
      <c r="AN1638" s="1"/>
    </row>
    <row r="1639" spans="1:40" ht="18" hidden="1" customHeight="1" x14ac:dyDescent="0.3">
      <c r="A1639" s="117" t="s">
        <v>3362</v>
      </c>
      <c r="B1639" s="86" t="s">
        <v>3363</v>
      </c>
      <c r="C1639" s="345" t="s">
        <v>3360</v>
      </c>
      <c r="D1639" s="346" t="s">
        <v>3361</v>
      </c>
      <c r="E1639" s="50"/>
      <c r="F1639" s="622">
        <v>5168.1000000000004</v>
      </c>
      <c r="G1639" s="10"/>
      <c r="H1639" s="29"/>
      <c r="I1639" s="10">
        <v>46</v>
      </c>
      <c r="J1639" s="10"/>
      <c r="K1639" s="10"/>
      <c r="L1639" s="279"/>
      <c r="M1639" s="279"/>
      <c r="N1639" s="10">
        <v>484148</v>
      </c>
      <c r="O1639" s="71">
        <v>16920</v>
      </c>
      <c r="P1639" s="10">
        <v>1</v>
      </c>
      <c r="Q1639" s="10" t="s">
        <v>3230</v>
      </c>
      <c r="R1639" s="10"/>
      <c r="S1639" s="247"/>
      <c r="T1639" s="30" t="s">
        <v>1368</v>
      </c>
      <c r="U1639" s="10"/>
      <c r="V1639" s="434"/>
      <c r="W1639" s="10" t="str">
        <f>IFERROR(VLOOKUP(Table3[[#This Row],[Št. projektne naloge]],'[2]list 1'!$A$2:$I$2000,9,FALSE),"")</f>
        <v>NI V TEKU</v>
      </c>
      <c r="X1639" s="296">
        <f>IFERROR(VLOOKUP(Table3[[#This Row],[Št. projektne naloge]],'[2]list 1'!$A$2:$I$2000,8,FALSE),"")</f>
        <v>0</v>
      </c>
      <c r="Y1639" s="101">
        <f>SUM(Table3[[#This Row],[cca 
25%]:[cca 100%]])</f>
        <v>0</v>
      </c>
      <c r="Z1639" s="344">
        <f>Table3[[#This Row],[Montažne ure]]*(1-Table3[[#This Row],[faktor %]])</f>
        <v>0</v>
      </c>
      <c r="AA1639" s="366"/>
      <c r="AB1639" s="85"/>
      <c r="AC1639" s="85"/>
      <c r="AD1639" s="85"/>
      <c r="AE1639" s="108"/>
      <c r="AF1639" s="3"/>
      <c r="AG1639" s="296" t="str">
        <f>IFERROR(VLOOKUP(Table3[[#This Row],[Št. projektne naloge]],'[1]PLAN KONTROLE KONČANIH STROJEV'!$C$8:$M$2000,5,FALSE),"")</f>
        <v/>
      </c>
      <c r="AH1639" s="296" t="str">
        <f>IFERROR(VLOOKUP(Table3[[#This Row],[Št. projektne naloge]],'[1]PLAN KONTROLE KONČANIH STROJEV'!$C$8:$M$2000,4,FALSE),"")</f>
        <v/>
      </c>
      <c r="AI1639" s="10"/>
      <c r="AJ1639" s="10"/>
      <c r="AK1639" s="296" t="str">
        <f>IFERROR(VLOOKUP(Table3[[#This Row],[Št. projektne naloge]],'[1]PLAN KONTROLE KONČANIH STROJEV'!$C$8:$M$2000,9,FALSE),"")</f>
        <v/>
      </c>
      <c r="AL163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39" s="30"/>
      <c r="AN1639" s="1"/>
    </row>
    <row r="1640" spans="1:40" ht="18" hidden="1" customHeight="1" x14ac:dyDescent="0.3">
      <c r="A1640" s="117" t="s">
        <v>3362</v>
      </c>
      <c r="B1640" s="86" t="s">
        <v>3363</v>
      </c>
      <c r="C1640" s="57" t="s">
        <v>3416</v>
      </c>
      <c r="D1640" s="623" t="s">
        <v>3361</v>
      </c>
      <c r="E1640" s="50">
        <v>1</v>
      </c>
      <c r="F1640" s="10"/>
      <c r="G1640" s="10" t="s">
        <v>2229</v>
      </c>
      <c r="H1640" s="29"/>
      <c r="I1640" s="10">
        <v>46</v>
      </c>
      <c r="J1640" s="10"/>
      <c r="K1640" s="10"/>
      <c r="L1640" s="279"/>
      <c r="M1640" s="279"/>
      <c r="N1640" s="10">
        <v>483594</v>
      </c>
      <c r="O1640" s="10">
        <v>17033</v>
      </c>
      <c r="P1640" s="10">
        <v>1</v>
      </c>
      <c r="Q1640" s="10"/>
      <c r="R1640" s="10">
        <v>15</v>
      </c>
      <c r="S1640" s="247"/>
      <c r="T1640" s="30" t="s">
        <v>1368</v>
      </c>
      <c r="U1640" s="10"/>
      <c r="V1640" s="434"/>
      <c r="W1640" s="10" t="str">
        <f>IFERROR(VLOOKUP(Table3[[#This Row],[Št. projektne naloge]],'[2]list 1'!$A$2:$I$2000,9,FALSE),"")</f>
        <v>NI V TEKU</v>
      </c>
      <c r="X1640" s="296">
        <f>IFERROR(VLOOKUP(Table3[[#This Row],[Št. projektne naloge]],'[2]list 1'!$A$2:$I$2000,8,FALSE),"")</f>
        <v>0</v>
      </c>
      <c r="Y1640" s="101">
        <f>SUM(Table3[[#This Row],[cca 
25%]:[cca 100%]])</f>
        <v>0</v>
      </c>
      <c r="Z1640" s="344">
        <f>Table3[[#This Row],[Montažne ure]]*(1-Table3[[#This Row],[faktor %]])</f>
        <v>15</v>
      </c>
      <c r="AA1640" s="366"/>
      <c r="AB1640" s="85"/>
      <c r="AC1640" s="85"/>
      <c r="AD1640" s="85"/>
      <c r="AE1640" s="108"/>
      <c r="AF1640" s="3"/>
      <c r="AG1640" s="296" t="str">
        <f>IFERROR(VLOOKUP(Table3[[#This Row],[Št. projektne naloge]],'[1]PLAN KONTROLE KONČANIH STROJEV'!$C$8:$M$2000,5,FALSE),"")</f>
        <v/>
      </c>
      <c r="AH1640" s="296" t="str">
        <f>IFERROR(VLOOKUP(Table3[[#This Row],[Št. projektne naloge]],'[1]PLAN KONTROLE KONČANIH STROJEV'!$C$8:$M$2000,4,FALSE),"")</f>
        <v/>
      </c>
      <c r="AI1640" s="10"/>
      <c r="AJ1640" s="10"/>
      <c r="AK1640" s="296" t="str">
        <f>IFERROR(VLOOKUP(Table3[[#This Row],[Št. projektne naloge]],'[1]PLAN KONTROLE KONČANIH STROJEV'!$C$8:$M$2000,9,FALSE),"")</f>
        <v/>
      </c>
      <c r="AL164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40" s="30"/>
      <c r="AN1640" s="1"/>
    </row>
    <row r="1641" spans="1:40" ht="18" hidden="1" customHeight="1" x14ac:dyDescent="0.3">
      <c r="A1641" s="106" t="s">
        <v>3362</v>
      </c>
      <c r="B1641" s="71" t="s">
        <v>3363</v>
      </c>
      <c r="C1641" s="96" t="s">
        <v>3417</v>
      </c>
      <c r="D1641" s="624" t="s">
        <v>3361</v>
      </c>
      <c r="E1641" s="97" t="s">
        <v>1716</v>
      </c>
      <c r="F1641" s="70"/>
      <c r="G1641" s="70" t="s">
        <v>2534</v>
      </c>
      <c r="H1641" s="379"/>
      <c r="I1641" s="10">
        <v>46</v>
      </c>
      <c r="J1641" s="70"/>
      <c r="K1641" s="70"/>
      <c r="L1641" s="96"/>
      <c r="M1641" s="96"/>
      <c r="N1641" s="70">
        <v>483593</v>
      </c>
      <c r="O1641" s="10"/>
      <c r="P1641" s="10">
        <v>1</v>
      </c>
      <c r="Q1641" s="10"/>
      <c r="R1641" s="10"/>
      <c r="S1641" s="247"/>
      <c r="T1641" s="30" t="s">
        <v>1368</v>
      </c>
      <c r="U1641" s="10"/>
      <c r="V1641" s="434"/>
      <c r="W1641" s="10" t="str">
        <f>IFERROR(VLOOKUP(Table3[[#This Row],[Št. projektne naloge]],'[2]list 1'!$A$2:$I$2000,9,FALSE),"")</f>
        <v>NI V TEKU</v>
      </c>
      <c r="X1641" s="296">
        <f>IFERROR(VLOOKUP(Table3[[#This Row],[Št. projektne naloge]],'[2]list 1'!$A$2:$I$2000,8,FALSE),"")</f>
        <v>0</v>
      </c>
      <c r="Y1641" s="101">
        <f>SUM(Table3[[#This Row],[cca 
25%]:[cca 100%]])</f>
        <v>0</v>
      </c>
      <c r="Z1641" s="344">
        <f>Table3[[#This Row],[Montažne ure]]*(1-Table3[[#This Row],[faktor %]])</f>
        <v>0</v>
      </c>
      <c r="AA1641" s="366"/>
      <c r="AB1641" s="85"/>
      <c r="AC1641" s="85"/>
      <c r="AD1641" s="85"/>
      <c r="AE1641" s="108"/>
      <c r="AF1641" s="3"/>
      <c r="AG1641" s="296" t="str">
        <f>IFERROR(VLOOKUP(Table3[[#This Row],[Št. projektne naloge]],'[1]PLAN KONTROLE KONČANIH STROJEV'!$C$8:$M$2000,5,FALSE),"")</f>
        <v/>
      </c>
      <c r="AH1641" s="296" t="str">
        <f>IFERROR(VLOOKUP(Table3[[#This Row],[Št. projektne naloge]],'[1]PLAN KONTROLE KONČANIH STROJEV'!$C$8:$M$2000,4,FALSE),"")</f>
        <v/>
      </c>
      <c r="AI1641" s="10"/>
      <c r="AJ1641" s="10"/>
      <c r="AK1641" s="296" t="str">
        <f>IFERROR(VLOOKUP(Table3[[#This Row],[Št. projektne naloge]],'[1]PLAN KONTROLE KONČANIH STROJEV'!$C$8:$M$2000,9,FALSE),"")</f>
        <v/>
      </c>
      <c r="AL164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41" s="30"/>
      <c r="AN1641" s="1"/>
    </row>
    <row r="1642" spans="1:40" ht="18" hidden="1" customHeight="1" x14ac:dyDescent="0.3">
      <c r="A1642" s="117"/>
      <c r="B1642" s="86"/>
      <c r="C1642" s="57"/>
      <c r="D1642" s="432"/>
      <c r="E1642" s="50" t="str">
        <f>RIGHT(D1642,5)</f>
        <v/>
      </c>
      <c r="F1642" s="10"/>
      <c r="G1642" s="10"/>
      <c r="H1642" s="29"/>
      <c r="I1642" s="10"/>
      <c r="J1642" s="10"/>
      <c r="K1642" s="10"/>
      <c r="L1642" s="279"/>
      <c r="M1642" s="279"/>
      <c r="N1642" s="10"/>
      <c r="O1642" s="10"/>
      <c r="P1642" s="10">
        <v>1</v>
      </c>
      <c r="Q1642" s="10"/>
      <c r="R1642" s="10"/>
      <c r="S1642" s="247"/>
      <c r="T1642" s="30"/>
      <c r="U1642" s="10"/>
      <c r="V1642" s="434"/>
      <c r="W1642" s="10" t="str">
        <f>IFERROR(VLOOKUP(Table3[[#This Row],[Št. projektne naloge]],'[2]list 1'!$A$2:$I$2000,9,FALSE),"")</f>
        <v/>
      </c>
      <c r="X1642" s="296" t="str">
        <f>IFERROR(VLOOKUP(Table3[[#This Row],[Št. projektne naloge]],'[2]list 1'!$A$2:$I$2000,8,FALSE),"")</f>
        <v/>
      </c>
      <c r="Y1642" s="101">
        <f>SUM(Table3[[#This Row],[cca 
25%]:[cca 100%]])</f>
        <v>0</v>
      </c>
      <c r="Z1642" s="344">
        <f>Table3[[#This Row],[Montažne ure]]*(1-Table3[[#This Row],[faktor %]])</f>
        <v>0</v>
      </c>
      <c r="AA1642" s="366"/>
      <c r="AB1642" s="85"/>
      <c r="AC1642" s="85"/>
      <c r="AD1642" s="85"/>
      <c r="AE1642" s="108"/>
      <c r="AF1642" s="3"/>
      <c r="AG1642" s="296" t="str">
        <f>IFERROR(VLOOKUP(Table3[[#This Row],[Št. projektne naloge]],'[1]PLAN KONTROLE KONČANIH STROJEV'!$C$8:$M$2000,5,FALSE),"")</f>
        <v/>
      </c>
      <c r="AH1642" s="296" t="str">
        <f>IFERROR(VLOOKUP(Table3[[#This Row],[Št. projektne naloge]],'[1]PLAN KONTROLE KONČANIH STROJEV'!$C$8:$M$2000,4,FALSE),"")</f>
        <v/>
      </c>
      <c r="AI1642" s="10"/>
      <c r="AJ1642" s="10"/>
      <c r="AK1642" s="296" t="str">
        <f>IFERROR(VLOOKUP(Table3[[#This Row],[Št. projektne naloge]],'[1]PLAN KONTROLE KONČANIH STROJEV'!$C$8:$M$2000,9,FALSE),"")</f>
        <v/>
      </c>
      <c r="AL164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42" s="30"/>
      <c r="AN1642" s="1"/>
    </row>
    <row r="1643" spans="1:40" ht="18" customHeight="1" x14ac:dyDescent="0.35">
      <c r="A1643" s="117" t="s">
        <v>3420</v>
      </c>
      <c r="B1643" s="86" t="s">
        <v>3421</v>
      </c>
      <c r="C1643" s="57" t="s">
        <v>3419</v>
      </c>
      <c r="D1643" s="50" t="s">
        <v>3418</v>
      </c>
      <c r="E1643" s="50"/>
      <c r="F1643" s="625">
        <v>91085.573799999998</v>
      </c>
      <c r="G1643" s="10"/>
      <c r="H1643" s="29" t="s">
        <v>897</v>
      </c>
      <c r="I1643" s="632">
        <v>44</v>
      </c>
      <c r="J1643" s="10"/>
      <c r="K1643" s="10"/>
      <c r="L1643" s="279"/>
      <c r="M1643" s="279"/>
      <c r="N1643" s="93">
        <v>383603013</v>
      </c>
      <c r="O1643" s="86">
        <v>16977</v>
      </c>
      <c r="P1643" s="10">
        <v>1</v>
      </c>
      <c r="Q1643" s="10" t="s">
        <v>3230</v>
      </c>
      <c r="R1643" s="10">
        <v>256</v>
      </c>
      <c r="S1643" s="59" t="s">
        <v>28</v>
      </c>
      <c r="T1643" s="30" t="s">
        <v>1368</v>
      </c>
      <c r="U1643" s="10"/>
      <c r="V1643" s="434"/>
      <c r="W1643" s="10" t="str">
        <f>IFERROR(VLOOKUP(Table3[[#This Row],[Št. projektne naloge]],'[2]list 1'!$A$2:$I$2000,9,FALSE),"")</f>
        <v/>
      </c>
      <c r="X1643" s="296" t="str">
        <f>IFERROR(VLOOKUP(Table3[[#This Row],[Št. projektne naloge]],'[2]list 1'!$A$2:$I$2000,8,FALSE),"")</f>
        <v/>
      </c>
      <c r="Y1643" s="101">
        <f>SUM(Table3[[#This Row],[cca 
25%]:[cca 100%]])</f>
        <v>0</v>
      </c>
      <c r="Z1643" s="344">
        <f>Table3[[#This Row],[Montažne ure]]*(1-Table3[[#This Row],[faktor %]])</f>
        <v>256</v>
      </c>
      <c r="AA1643" s="366"/>
      <c r="AB1643" s="85"/>
      <c r="AC1643" s="85"/>
      <c r="AD1643" s="85"/>
      <c r="AE1643" s="108"/>
      <c r="AF1643" s="3"/>
      <c r="AG1643" s="296" t="str">
        <f>IFERROR(VLOOKUP(Table3[[#This Row],[Št. projektne naloge]],'[1]PLAN KONTROLE KONČANIH STROJEV'!$C$8:$M$2000,5,FALSE),"")</f>
        <v/>
      </c>
      <c r="AH1643" s="296" t="str">
        <f>IFERROR(VLOOKUP(Table3[[#This Row],[Št. projektne naloge]],'[1]PLAN KONTROLE KONČANIH STROJEV'!$C$8:$M$2000,4,FALSE),"")</f>
        <v/>
      </c>
      <c r="AI1643" s="10"/>
      <c r="AJ1643" s="10"/>
      <c r="AK1643" s="296" t="str">
        <f>IFERROR(VLOOKUP(Table3[[#This Row],[Št. projektne naloge]],'[1]PLAN KONTROLE KONČANIH STROJEV'!$C$8:$M$2000,9,FALSE),"")</f>
        <v/>
      </c>
      <c r="AL164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43" s="30"/>
      <c r="AN1643" s="1"/>
    </row>
    <row r="1644" spans="1:40" ht="18" hidden="1" customHeight="1" x14ac:dyDescent="0.3">
      <c r="A1644" s="117"/>
      <c r="B1644" s="86"/>
      <c r="C1644" s="57"/>
      <c r="D1644" s="432"/>
      <c r="E1644" s="50" t="str">
        <f>RIGHT(D1644,5)</f>
        <v/>
      </c>
      <c r="F1644" s="10"/>
      <c r="G1644" s="10"/>
      <c r="H1644" s="29"/>
      <c r="I1644" s="10"/>
      <c r="J1644" s="10"/>
      <c r="K1644" s="10"/>
      <c r="L1644" s="279"/>
      <c r="M1644" s="279"/>
      <c r="N1644" s="10"/>
      <c r="O1644" s="10"/>
      <c r="P1644" s="10"/>
      <c r="Q1644" s="10"/>
      <c r="R1644" s="10"/>
      <c r="S1644" s="247"/>
      <c r="T1644" s="30"/>
      <c r="U1644" s="10"/>
      <c r="V1644" s="434"/>
      <c r="W1644" s="10" t="str">
        <f>IFERROR(VLOOKUP(Table3[[#This Row],[Št. projektne naloge]],'[2]list 1'!$A$2:$I$2000,9,FALSE),"")</f>
        <v/>
      </c>
      <c r="X1644" s="296" t="str">
        <f>IFERROR(VLOOKUP(Table3[[#This Row],[Št. projektne naloge]],'[2]list 1'!$A$2:$I$2000,8,FALSE),"")</f>
        <v/>
      </c>
      <c r="Y1644" s="101">
        <f>SUM(Table3[[#This Row],[cca 
25%]:[cca 100%]])</f>
        <v>0</v>
      </c>
      <c r="Z1644" s="344">
        <f>Table3[[#This Row],[Montažne ure]]*(1-Table3[[#This Row],[faktor %]])</f>
        <v>0</v>
      </c>
      <c r="AA1644" s="366"/>
      <c r="AB1644" s="85"/>
      <c r="AC1644" s="85"/>
      <c r="AD1644" s="85"/>
      <c r="AE1644" s="108"/>
      <c r="AF1644" s="3"/>
      <c r="AG1644" s="296" t="str">
        <f>IFERROR(VLOOKUP(Table3[[#This Row],[Št. projektne naloge]],'[1]PLAN KONTROLE KONČANIH STROJEV'!$C$8:$M$2000,5,FALSE),"")</f>
        <v/>
      </c>
      <c r="AH1644" s="296" t="str">
        <f>IFERROR(VLOOKUP(Table3[[#This Row],[Št. projektne naloge]],'[1]PLAN KONTROLE KONČANIH STROJEV'!$C$8:$M$2000,4,FALSE),"")</f>
        <v/>
      </c>
      <c r="AI1644" s="10"/>
      <c r="AJ1644" s="10"/>
      <c r="AK1644" s="296" t="str">
        <f>IFERROR(VLOOKUP(Table3[[#This Row],[Št. projektne naloge]],'[1]PLAN KONTROLE KONČANIH STROJEV'!$C$8:$M$2000,9,FALSE),"")</f>
        <v/>
      </c>
      <c r="AL164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44" s="30"/>
      <c r="AN1644" s="1"/>
    </row>
    <row r="1645" spans="1:40" ht="18" hidden="1" customHeight="1" x14ac:dyDescent="0.3">
      <c r="A1645" s="117" t="s">
        <v>3424</v>
      </c>
      <c r="B1645" s="86" t="s">
        <v>3423</v>
      </c>
      <c r="C1645" s="57" t="s">
        <v>3422</v>
      </c>
      <c r="D1645" s="432"/>
      <c r="E1645" s="50">
        <v>1</v>
      </c>
      <c r="F1645" s="625">
        <v>21919.051100000001</v>
      </c>
      <c r="G1645" s="10" t="s">
        <v>871</v>
      </c>
      <c r="H1645" s="29"/>
      <c r="I1645" s="10">
        <v>43</v>
      </c>
      <c r="J1645" s="10"/>
      <c r="K1645" s="10"/>
      <c r="L1645" s="279">
        <v>16</v>
      </c>
      <c r="M1645" s="279">
        <v>35</v>
      </c>
      <c r="N1645" s="10">
        <v>492464</v>
      </c>
      <c r="O1645" s="10">
        <v>17024</v>
      </c>
      <c r="P1645" s="10">
        <v>1</v>
      </c>
      <c r="Q1645" s="102"/>
      <c r="R1645" s="10">
        <v>90</v>
      </c>
      <c r="S1645" s="247"/>
      <c r="T1645" s="30" t="s">
        <v>3426</v>
      </c>
      <c r="U1645" s="10"/>
      <c r="V1645" s="434"/>
      <c r="W1645" s="10" t="str">
        <f>IFERROR(VLOOKUP(Table3[[#This Row],[Št. projektne naloge]],'[2]list 1'!$A$2:$I$2000,9,FALSE),"")</f>
        <v/>
      </c>
      <c r="X1645" s="296" t="str">
        <f>IFERROR(VLOOKUP(Table3[[#This Row],[Št. projektne naloge]],'[2]list 1'!$A$2:$I$2000,8,FALSE),"")</f>
        <v/>
      </c>
      <c r="Y1645" s="101">
        <f>SUM(Table3[[#This Row],[cca 
25%]:[cca 100%]])</f>
        <v>0</v>
      </c>
      <c r="Z1645" s="344">
        <f>Table3[[#This Row],[Montažne ure]]*(1-Table3[[#This Row],[faktor %]])</f>
        <v>90</v>
      </c>
      <c r="AA1645" s="366"/>
      <c r="AB1645" s="85"/>
      <c r="AC1645" s="85"/>
      <c r="AD1645" s="85"/>
      <c r="AE1645" s="108"/>
      <c r="AF1645" s="3"/>
      <c r="AG1645" s="296" t="str">
        <f>IFERROR(VLOOKUP(Table3[[#This Row],[Št. projektne naloge]],'[1]PLAN KONTROLE KONČANIH STROJEV'!$C$8:$M$2000,5,FALSE),"")</f>
        <v/>
      </c>
      <c r="AH1645" s="296" t="str">
        <f>IFERROR(VLOOKUP(Table3[[#This Row],[Št. projektne naloge]],'[1]PLAN KONTROLE KONČANIH STROJEV'!$C$8:$M$2000,4,FALSE),"")</f>
        <v/>
      </c>
      <c r="AI1645" s="10"/>
      <c r="AJ1645" s="10"/>
      <c r="AK1645" s="296" t="str">
        <f>IFERROR(VLOOKUP(Table3[[#This Row],[Št. projektne naloge]],'[1]PLAN KONTROLE KONČANIH STROJEV'!$C$8:$M$2000,9,FALSE),"")</f>
        <v/>
      </c>
      <c r="AL164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45" s="30"/>
      <c r="AN1645" s="1"/>
    </row>
    <row r="1646" spans="1:40" ht="18" hidden="1" customHeight="1" x14ac:dyDescent="0.3">
      <c r="A1646" s="76" t="s">
        <v>3424</v>
      </c>
      <c r="B1646" s="92" t="s">
        <v>3423</v>
      </c>
      <c r="C1646" s="95" t="s">
        <v>3425</v>
      </c>
      <c r="D1646" s="629"/>
      <c r="E1646" s="25">
        <v>1</v>
      </c>
      <c r="F1646" s="91"/>
      <c r="G1646" s="91" t="s">
        <v>3410</v>
      </c>
      <c r="H1646" s="112"/>
      <c r="I1646" s="91">
        <v>44</v>
      </c>
      <c r="J1646" s="91"/>
      <c r="K1646" s="91"/>
      <c r="L1646" s="95"/>
      <c r="M1646" s="95"/>
      <c r="N1646" s="91">
        <v>492465</v>
      </c>
      <c r="O1646" s="10"/>
      <c r="P1646" s="10">
        <v>1</v>
      </c>
      <c r="Q1646" s="10"/>
      <c r="R1646" s="10"/>
      <c r="S1646" s="247"/>
      <c r="T1646" s="30"/>
      <c r="U1646" s="10"/>
      <c r="V1646" s="434"/>
      <c r="W1646" s="10" t="str">
        <f>IFERROR(VLOOKUP(Table3[[#This Row],[Št. projektne naloge]],'[2]list 1'!$A$2:$I$2000,9,FALSE),"")</f>
        <v/>
      </c>
      <c r="X1646" s="296" t="str">
        <f>IFERROR(VLOOKUP(Table3[[#This Row],[Št. projektne naloge]],'[2]list 1'!$A$2:$I$2000,8,FALSE),"")</f>
        <v/>
      </c>
      <c r="Y1646" s="101">
        <f>SUM(Table3[[#This Row],[cca 
25%]:[cca 100%]])</f>
        <v>0</v>
      </c>
      <c r="Z1646" s="344">
        <f>Table3[[#This Row],[Montažne ure]]*(1-Table3[[#This Row],[faktor %]])</f>
        <v>0</v>
      </c>
      <c r="AA1646" s="366"/>
      <c r="AB1646" s="85"/>
      <c r="AC1646" s="85"/>
      <c r="AD1646" s="85"/>
      <c r="AE1646" s="108"/>
      <c r="AF1646" s="3"/>
      <c r="AG1646" s="296" t="str">
        <f>IFERROR(VLOOKUP(Table3[[#This Row],[Št. projektne naloge]],'[1]PLAN KONTROLE KONČANIH STROJEV'!$C$8:$M$2000,5,FALSE),"")</f>
        <v/>
      </c>
      <c r="AH1646" s="296" t="str">
        <f>IFERROR(VLOOKUP(Table3[[#This Row],[Št. projektne naloge]],'[1]PLAN KONTROLE KONČANIH STROJEV'!$C$8:$M$2000,4,FALSE),"")</f>
        <v/>
      </c>
      <c r="AI1646" s="10"/>
      <c r="AJ1646" s="10"/>
      <c r="AK1646" s="296" t="str">
        <f>IFERROR(VLOOKUP(Table3[[#This Row],[Št. projektne naloge]],'[1]PLAN KONTROLE KONČANIH STROJEV'!$C$8:$M$2000,9,FALSE),"")</f>
        <v/>
      </c>
      <c r="AL164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46" s="30"/>
      <c r="AN1646" s="1"/>
    </row>
    <row r="1647" spans="1:40" ht="18" hidden="1" customHeight="1" x14ac:dyDescent="0.3">
      <c r="A1647" s="106"/>
      <c r="B1647" s="71"/>
      <c r="C1647" s="96"/>
      <c r="D1647" s="626"/>
      <c r="E1647" s="50" t="str">
        <f>RIGHT(D1647,5)</f>
        <v/>
      </c>
      <c r="F1647" s="70"/>
      <c r="G1647" s="70"/>
      <c r="H1647" s="379"/>
      <c r="I1647" s="10"/>
      <c r="J1647" s="70"/>
      <c r="K1647" s="70"/>
      <c r="L1647" s="96"/>
      <c r="M1647" s="96"/>
      <c r="N1647" s="70"/>
      <c r="O1647" s="10"/>
      <c r="P1647" s="10"/>
      <c r="Q1647" s="10"/>
      <c r="R1647" s="10"/>
      <c r="S1647" s="247"/>
      <c r="T1647" s="30"/>
      <c r="U1647" s="10"/>
      <c r="V1647" s="434"/>
      <c r="W1647" s="119"/>
      <c r="X1647" s="325"/>
      <c r="Y1647" s="101">
        <f>SUM(Table3[[#This Row],[cca 
25%]:[cca 100%]])</f>
        <v>0</v>
      </c>
      <c r="Z1647" s="344">
        <f>Table3[[#This Row],[Montažne ure]]*(1-Table3[[#This Row],[faktor %]])</f>
        <v>0</v>
      </c>
      <c r="AA1647" s="366"/>
      <c r="AB1647" s="85"/>
      <c r="AC1647" s="85"/>
      <c r="AD1647" s="85"/>
      <c r="AE1647" s="108"/>
      <c r="AF1647" s="3"/>
      <c r="AG1647" s="296"/>
      <c r="AH1647" s="296"/>
      <c r="AI1647" s="10"/>
      <c r="AJ1647" s="10"/>
      <c r="AK1647" s="296" t="str">
        <f>IFERROR(VLOOKUP(Table3[[#This Row],[Št. projektne naloge]],'[1]PLAN KONTROLE KONČANIH STROJEV'!$C$8:$M$2000,9,FALSE),"")</f>
        <v/>
      </c>
      <c r="AL164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47" s="30"/>
      <c r="AN1647" s="1"/>
    </row>
    <row r="1648" spans="1:40" ht="18" hidden="1" customHeight="1" x14ac:dyDescent="0.35">
      <c r="A1648" s="57" t="s">
        <v>3435</v>
      </c>
      <c r="B1648" s="86" t="s">
        <v>3434</v>
      </c>
      <c r="C1648" s="432" t="s">
        <v>3436</v>
      </c>
      <c r="D1648" s="432"/>
      <c r="E1648" s="50">
        <v>1</v>
      </c>
      <c r="F1648" s="10"/>
      <c r="G1648" s="10"/>
      <c r="H1648" s="29" t="s">
        <v>896</v>
      </c>
      <c r="I1648" s="7">
        <v>41</v>
      </c>
      <c r="J1648" s="7"/>
      <c r="K1648" s="7"/>
      <c r="L1648" s="19">
        <v>0</v>
      </c>
      <c r="M1648" s="19">
        <v>0</v>
      </c>
      <c r="N1648" s="10">
        <v>379560</v>
      </c>
      <c r="O1648" s="10"/>
      <c r="P1648" s="10">
        <v>1</v>
      </c>
      <c r="Q1648" s="10"/>
      <c r="R1648" s="10">
        <v>40</v>
      </c>
      <c r="S1648" s="62" t="s">
        <v>19</v>
      </c>
      <c r="T1648" s="30"/>
      <c r="U1648" s="10"/>
      <c r="V1648" s="434"/>
      <c r="W1648" s="10" t="str">
        <f>IFERROR(VLOOKUP(Table3[[#This Row],[Št. projektne naloge]],'[2]list 1'!$A$2:$I$2000,9,FALSE),"")</f>
        <v/>
      </c>
      <c r="X1648" s="296" t="str">
        <f>IFERROR(VLOOKUP(Table3[[#This Row],[Št. projektne naloge]],'[2]list 1'!$A$2:$I$2000,8,FALSE),"")</f>
        <v/>
      </c>
      <c r="Y1648" s="101">
        <f>SUM(Table3[[#This Row],[cca 
25%]:[cca 100%]])</f>
        <v>1</v>
      </c>
      <c r="Z1648" s="344">
        <f>Table3[[#This Row],[Montažne ure]]*(1-Table3[[#This Row],[faktor %]])</f>
        <v>0</v>
      </c>
      <c r="AA1648" s="84">
        <v>0.25</v>
      </c>
      <c r="AB1648" s="84">
        <v>0.25</v>
      </c>
      <c r="AC1648" s="84">
        <v>0.25</v>
      </c>
      <c r="AD1648" s="84">
        <v>0.25</v>
      </c>
      <c r="AE1648" s="108"/>
      <c r="AF1648" s="3"/>
      <c r="AG1648" s="296" t="str">
        <f>IFERROR(VLOOKUP(Table3[[#This Row],[Št. projektne naloge]],'[1]PLAN KONTROLE KONČANIH STROJEV'!$C$8:$M$2000,5,FALSE),"")</f>
        <v/>
      </c>
      <c r="AH1648" s="296" t="str">
        <f>IFERROR(VLOOKUP(Table3[[#This Row],[Št. projektne naloge]],'[1]PLAN KONTROLE KONČANIH STROJEV'!$C$8:$M$2000,4,FALSE),"")</f>
        <v/>
      </c>
      <c r="AI1648" s="10"/>
      <c r="AJ1648" s="10"/>
      <c r="AK1648" s="296" t="str">
        <f>IFERROR(VLOOKUP(Table3[[#This Row],[Št. projektne naloge]],'[1]PLAN KONTROLE KONČANIH STROJEV'!$C$8:$M$2000,9,FALSE),"")</f>
        <v/>
      </c>
      <c r="AL164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48" s="30" t="s">
        <v>357</v>
      </c>
      <c r="AN1648" s="1"/>
    </row>
    <row r="1649" spans="1:40" ht="18" hidden="1" customHeight="1" x14ac:dyDescent="0.35">
      <c r="A1649" s="117"/>
      <c r="B1649" s="86"/>
      <c r="C1649" s="57"/>
      <c r="D1649" s="432"/>
      <c r="E1649" s="50" t="str">
        <f>RIGHT(D1649,5)</f>
        <v/>
      </c>
      <c r="F1649" s="10"/>
      <c r="G1649" s="10"/>
      <c r="H1649" s="29"/>
      <c r="I1649" s="10"/>
      <c r="J1649" s="10"/>
      <c r="K1649" s="10"/>
      <c r="L1649" s="24"/>
      <c r="M1649" s="24"/>
      <c r="N1649" s="10"/>
      <c r="O1649" s="10"/>
      <c r="P1649" s="10"/>
      <c r="Q1649" s="10"/>
      <c r="R1649" s="10"/>
      <c r="S1649" s="247"/>
      <c r="T1649" s="30"/>
      <c r="U1649" s="10"/>
      <c r="V1649" s="434"/>
      <c r="W1649" s="10" t="str">
        <f>IFERROR(VLOOKUP(Table3[[#This Row],[Št. projektne naloge]],'[2]list 1'!$A$2:$I$2000,9,FALSE),"")</f>
        <v/>
      </c>
      <c r="X1649" s="296" t="str">
        <f>IFERROR(VLOOKUP(Table3[[#This Row],[Št. projektne naloge]],'[2]list 1'!$A$2:$I$2000,8,FALSE),"")</f>
        <v/>
      </c>
      <c r="Y1649" s="101">
        <f>SUM(Table3[[#This Row],[cca 
25%]:[cca 100%]])</f>
        <v>0</v>
      </c>
      <c r="Z1649" s="344">
        <f>Table3[[#This Row],[Montažne ure]]*(1-Table3[[#This Row],[faktor %]])</f>
        <v>0</v>
      </c>
      <c r="AA1649" s="366"/>
      <c r="AB1649" s="85"/>
      <c r="AC1649" s="85"/>
      <c r="AD1649" s="85"/>
      <c r="AE1649" s="108"/>
      <c r="AF1649" s="3"/>
      <c r="AG1649" s="296" t="str">
        <f>IFERROR(VLOOKUP(Table3[[#This Row],[Št. projektne naloge]],'[1]PLAN KONTROLE KONČANIH STROJEV'!$C$8:$M$2000,5,FALSE),"")</f>
        <v/>
      </c>
      <c r="AH1649" s="296" t="str">
        <f>IFERROR(VLOOKUP(Table3[[#This Row],[Št. projektne naloge]],'[1]PLAN KONTROLE KONČANIH STROJEV'!$C$8:$M$2000,4,FALSE),"")</f>
        <v/>
      </c>
      <c r="AI1649" s="10"/>
      <c r="AJ1649" s="10"/>
      <c r="AK1649" s="296" t="str">
        <f>IFERROR(VLOOKUP(Table3[[#This Row],[Št. projektne naloge]],'[1]PLAN KONTROLE KONČANIH STROJEV'!$C$8:$M$2000,9,FALSE),"")</f>
        <v/>
      </c>
      <c r="AL164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49" s="30"/>
      <c r="AN1649" s="1"/>
    </row>
    <row r="1650" spans="1:40" ht="18" hidden="1" customHeight="1" x14ac:dyDescent="0.35">
      <c r="A1650" s="106" t="s">
        <v>3532</v>
      </c>
      <c r="B1650" s="71" t="s">
        <v>3533</v>
      </c>
      <c r="C1650" s="96" t="s">
        <v>3449</v>
      </c>
      <c r="D1650" s="626" t="s">
        <v>3450</v>
      </c>
      <c r="E1650" s="97">
        <v>300</v>
      </c>
      <c r="F1650" s="70">
        <v>0</v>
      </c>
      <c r="G1650" s="70"/>
      <c r="H1650" s="379"/>
      <c r="I1650" s="70"/>
      <c r="J1650" s="70"/>
      <c r="K1650" s="70"/>
      <c r="L1650" s="229"/>
      <c r="M1650" s="229"/>
      <c r="N1650" s="379">
        <v>480114</v>
      </c>
      <c r="O1650" s="10"/>
      <c r="P1650" s="10">
        <v>1</v>
      </c>
      <c r="Q1650" s="10"/>
      <c r="R1650" s="10"/>
      <c r="S1650" s="247"/>
      <c r="T1650" s="30"/>
      <c r="U1650" s="10"/>
      <c r="V1650" s="434"/>
      <c r="W1650" s="10" t="str">
        <f>IFERROR(VLOOKUP(Table3[[#This Row],[Št. projektne naloge]],'[2]list 1'!$A$2:$I$2000,9,FALSE),"")</f>
        <v/>
      </c>
      <c r="X1650" s="296" t="str">
        <f>IFERROR(VLOOKUP(Table3[[#This Row],[Št. projektne naloge]],'[2]list 1'!$A$2:$I$2000,8,FALSE),"")</f>
        <v/>
      </c>
      <c r="Y1650" s="101">
        <f>SUM(Table3[[#This Row],[cca 
25%]:[cca 100%]])</f>
        <v>0</v>
      </c>
      <c r="Z1650" s="344">
        <f>Table3[[#This Row],[Montažne ure]]*(1-Table3[[#This Row],[faktor %]])</f>
        <v>0</v>
      </c>
      <c r="AA1650" s="366"/>
      <c r="AB1650" s="85"/>
      <c r="AC1650" s="85"/>
      <c r="AD1650" s="85"/>
      <c r="AE1650" s="108"/>
      <c r="AF1650" s="3"/>
      <c r="AG1650" s="296" t="str">
        <f>IFERROR(VLOOKUP(Table3[[#This Row],[Št. projektne naloge]],'[1]PLAN KONTROLE KONČANIH STROJEV'!$C$8:$M$2000,5,FALSE),"")</f>
        <v/>
      </c>
      <c r="AH1650" s="296" t="str">
        <f>IFERROR(VLOOKUP(Table3[[#This Row],[Št. projektne naloge]],'[1]PLAN KONTROLE KONČANIH STROJEV'!$C$8:$M$2000,4,FALSE),"")</f>
        <v/>
      </c>
      <c r="AI1650" s="10"/>
      <c r="AJ1650" s="10"/>
      <c r="AK1650" s="296" t="str">
        <f>IFERROR(VLOOKUP(Table3[[#This Row],[Št. projektne naloge]],'[1]PLAN KONTROLE KONČANIH STROJEV'!$C$8:$M$2000,9,FALSE),"")</f>
        <v/>
      </c>
      <c r="AL165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50" s="30"/>
      <c r="AN1650" s="1"/>
    </row>
    <row r="1651" spans="1:40" ht="18" hidden="1" customHeight="1" x14ac:dyDescent="0.35">
      <c r="A1651" s="106" t="s">
        <v>3532</v>
      </c>
      <c r="B1651" s="71" t="s">
        <v>3533</v>
      </c>
      <c r="C1651" s="96" t="s">
        <v>3451</v>
      </c>
      <c r="D1651" s="626" t="s">
        <v>3452</v>
      </c>
      <c r="E1651" s="97">
        <v>300</v>
      </c>
      <c r="F1651" s="70">
        <v>0</v>
      </c>
      <c r="G1651" s="70"/>
      <c r="H1651" s="379"/>
      <c r="I1651" s="70"/>
      <c r="J1651" s="70"/>
      <c r="K1651" s="70"/>
      <c r="L1651" s="229"/>
      <c r="M1651" s="229"/>
      <c r="N1651" s="379">
        <v>480115</v>
      </c>
      <c r="O1651" s="10"/>
      <c r="P1651" s="10">
        <v>1</v>
      </c>
      <c r="Q1651" s="10"/>
      <c r="R1651" s="10"/>
      <c r="S1651" s="247"/>
      <c r="T1651" s="30"/>
      <c r="U1651" s="10"/>
      <c r="V1651" s="434"/>
      <c r="W1651" s="10" t="str">
        <f>IFERROR(VLOOKUP(Table3[[#This Row],[Št. projektne naloge]],'[2]list 1'!$A$2:$I$2000,9,FALSE),"")</f>
        <v/>
      </c>
      <c r="X1651" s="296" t="str">
        <f>IFERROR(VLOOKUP(Table3[[#This Row],[Št. projektne naloge]],'[2]list 1'!$A$2:$I$2000,8,FALSE),"")</f>
        <v/>
      </c>
      <c r="Y1651" s="101">
        <f>SUM(Table3[[#This Row],[cca 
25%]:[cca 100%]])</f>
        <v>0</v>
      </c>
      <c r="Z1651" s="344">
        <f>Table3[[#This Row],[Montažne ure]]*(1-Table3[[#This Row],[faktor %]])</f>
        <v>0</v>
      </c>
      <c r="AA1651" s="366"/>
      <c r="AB1651" s="85"/>
      <c r="AC1651" s="85"/>
      <c r="AD1651" s="85"/>
      <c r="AE1651" s="108"/>
      <c r="AF1651" s="3"/>
      <c r="AG1651" s="296" t="str">
        <f>IFERROR(VLOOKUP(Table3[[#This Row],[Št. projektne naloge]],'[1]PLAN KONTROLE KONČANIH STROJEV'!$C$8:$M$2000,5,FALSE),"")</f>
        <v/>
      </c>
      <c r="AH1651" s="296" t="str">
        <f>IFERROR(VLOOKUP(Table3[[#This Row],[Št. projektne naloge]],'[1]PLAN KONTROLE KONČANIH STROJEV'!$C$8:$M$2000,4,FALSE),"")</f>
        <v/>
      </c>
      <c r="AI1651" s="10"/>
      <c r="AJ1651" s="10"/>
      <c r="AK1651" s="296" t="str">
        <f>IFERROR(VLOOKUP(Table3[[#This Row],[Št. projektne naloge]],'[1]PLAN KONTROLE KONČANIH STROJEV'!$C$8:$M$2000,9,FALSE),"")</f>
        <v/>
      </c>
      <c r="AL165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51" s="30"/>
      <c r="AN1651" s="1"/>
    </row>
    <row r="1652" spans="1:40" ht="18" hidden="1" customHeight="1" x14ac:dyDescent="0.35">
      <c r="A1652" s="106" t="s">
        <v>3532</v>
      </c>
      <c r="B1652" s="71" t="s">
        <v>3533</v>
      </c>
      <c r="C1652" s="96" t="s">
        <v>3449</v>
      </c>
      <c r="D1652" s="626" t="s">
        <v>3453</v>
      </c>
      <c r="E1652" s="97">
        <v>300</v>
      </c>
      <c r="F1652" s="70">
        <v>0</v>
      </c>
      <c r="G1652" s="70"/>
      <c r="H1652" s="379"/>
      <c r="I1652" s="70"/>
      <c r="J1652" s="70"/>
      <c r="K1652" s="70"/>
      <c r="L1652" s="229"/>
      <c r="M1652" s="229"/>
      <c r="N1652" s="379">
        <v>480116</v>
      </c>
      <c r="O1652" s="10"/>
      <c r="P1652" s="10">
        <v>1</v>
      </c>
      <c r="Q1652" s="10"/>
      <c r="R1652" s="10"/>
      <c r="S1652" s="247"/>
      <c r="T1652" s="30"/>
      <c r="U1652" s="10"/>
      <c r="V1652" s="434"/>
      <c r="W1652" s="10" t="str">
        <f>IFERROR(VLOOKUP(Table3[[#This Row],[Št. projektne naloge]],'[2]list 1'!$A$2:$I$2000,9,FALSE),"")</f>
        <v/>
      </c>
      <c r="X1652" s="296" t="str">
        <f>IFERROR(VLOOKUP(Table3[[#This Row],[Št. projektne naloge]],'[2]list 1'!$A$2:$I$2000,8,FALSE),"")</f>
        <v/>
      </c>
      <c r="Y1652" s="101">
        <f>SUM(Table3[[#This Row],[cca 
25%]:[cca 100%]])</f>
        <v>0</v>
      </c>
      <c r="Z1652" s="344">
        <f>Table3[[#This Row],[Montažne ure]]*(1-Table3[[#This Row],[faktor %]])</f>
        <v>0</v>
      </c>
      <c r="AA1652" s="366"/>
      <c r="AB1652" s="85"/>
      <c r="AC1652" s="85"/>
      <c r="AD1652" s="85"/>
      <c r="AE1652" s="108"/>
      <c r="AF1652" s="3"/>
      <c r="AG1652" s="296" t="str">
        <f>IFERROR(VLOOKUP(Table3[[#This Row],[Št. projektne naloge]],'[1]PLAN KONTROLE KONČANIH STROJEV'!$C$8:$M$2000,5,FALSE),"")</f>
        <v/>
      </c>
      <c r="AH1652" s="296" t="str">
        <f>IFERROR(VLOOKUP(Table3[[#This Row],[Št. projektne naloge]],'[1]PLAN KONTROLE KONČANIH STROJEV'!$C$8:$M$2000,4,FALSE),"")</f>
        <v/>
      </c>
      <c r="AI1652" s="10"/>
      <c r="AJ1652" s="10"/>
      <c r="AK1652" s="296" t="str">
        <f>IFERROR(VLOOKUP(Table3[[#This Row],[Št. projektne naloge]],'[1]PLAN KONTROLE KONČANIH STROJEV'!$C$8:$M$2000,9,FALSE),"")</f>
        <v/>
      </c>
      <c r="AL165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52" s="30"/>
      <c r="AN1652" s="1"/>
    </row>
    <row r="1653" spans="1:40" ht="18" hidden="1" customHeight="1" x14ac:dyDescent="0.35">
      <c r="A1653" s="106" t="s">
        <v>3532</v>
      </c>
      <c r="B1653" s="71" t="s">
        <v>3533</v>
      </c>
      <c r="C1653" s="96" t="s">
        <v>3454</v>
      </c>
      <c r="D1653" s="626" t="s">
        <v>3455</v>
      </c>
      <c r="E1653" s="97">
        <v>300</v>
      </c>
      <c r="F1653" s="70">
        <v>0</v>
      </c>
      <c r="G1653" s="70"/>
      <c r="H1653" s="379"/>
      <c r="I1653" s="70"/>
      <c r="J1653" s="70"/>
      <c r="K1653" s="70"/>
      <c r="L1653" s="229"/>
      <c r="M1653" s="229"/>
      <c r="N1653" s="379">
        <v>480117</v>
      </c>
      <c r="O1653" s="10"/>
      <c r="P1653" s="10">
        <v>1</v>
      </c>
      <c r="Q1653" s="10"/>
      <c r="R1653" s="10"/>
      <c r="S1653" s="247"/>
      <c r="T1653" s="30"/>
      <c r="U1653" s="10"/>
      <c r="V1653" s="434"/>
      <c r="W1653" s="10" t="str">
        <f>IFERROR(VLOOKUP(Table3[[#This Row],[Št. projektne naloge]],'[2]list 1'!$A$2:$I$2000,9,FALSE),"")</f>
        <v/>
      </c>
      <c r="X1653" s="296" t="str">
        <f>IFERROR(VLOOKUP(Table3[[#This Row],[Št. projektne naloge]],'[2]list 1'!$A$2:$I$2000,8,FALSE),"")</f>
        <v/>
      </c>
      <c r="Y1653" s="101">
        <f>SUM(Table3[[#This Row],[cca 
25%]:[cca 100%]])</f>
        <v>0</v>
      </c>
      <c r="Z1653" s="344">
        <f>Table3[[#This Row],[Montažne ure]]*(1-Table3[[#This Row],[faktor %]])</f>
        <v>0</v>
      </c>
      <c r="AA1653" s="366"/>
      <c r="AB1653" s="85"/>
      <c r="AC1653" s="85"/>
      <c r="AD1653" s="85"/>
      <c r="AE1653" s="108"/>
      <c r="AF1653" s="3"/>
      <c r="AG1653" s="296" t="str">
        <f>IFERROR(VLOOKUP(Table3[[#This Row],[Št. projektne naloge]],'[1]PLAN KONTROLE KONČANIH STROJEV'!$C$8:$M$2000,5,FALSE),"")</f>
        <v/>
      </c>
      <c r="AH1653" s="296" t="str">
        <f>IFERROR(VLOOKUP(Table3[[#This Row],[Št. projektne naloge]],'[1]PLAN KONTROLE KONČANIH STROJEV'!$C$8:$M$2000,4,FALSE),"")</f>
        <v/>
      </c>
      <c r="AI1653" s="10"/>
      <c r="AJ1653" s="10"/>
      <c r="AK1653" s="296" t="str">
        <f>IFERROR(VLOOKUP(Table3[[#This Row],[Št. projektne naloge]],'[1]PLAN KONTROLE KONČANIH STROJEV'!$C$8:$M$2000,9,FALSE),"")</f>
        <v/>
      </c>
      <c r="AL165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53" s="30"/>
      <c r="AN1653" s="1"/>
    </row>
    <row r="1654" spans="1:40" ht="18" hidden="1" customHeight="1" x14ac:dyDescent="0.35">
      <c r="A1654" s="106" t="s">
        <v>3532</v>
      </c>
      <c r="B1654" s="71" t="s">
        <v>3533</v>
      </c>
      <c r="C1654" s="96" t="s">
        <v>3456</v>
      </c>
      <c r="D1654" s="626" t="s">
        <v>3457</v>
      </c>
      <c r="E1654" s="97">
        <v>300</v>
      </c>
      <c r="F1654" s="582">
        <v>38288.699999999997</v>
      </c>
      <c r="G1654" s="70"/>
      <c r="H1654" s="379"/>
      <c r="I1654" s="70"/>
      <c r="J1654" s="70"/>
      <c r="K1654" s="70"/>
      <c r="L1654" s="229"/>
      <c r="M1654" s="229"/>
      <c r="N1654" s="379">
        <v>484140</v>
      </c>
      <c r="O1654" s="10">
        <v>17043</v>
      </c>
      <c r="P1654" s="10">
        <v>1</v>
      </c>
      <c r="Q1654" s="10"/>
      <c r="R1654" s="10"/>
      <c r="S1654" s="247"/>
      <c r="T1654" s="30"/>
      <c r="U1654" s="10"/>
      <c r="V1654" s="434"/>
      <c r="W1654" s="10" t="str">
        <f>IFERROR(VLOOKUP(Table3[[#This Row],[Št. projektne naloge]],'[2]list 1'!$A$2:$I$2000,9,FALSE),"")</f>
        <v/>
      </c>
      <c r="X1654" s="296" t="str">
        <f>IFERROR(VLOOKUP(Table3[[#This Row],[Št. projektne naloge]],'[2]list 1'!$A$2:$I$2000,8,FALSE),"")</f>
        <v/>
      </c>
      <c r="Y1654" s="101">
        <f>SUM(Table3[[#This Row],[cca 
25%]:[cca 100%]])</f>
        <v>0</v>
      </c>
      <c r="Z1654" s="344">
        <f>Table3[[#This Row],[Montažne ure]]*(1-Table3[[#This Row],[faktor %]])</f>
        <v>0</v>
      </c>
      <c r="AA1654" s="366"/>
      <c r="AB1654" s="85"/>
      <c r="AC1654" s="85"/>
      <c r="AD1654" s="85"/>
      <c r="AE1654" s="108"/>
      <c r="AF1654" s="3"/>
      <c r="AG1654" s="296" t="str">
        <f>IFERROR(VLOOKUP(Table3[[#This Row],[Št. projektne naloge]],'[1]PLAN KONTROLE KONČANIH STROJEV'!$C$8:$M$2000,5,FALSE),"")</f>
        <v/>
      </c>
      <c r="AH1654" s="296" t="str">
        <f>IFERROR(VLOOKUP(Table3[[#This Row],[Št. projektne naloge]],'[1]PLAN KONTROLE KONČANIH STROJEV'!$C$8:$M$2000,4,FALSE),"")</f>
        <v/>
      </c>
      <c r="AI1654" s="10"/>
      <c r="AJ1654" s="10"/>
      <c r="AK1654" s="296" t="str">
        <f>IFERROR(VLOOKUP(Table3[[#This Row],[Št. projektne naloge]],'[1]PLAN KONTROLE KONČANIH STROJEV'!$C$8:$M$2000,9,FALSE),"")</f>
        <v/>
      </c>
      <c r="AL165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54" s="30"/>
      <c r="AN1654" s="1"/>
    </row>
    <row r="1655" spans="1:40" ht="18" hidden="1" customHeight="1" x14ac:dyDescent="0.35">
      <c r="A1655" s="106" t="s">
        <v>3532</v>
      </c>
      <c r="B1655" s="71" t="s">
        <v>3533</v>
      </c>
      <c r="C1655" s="96" t="s">
        <v>3458</v>
      </c>
      <c r="D1655" s="626" t="s">
        <v>3459</v>
      </c>
      <c r="E1655" s="97">
        <v>300</v>
      </c>
      <c r="F1655" s="70">
        <v>0</v>
      </c>
      <c r="G1655" s="70"/>
      <c r="H1655" s="379"/>
      <c r="I1655" s="70"/>
      <c r="J1655" s="70"/>
      <c r="K1655" s="70"/>
      <c r="L1655" s="229"/>
      <c r="M1655" s="229"/>
      <c r="N1655" s="379">
        <v>492501</v>
      </c>
      <c r="O1655" s="10"/>
      <c r="P1655" s="10">
        <v>1</v>
      </c>
      <c r="Q1655" s="10"/>
      <c r="R1655" s="10"/>
      <c r="S1655" s="247"/>
      <c r="T1655" s="30"/>
      <c r="U1655" s="10"/>
      <c r="V1655" s="434"/>
      <c r="W1655" s="10" t="str">
        <f>IFERROR(VLOOKUP(Table3[[#This Row],[Št. projektne naloge]],'[2]list 1'!$A$2:$I$2000,9,FALSE),"")</f>
        <v/>
      </c>
      <c r="X1655" s="296" t="str">
        <f>IFERROR(VLOOKUP(Table3[[#This Row],[Št. projektne naloge]],'[2]list 1'!$A$2:$I$2000,8,FALSE),"")</f>
        <v/>
      </c>
      <c r="Y1655" s="101">
        <f>SUM(Table3[[#This Row],[cca 
25%]:[cca 100%]])</f>
        <v>0</v>
      </c>
      <c r="Z1655" s="344">
        <f>Table3[[#This Row],[Montažne ure]]*(1-Table3[[#This Row],[faktor %]])</f>
        <v>0</v>
      </c>
      <c r="AA1655" s="366"/>
      <c r="AB1655" s="85"/>
      <c r="AC1655" s="85"/>
      <c r="AD1655" s="85"/>
      <c r="AE1655" s="108"/>
      <c r="AF1655" s="3"/>
      <c r="AG1655" s="296" t="str">
        <f>IFERROR(VLOOKUP(Table3[[#This Row],[Št. projektne naloge]],'[1]PLAN KONTROLE KONČANIH STROJEV'!$C$8:$M$2000,5,FALSE),"")</f>
        <v/>
      </c>
      <c r="AH1655" s="296" t="str">
        <f>IFERROR(VLOOKUP(Table3[[#This Row],[Št. projektne naloge]],'[1]PLAN KONTROLE KONČANIH STROJEV'!$C$8:$M$2000,4,FALSE),"")</f>
        <v/>
      </c>
      <c r="AI1655" s="10"/>
      <c r="AJ1655" s="10"/>
      <c r="AK1655" s="296" t="str">
        <f>IFERROR(VLOOKUP(Table3[[#This Row],[Št. projektne naloge]],'[1]PLAN KONTROLE KONČANIH STROJEV'!$C$8:$M$2000,9,FALSE),"")</f>
        <v/>
      </c>
      <c r="AL165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55" s="30"/>
      <c r="AN1655" s="1"/>
    </row>
    <row r="1656" spans="1:40" ht="18" hidden="1" customHeight="1" x14ac:dyDescent="0.35">
      <c r="A1656" s="106" t="s">
        <v>3532</v>
      </c>
      <c r="B1656" s="71" t="s">
        <v>3533</v>
      </c>
      <c r="C1656" s="96" t="s">
        <v>3460</v>
      </c>
      <c r="D1656" s="626" t="s">
        <v>3461</v>
      </c>
      <c r="E1656" s="97">
        <v>300</v>
      </c>
      <c r="F1656" s="70">
        <v>0</v>
      </c>
      <c r="G1656" s="70"/>
      <c r="H1656" s="379"/>
      <c r="I1656" s="70"/>
      <c r="J1656" s="70"/>
      <c r="K1656" s="70"/>
      <c r="L1656" s="229"/>
      <c r="M1656" s="229"/>
      <c r="N1656" s="379">
        <v>492502</v>
      </c>
      <c r="O1656" s="10"/>
      <c r="P1656" s="10">
        <v>1</v>
      </c>
      <c r="Q1656" s="10"/>
      <c r="R1656" s="10"/>
      <c r="S1656" s="247"/>
      <c r="T1656" s="30"/>
      <c r="U1656" s="10"/>
      <c r="V1656" s="434"/>
      <c r="W1656" s="10" t="str">
        <f>IFERROR(VLOOKUP(Table3[[#This Row],[Št. projektne naloge]],'[2]list 1'!$A$2:$I$2000,9,FALSE),"")</f>
        <v/>
      </c>
      <c r="X1656" s="296" t="str">
        <f>IFERROR(VLOOKUP(Table3[[#This Row],[Št. projektne naloge]],'[2]list 1'!$A$2:$I$2000,8,FALSE),"")</f>
        <v/>
      </c>
      <c r="Y1656" s="101">
        <f>SUM(Table3[[#This Row],[cca 
25%]:[cca 100%]])</f>
        <v>0</v>
      </c>
      <c r="Z1656" s="344">
        <f>Table3[[#This Row],[Montažne ure]]*(1-Table3[[#This Row],[faktor %]])</f>
        <v>0</v>
      </c>
      <c r="AA1656" s="366"/>
      <c r="AB1656" s="85"/>
      <c r="AC1656" s="85"/>
      <c r="AD1656" s="85"/>
      <c r="AE1656" s="108"/>
      <c r="AF1656" s="3"/>
      <c r="AG1656" s="296" t="str">
        <f>IFERROR(VLOOKUP(Table3[[#This Row],[Št. projektne naloge]],'[1]PLAN KONTROLE KONČANIH STROJEV'!$C$8:$M$2000,5,FALSE),"")</f>
        <v/>
      </c>
      <c r="AH1656" s="296" t="str">
        <f>IFERROR(VLOOKUP(Table3[[#This Row],[Št. projektne naloge]],'[1]PLAN KONTROLE KONČANIH STROJEV'!$C$8:$M$2000,4,FALSE),"")</f>
        <v/>
      </c>
      <c r="AI1656" s="10"/>
      <c r="AJ1656" s="10"/>
      <c r="AK1656" s="296" t="str">
        <f>IFERROR(VLOOKUP(Table3[[#This Row],[Št. projektne naloge]],'[1]PLAN KONTROLE KONČANIH STROJEV'!$C$8:$M$2000,9,FALSE),"")</f>
        <v/>
      </c>
      <c r="AL165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56" s="30"/>
      <c r="AN1656" s="1"/>
    </row>
    <row r="1657" spans="1:40" ht="18" hidden="1" customHeight="1" x14ac:dyDescent="0.35">
      <c r="A1657" s="106" t="s">
        <v>3532</v>
      </c>
      <c r="B1657" s="71" t="s">
        <v>3533</v>
      </c>
      <c r="C1657" s="96" t="s">
        <v>3462</v>
      </c>
      <c r="D1657" s="626" t="s">
        <v>3463</v>
      </c>
      <c r="E1657" s="97">
        <v>300</v>
      </c>
      <c r="F1657" s="70">
        <v>0</v>
      </c>
      <c r="G1657" s="70"/>
      <c r="H1657" s="379"/>
      <c r="I1657" s="70"/>
      <c r="J1657" s="70"/>
      <c r="K1657" s="70"/>
      <c r="L1657" s="229"/>
      <c r="M1657" s="229"/>
      <c r="N1657" s="379">
        <v>492503</v>
      </c>
      <c r="O1657" s="10"/>
      <c r="P1657" s="10">
        <v>1</v>
      </c>
      <c r="Q1657" s="10"/>
      <c r="R1657" s="10"/>
      <c r="S1657" s="247"/>
      <c r="T1657" s="30"/>
      <c r="U1657" s="10"/>
      <c r="V1657" s="434"/>
      <c r="W1657" s="10" t="str">
        <f>IFERROR(VLOOKUP(Table3[[#This Row],[Št. projektne naloge]],'[2]list 1'!$A$2:$I$2000,9,FALSE),"")</f>
        <v/>
      </c>
      <c r="X1657" s="296" t="str">
        <f>IFERROR(VLOOKUP(Table3[[#This Row],[Št. projektne naloge]],'[2]list 1'!$A$2:$I$2000,8,FALSE),"")</f>
        <v/>
      </c>
      <c r="Y1657" s="101">
        <f>SUM(Table3[[#This Row],[cca 
25%]:[cca 100%]])</f>
        <v>0</v>
      </c>
      <c r="Z1657" s="344">
        <f>Table3[[#This Row],[Montažne ure]]*(1-Table3[[#This Row],[faktor %]])</f>
        <v>0</v>
      </c>
      <c r="AA1657" s="366"/>
      <c r="AB1657" s="85"/>
      <c r="AC1657" s="85"/>
      <c r="AD1657" s="85"/>
      <c r="AE1657" s="108"/>
      <c r="AF1657" s="3"/>
      <c r="AG1657" s="296" t="str">
        <f>IFERROR(VLOOKUP(Table3[[#This Row],[Št. projektne naloge]],'[1]PLAN KONTROLE KONČANIH STROJEV'!$C$8:$M$2000,5,FALSE),"")</f>
        <v/>
      </c>
      <c r="AH1657" s="296" t="str">
        <f>IFERROR(VLOOKUP(Table3[[#This Row],[Št. projektne naloge]],'[1]PLAN KONTROLE KONČANIH STROJEV'!$C$8:$M$2000,4,FALSE),"")</f>
        <v/>
      </c>
      <c r="AI1657" s="10"/>
      <c r="AJ1657" s="10"/>
      <c r="AK1657" s="296" t="str">
        <f>IFERROR(VLOOKUP(Table3[[#This Row],[Št. projektne naloge]],'[1]PLAN KONTROLE KONČANIH STROJEV'!$C$8:$M$2000,9,FALSE),"")</f>
        <v/>
      </c>
      <c r="AL165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57" s="30"/>
      <c r="AN1657" s="1"/>
    </row>
    <row r="1658" spans="1:40" ht="18" hidden="1" customHeight="1" x14ac:dyDescent="0.35">
      <c r="A1658" s="106" t="s">
        <v>3532</v>
      </c>
      <c r="B1658" s="71" t="s">
        <v>3533</v>
      </c>
      <c r="C1658" s="96" t="s">
        <v>3464</v>
      </c>
      <c r="D1658" s="626" t="s">
        <v>3465</v>
      </c>
      <c r="E1658" s="97">
        <v>300</v>
      </c>
      <c r="F1658" s="70">
        <v>0</v>
      </c>
      <c r="G1658" s="70"/>
      <c r="H1658" s="379"/>
      <c r="I1658" s="70"/>
      <c r="J1658" s="70"/>
      <c r="K1658" s="70"/>
      <c r="L1658" s="229"/>
      <c r="M1658" s="229"/>
      <c r="N1658" s="379">
        <v>492504</v>
      </c>
      <c r="O1658" s="10"/>
      <c r="P1658" s="10">
        <v>1</v>
      </c>
      <c r="Q1658" s="10"/>
      <c r="R1658" s="10"/>
      <c r="S1658" s="247"/>
      <c r="T1658" s="30"/>
      <c r="U1658" s="10"/>
      <c r="V1658" s="434"/>
      <c r="W1658" s="10" t="str">
        <f>IFERROR(VLOOKUP(Table3[[#This Row],[Št. projektne naloge]],'[2]list 1'!$A$2:$I$2000,9,FALSE),"")</f>
        <v/>
      </c>
      <c r="X1658" s="296" t="str">
        <f>IFERROR(VLOOKUP(Table3[[#This Row],[Št. projektne naloge]],'[2]list 1'!$A$2:$I$2000,8,FALSE),"")</f>
        <v/>
      </c>
      <c r="Y1658" s="101">
        <f>SUM(Table3[[#This Row],[cca 
25%]:[cca 100%]])</f>
        <v>0</v>
      </c>
      <c r="Z1658" s="344">
        <f>Table3[[#This Row],[Montažne ure]]*(1-Table3[[#This Row],[faktor %]])</f>
        <v>0</v>
      </c>
      <c r="AA1658" s="366"/>
      <c r="AB1658" s="85"/>
      <c r="AC1658" s="85"/>
      <c r="AD1658" s="85"/>
      <c r="AE1658" s="108"/>
      <c r="AF1658" s="3"/>
      <c r="AG1658" s="296" t="str">
        <f>IFERROR(VLOOKUP(Table3[[#This Row],[Št. projektne naloge]],'[1]PLAN KONTROLE KONČANIH STROJEV'!$C$8:$M$2000,5,FALSE),"")</f>
        <v/>
      </c>
      <c r="AH1658" s="296" t="str">
        <f>IFERROR(VLOOKUP(Table3[[#This Row],[Št. projektne naloge]],'[1]PLAN KONTROLE KONČANIH STROJEV'!$C$8:$M$2000,4,FALSE),"")</f>
        <v/>
      </c>
      <c r="AI1658" s="10"/>
      <c r="AJ1658" s="10"/>
      <c r="AK1658" s="296" t="str">
        <f>IFERROR(VLOOKUP(Table3[[#This Row],[Št. projektne naloge]],'[1]PLAN KONTROLE KONČANIH STROJEV'!$C$8:$M$2000,9,FALSE),"")</f>
        <v/>
      </c>
      <c r="AL165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58" s="30"/>
      <c r="AN1658" s="1"/>
    </row>
    <row r="1659" spans="1:40" ht="18" hidden="1" customHeight="1" x14ac:dyDescent="0.35">
      <c r="A1659" s="106" t="s">
        <v>3532</v>
      </c>
      <c r="B1659" s="71" t="s">
        <v>3533</v>
      </c>
      <c r="C1659" s="96" t="s">
        <v>3466</v>
      </c>
      <c r="D1659" s="626" t="s">
        <v>3467</v>
      </c>
      <c r="E1659" s="97">
        <v>300</v>
      </c>
      <c r="F1659" s="70">
        <v>0</v>
      </c>
      <c r="G1659" s="70"/>
      <c r="H1659" s="379"/>
      <c r="I1659" s="70"/>
      <c r="J1659" s="70"/>
      <c r="K1659" s="70"/>
      <c r="L1659" s="229"/>
      <c r="M1659" s="229"/>
      <c r="N1659" s="379">
        <v>492505</v>
      </c>
      <c r="O1659" s="10"/>
      <c r="P1659" s="10">
        <v>1</v>
      </c>
      <c r="Q1659" s="10"/>
      <c r="R1659" s="10"/>
      <c r="S1659" s="247"/>
      <c r="T1659" s="30"/>
      <c r="U1659" s="10"/>
      <c r="V1659" s="434"/>
      <c r="W1659" s="10" t="str">
        <f>IFERROR(VLOOKUP(Table3[[#This Row],[Št. projektne naloge]],'[2]list 1'!$A$2:$I$2000,9,FALSE),"")</f>
        <v/>
      </c>
      <c r="X1659" s="296" t="str">
        <f>IFERROR(VLOOKUP(Table3[[#This Row],[Št. projektne naloge]],'[2]list 1'!$A$2:$I$2000,8,FALSE),"")</f>
        <v/>
      </c>
      <c r="Y1659" s="101">
        <f>SUM(Table3[[#This Row],[cca 
25%]:[cca 100%]])</f>
        <v>0</v>
      </c>
      <c r="Z1659" s="344">
        <f>Table3[[#This Row],[Montažne ure]]*(1-Table3[[#This Row],[faktor %]])</f>
        <v>0</v>
      </c>
      <c r="AA1659" s="366"/>
      <c r="AB1659" s="85"/>
      <c r="AC1659" s="85"/>
      <c r="AD1659" s="85"/>
      <c r="AE1659" s="108"/>
      <c r="AF1659" s="3"/>
      <c r="AG1659" s="296" t="str">
        <f>IFERROR(VLOOKUP(Table3[[#This Row],[Št. projektne naloge]],'[1]PLAN KONTROLE KONČANIH STROJEV'!$C$8:$M$2000,5,FALSE),"")</f>
        <v/>
      </c>
      <c r="AH1659" s="296" t="str">
        <f>IFERROR(VLOOKUP(Table3[[#This Row],[Št. projektne naloge]],'[1]PLAN KONTROLE KONČANIH STROJEV'!$C$8:$M$2000,4,FALSE),"")</f>
        <v/>
      </c>
      <c r="AI1659" s="10"/>
      <c r="AJ1659" s="10"/>
      <c r="AK1659" s="296" t="str">
        <f>IFERROR(VLOOKUP(Table3[[#This Row],[Št. projektne naloge]],'[1]PLAN KONTROLE KONČANIH STROJEV'!$C$8:$M$2000,9,FALSE),"")</f>
        <v/>
      </c>
      <c r="AL165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59" s="30"/>
      <c r="AN1659" s="1"/>
    </row>
    <row r="1660" spans="1:40" ht="18" hidden="1" customHeight="1" x14ac:dyDescent="0.35">
      <c r="A1660" s="106" t="s">
        <v>3532</v>
      </c>
      <c r="B1660" s="71" t="s">
        <v>3533</v>
      </c>
      <c r="C1660" s="96" t="s">
        <v>3466</v>
      </c>
      <c r="D1660" s="626" t="s">
        <v>3468</v>
      </c>
      <c r="E1660" s="97">
        <v>300</v>
      </c>
      <c r="F1660" s="70">
        <v>0</v>
      </c>
      <c r="G1660" s="70"/>
      <c r="H1660" s="379"/>
      <c r="I1660" s="70"/>
      <c r="J1660" s="70"/>
      <c r="K1660" s="70"/>
      <c r="L1660" s="229"/>
      <c r="M1660" s="229"/>
      <c r="N1660" s="379">
        <v>492506</v>
      </c>
      <c r="O1660" s="10"/>
      <c r="P1660" s="10">
        <v>1</v>
      </c>
      <c r="Q1660" s="10"/>
      <c r="R1660" s="10"/>
      <c r="S1660" s="247"/>
      <c r="T1660" s="30"/>
      <c r="U1660" s="10"/>
      <c r="V1660" s="434"/>
      <c r="W1660" s="10" t="str">
        <f>IFERROR(VLOOKUP(Table3[[#This Row],[Št. projektne naloge]],'[2]list 1'!$A$2:$I$2000,9,FALSE),"")</f>
        <v/>
      </c>
      <c r="X1660" s="296" t="str">
        <f>IFERROR(VLOOKUP(Table3[[#This Row],[Št. projektne naloge]],'[2]list 1'!$A$2:$I$2000,8,FALSE),"")</f>
        <v/>
      </c>
      <c r="Y1660" s="101">
        <f>SUM(Table3[[#This Row],[cca 
25%]:[cca 100%]])</f>
        <v>0</v>
      </c>
      <c r="Z1660" s="344">
        <f>Table3[[#This Row],[Montažne ure]]*(1-Table3[[#This Row],[faktor %]])</f>
        <v>0</v>
      </c>
      <c r="AA1660" s="366"/>
      <c r="AB1660" s="85"/>
      <c r="AC1660" s="85"/>
      <c r="AD1660" s="85"/>
      <c r="AE1660" s="108"/>
      <c r="AF1660" s="3"/>
      <c r="AG1660" s="296" t="str">
        <f>IFERROR(VLOOKUP(Table3[[#This Row],[Št. projektne naloge]],'[1]PLAN KONTROLE KONČANIH STROJEV'!$C$8:$M$2000,5,FALSE),"")</f>
        <v/>
      </c>
      <c r="AH1660" s="296" t="str">
        <f>IFERROR(VLOOKUP(Table3[[#This Row],[Št. projektne naloge]],'[1]PLAN KONTROLE KONČANIH STROJEV'!$C$8:$M$2000,4,FALSE),"")</f>
        <v/>
      </c>
      <c r="AI1660" s="10"/>
      <c r="AJ1660" s="10"/>
      <c r="AK1660" s="296" t="str">
        <f>IFERROR(VLOOKUP(Table3[[#This Row],[Št. projektne naloge]],'[1]PLAN KONTROLE KONČANIH STROJEV'!$C$8:$M$2000,9,FALSE),"")</f>
        <v/>
      </c>
      <c r="AL166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60" s="30"/>
      <c r="AN1660" s="1"/>
    </row>
    <row r="1661" spans="1:40" ht="18" hidden="1" customHeight="1" x14ac:dyDescent="0.35">
      <c r="A1661" s="106" t="s">
        <v>3532</v>
      </c>
      <c r="B1661" s="71" t="s">
        <v>3533</v>
      </c>
      <c r="C1661" s="96" t="s">
        <v>3466</v>
      </c>
      <c r="D1661" s="626" t="s">
        <v>3469</v>
      </c>
      <c r="E1661" s="97">
        <v>300</v>
      </c>
      <c r="F1661" s="70">
        <v>0</v>
      </c>
      <c r="G1661" s="70"/>
      <c r="H1661" s="379"/>
      <c r="I1661" s="70"/>
      <c r="J1661" s="70"/>
      <c r="K1661" s="70"/>
      <c r="L1661" s="229"/>
      <c r="M1661" s="229"/>
      <c r="N1661" s="379">
        <v>492507</v>
      </c>
      <c r="O1661" s="10"/>
      <c r="P1661" s="10">
        <v>1</v>
      </c>
      <c r="Q1661" s="10"/>
      <c r="R1661" s="10"/>
      <c r="S1661" s="247"/>
      <c r="T1661" s="30"/>
      <c r="U1661" s="10"/>
      <c r="V1661" s="434"/>
      <c r="W1661" s="10" t="str">
        <f>IFERROR(VLOOKUP(Table3[[#This Row],[Št. projektne naloge]],'[2]list 1'!$A$2:$I$2000,9,FALSE),"")</f>
        <v/>
      </c>
      <c r="X1661" s="296" t="str">
        <f>IFERROR(VLOOKUP(Table3[[#This Row],[Št. projektne naloge]],'[2]list 1'!$A$2:$I$2000,8,FALSE),"")</f>
        <v/>
      </c>
      <c r="Y1661" s="101">
        <f>SUM(Table3[[#This Row],[cca 
25%]:[cca 100%]])</f>
        <v>0</v>
      </c>
      <c r="Z1661" s="344">
        <f>Table3[[#This Row],[Montažne ure]]*(1-Table3[[#This Row],[faktor %]])</f>
        <v>0</v>
      </c>
      <c r="AA1661" s="366"/>
      <c r="AB1661" s="85"/>
      <c r="AC1661" s="85"/>
      <c r="AD1661" s="85"/>
      <c r="AE1661" s="108"/>
      <c r="AF1661" s="3"/>
      <c r="AG1661" s="296" t="str">
        <f>IFERROR(VLOOKUP(Table3[[#This Row],[Št. projektne naloge]],'[1]PLAN KONTROLE KONČANIH STROJEV'!$C$8:$M$2000,5,FALSE),"")</f>
        <v/>
      </c>
      <c r="AH1661" s="296" t="str">
        <f>IFERROR(VLOOKUP(Table3[[#This Row],[Št. projektne naloge]],'[1]PLAN KONTROLE KONČANIH STROJEV'!$C$8:$M$2000,4,FALSE),"")</f>
        <v/>
      </c>
      <c r="AI1661" s="10"/>
      <c r="AJ1661" s="10"/>
      <c r="AK1661" s="296" t="str">
        <f>IFERROR(VLOOKUP(Table3[[#This Row],[Št. projektne naloge]],'[1]PLAN KONTROLE KONČANIH STROJEV'!$C$8:$M$2000,9,FALSE),"")</f>
        <v/>
      </c>
      <c r="AL166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61" s="30"/>
      <c r="AN1661" s="1"/>
    </row>
    <row r="1662" spans="1:40" ht="18" hidden="1" customHeight="1" x14ac:dyDescent="0.35">
      <c r="A1662" s="106" t="s">
        <v>3532</v>
      </c>
      <c r="B1662" s="71" t="s">
        <v>3533</v>
      </c>
      <c r="C1662" s="96" t="s">
        <v>3464</v>
      </c>
      <c r="D1662" s="626" t="s">
        <v>3470</v>
      </c>
      <c r="E1662" s="97" t="s">
        <v>3536</v>
      </c>
      <c r="F1662" s="70">
        <v>0</v>
      </c>
      <c r="G1662" s="70" t="s">
        <v>683</v>
      </c>
      <c r="H1662" s="379"/>
      <c r="I1662" s="70"/>
      <c r="J1662" s="70"/>
      <c r="K1662" s="70"/>
      <c r="L1662" s="229"/>
      <c r="M1662" s="229"/>
      <c r="N1662" s="379">
        <v>492508</v>
      </c>
      <c r="O1662" s="10"/>
      <c r="P1662" s="10">
        <v>1</v>
      </c>
      <c r="Q1662" s="10"/>
      <c r="R1662" s="10"/>
      <c r="S1662" s="247"/>
      <c r="T1662" s="30"/>
      <c r="U1662" s="10"/>
      <c r="V1662" s="434"/>
      <c r="W1662" s="10" t="str">
        <f>IFERROR(VLOOKUP(Table3[[#This Row],[Št. projektne naloge]],'[2]list 1'!$A$2:$I$2000,9,FALSE),"")</f>
        <v/>
      </c>
      <c r="X1662" s="296" t="str">
        <f>IFERROR(VLOOKUP(Table3[[#This Row],[Št. projektne naloge]],'[2]list 1'!$A$2:$I$2000,8,FALSE),"")</f>
        <v/>
      </c>
      <c r="Y1662" s="101">
        <f>SUM(Table3[[#This Row],[cca 
25%]:[cca 100%]])</f>
        <v>0</v>
      </c>
      <c r="Z1662" s="344">
        <f>Table3[[#This Row],[Montažne ure]]*(1-Table3[[#This Row],[faktor %]])</f>
        <v>0</v>
      </c>
      <c r="AA1662" s="366"/>
      <c r="AB1662" s="85"/>
      <c r="AC1662" s="85"/>
      <c r="AD1662" s="85"/>
      <c r="AE1662" s="108"/>
      <c r="AF1662" s="3"/>
      <c r="AG1662" s="296" t="str">
        <f>IFERROR(VLOOKUP(Table3[[#This Row],[Št. projektne naloge]],'[1]PLAN KONTROLE KONČANIH STROJEV'!$C$8:$M$2000,5,FALSE),"")</f>
        <v/>
      </c>
      <c r="AH1662" s="296" t="str">
        <f>IFERROR(VLOOKUP(Table3[[#This Row],[Št. projektne naloge]],'[1]PLAN KONTROLE KONČANIH STROJEV'!$C$8:$M$2000,4,FALSE),"")</f>
        <v/>
      </c>
      <c r="AI1662" s="10"/>
      <c r="AJ1662" s="10"/>
      <c r="AK1662" s="296" t="str">
        <f>IFERROR(VLOOKUP(Table3[[#This Row],[Št. projektne naloge]],'[1]PLAN KONTROLE KONČANIH STROJEV'!$C$8:$M$2000,9,FALSE),"")</f>
        <v/>
      </c>
      <c r="AL166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62" s="30"/>
      <c r="AN1662" s="1"/>
    </row>
    <row r="1663" spans="1:40" ht="18" hidden="1" customHeight="1" x14ac:dyDescent="0.35">
      <c r="A1663" s="106" t="s">
        <v>3532</v>
      </c>
      <c r="B1663" s="71" t="s">
        <v>3533</v>
      </c>
      <c r="C1663" s="96" t="s">
        <v>3471</v>
      </c>
      <c r="D1663" s="626" t="s">
        <v>3472</v>
      </c>
      <c r="E1663" s="97" t="s">
        <v>3534</v>
      </c>
      <c r="F1663" s="70">
        <v>0</v>
      </c>
      <c r="G1663" s="70" t="s">
        <v>876</v>
      </c>
      <c r="H1663" s="379"/>
      <c r="I1663" s="70"/>
      <c r="J1663" s="70"/>
      <c r="K1663" s="70"/>
      <c r="L1663" s="229"/>
      <c r="M1663" s="229"/>
      <c r="N1663" s="379">
        <v>480103</v>
      </c>
      <c r="O1663" s="10"/>
      <c r="P1663" s="10">
        <v>1</v>
      </c>
      <c r="Q1663" s="10"/>
      <c r="R1663" s="10"/>
      <c r="S1663" s="247"/>
      <c r="T1663" s="30"/>
      <c r="U1663" s="10"/>
      <c r="V1663" s="434"/>
      <c r="W1663" s="10" t="str">
        <f>IFERROR(VLOOKUP(Table3[[#This Row],[Št. projektne naloge]],'[2]list 1'!$A$2:$I$2000,9,FALSE),"")</f>
        <v/>
      </c>
      <c r="X1663" s="296" t="str">
        <f>IFERROR(VLOOKUP(Table3[[#This Row],[Št. projektne naloge]],'[2]list 1'!$A$2:$I$2000,8,FALSE),"")</f>
        <v/>
      </c>
      <c r="Y1663" s="101">
        <f>SUM(Table3[[#This Row],[cca 
25%]:[cca 100%]])</f>
        <v>0</v>
      </c>
      <c r="Z1663" s="344">
        <f>Table3[[#This Row],[Montažne ure]]*(1-Table3[[#This Row],[faktor %]])</f>
        <v>0</v>
      </c>
      <c r="AA1663" s="366"/>
      <c r="AB1663" s="85"/>
      <c r="AC1663" s="85"/>
      <c r="AD1663" s="85"/>
      <c r="AE1663" s="108"/>
      <c r="AF1663" s="3"/>
      <c r="AG1663" s="296" t="str">
        <f>IFERROR(VLOOKUP(Table3[[#This Row],[Št. projektne naloge]],'[1]PLAN KONTROLE KONČANIH STROJEV'!$C$8:$M$2000,5,FALSE),"")</f>
        <v/>
      </c>
      <c r="AH1663" s="296" t="str">
        <f>IFERROR(VLOOKUP(Table3[[#This Row],[Št. projektne naloge]],'[1]PLAN KONTROLE KONČANIH STROJEV'!$C$8:$M$2000,4,FALSE),"")</f>
        <v/>
      </c>
      <c r="AI1663" s="10"/>
      <c r="AJ1663" s="10"/>
      <c r="AK1663" s="296" t="str">
        <f>IFERROR(VLOOKUP(Table3[[#This Row],[Št. projektne naloge]],'[1]PLAN KONTROLE KONČANIH STROJEV'!$C$8:$M$2000,9,FALSE),"")</f>
        <v/>
      </c>
      <c r="AL166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63" s="30"/>
      <c r="AN1663" s="1"/>
    </row>
    <row r="1664" spans="1:40" ht="18" hidden="1" customHeight="1" x14ac:dyDescent="0.35">
      <c r="A1664" s="117" t="s">
        <v>3532</v>
      </c>
      <c r="B1664" s="86" t="s">
        <v>3533</v>
      </c>
      <c r="C1664" s="57" t="s">
        <v>3473</v>
      </c>
      <c r="D1664" s="432" t="s">
        <v>3474</v>
      </c>
      <c r="E1664" s="50" t="s">
        <v>3535</v>
      </c>
      <c r="F1664" s="433">
        <v>227737.95</v>
      </c>
      <c r="G1664" s="10" t="s">
        <v>683</v>
      </c>
      <c r="H1664" s="29"/>
      <c r="I1664" s="10"/>
      <c r="J1664" s="10"/>
      <c r="K1664" s="10"/>
      <c r="L1664" s="24"/>
      <c r="M1664" s="24"/>
      <c r="N1664" s="29">
        <v>480104</v>
      </c>
      <c r="O1664" s="10">
        <v>16507</v>
      </c>
      <c r="P1664" s="10">
        <v>1</v>
      </c>
      <c r="Q1664" s="10"/>
      <c r="R1664" s="10"/>
      <c r="S1664" s="247"/>
      <c r="T1664" s="30">
        <v>45988</v>
      </c>
      <c r="U1664" s="10"/>
      <c r="V1664" s="434"/>
      <c r="W1664" s="10" t="str">
        <f>IFERROR(VLOOKUP(Table3[[#This Row],[Št. projektne naloge]],'[2]list 1'!$A$2:$I$2000,9,FALSE),"")</f>
        <v/>
      </c>
      <c r="X1664" s="296" t="str">
        <f>IFERROR(VLOOKUP(Table3[[#This Row],[Št. projektne naloge]],'[2]list 1'!$A$2:$I$2000,8,FALSE),"")</f>
        <v/>
      </c>
      <c r="Y1664" s="101">
        <f>SUM(Table3[[#This Row],[cca 
25%]:[cca 100%]])</f>
        <v>0</v>
      </c>
      <c r="Z1664" s="344">
        <f>Table3[[#This Row],[Montažne ure]]*(1-Table3[[#This Row],[faktor %]])</f>
        <v>0</v>
      </c>
      <c r="AA1664" s="366"/>
      <c r="AB1664" s="85"/>
      <c r="AC1664" s="85"/>
      <c r="AD1664" s="85"/>
      <c r="AE1664" s="108"/>
      <c r="AF1664" s="3"/>
      <c r="AG1664" s="296" t="str">
        <f>IFERROR(VLOOKUP(Table3[[#This Row],[Št. projektne naloge]],'[1]PLAN KONTROLE KONČANIH STROJEV'!$C$8:$M$2000,5,FALSE),"")</f>
        <v/>
      </c>
      <c r="AH1664" s="296" t="str">
        <f>IFERROR(VLOOKUP(Table3[[#This Row],[Št. projektne naloge]],'[1]PLAN KONTROLE KONČANIH STROJEV'!$C$8:$M$2000,4,FALSE),"")</f>
        <v/>
      </c>
      <c r="AI1664" s="10"/>
      <c r="AJ1664" s="10"/>
      <c r="AK1664" s="296" t="str">
        <f>IFERROR(VLOOKUP(Table3[[#This Row],[Št. projektne naloge]],'[1]PLAN KONTROLE KONČANIH STROJEV'!$C$8:$M$2000,9,FALSE),"")</f>
        <v/>
      </c>
      <c r="AL166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64" s="30"/>
      <c r="AN1664" s="1"/>
    </row>
    <row r="1665" spans="1:40" ht="18" hidden="1" customHeight="1" x14ac:dyDescent="0.35">
      <c r="A1665" s="117" t="s">
        <v>3532</v>
      </c>
      <c r="B1665" s="86" t="s">
        <v>3533</v>
      </c>
      <c r="C1665" s="57" t="s">
        <v>2511</v>
      </c>
      <c r="D1665" s="432" t="s">
        <v>3475</v>
      </c>
      <c r="E1665" s="50" t="s">
        <v>3535</v>
      </c>
      <c r="F1665" s="433">
        <v>1659.32</v>
      </c>
      <c r="G1665" s="10" t="s">
        <v>3055</v>
      </c>
      <c r="H1665" s="29"/>
      <c r="I1665" s="10"/>
      <c r="J1665" s="10"/>
      <c r="K1665" s="10"/>
      <c r="L1665" s="24"/>
      <c r="M1665" s="24"/>
      <c r="N1665" s="29">
        <v>434496</v>
      </c>
      <c r="O1665" s="10"/>
      <c r="P1665" s="10">
        <v>1</v>
      </c>
      <c r="Q1665" s="10"/>
      <c r="R1665" s="10"/>
      <c r="S1665" s="247"/>
      <c r="T1665" s="30"/>
      <c r="U1665" s="10"/>
      <c r="V1665" s="434"/>
      <c r="W1665" s="10" t="str">
        <f>IFERROR(VLOOKUP(Table3[[#This Row],[Št. projektne naloge]],'[2]list 1'!$A$2:$I$2000,9,FALSE),"")</f>
        <v/>
      </c>
      <c r="X1665" s="296" t="str">
        <f>IFERROR(VLOOKUP(Table3[[#This Row],[Št. projektne naloge]],'[2]list 1'!$A$2:$I$2000,8,FALSE),"")</f>
        <v/>
      </c>
      <c r="Y1665" s="101">
        <f>SUM(Table3[[#This Row],[cca 
25%]:[cca 100%]])</f>
        <v>0</v>
      </c>
      <c r="Z1665" s="344">
        <f>Table3[[#This Row],[Montažne ure]]*(1-Table3[[#This Row],[faktor %]])</f>
        <v>0</v>
      </c>
      <c r="AA1665" s="366"/>
      <c r="AB1665" s="85"/>
      <c r="AC1665" s="85"/>
      <c r="AD1665" s="85"/>
      <c r="AE1665" s="108"/>
      <c r="AF1665" s="3"/>
      <c r="AG1665" s="296" t="str">
        <f>IFERROR(VLOOKUP(Table3[[#This Row],[Št. projektne naloge]],'[1]PLAN KONTROLE KONČANIH STROJEV'!$C$8:$M$2000,5,FALSE),"")</f>
        <v/>
      </c>
      <c r="AH1665" s="296" t="str">
        <f>IFERROR(VLOOKUP(Table3[[#This Row],[Št. projektne naloge]],'[1]PLAN KONTROLE KONČANIH STROJEV'!$C$8:$M$2000,4,FALSE),"")</f>
        <v/>
      </c>
      <c r="AI1665" s="10"/>
      <c r="AJ1665" s="10"/>
      <c r="AK1665" s="296" t="str">
        <f>IFERROR(VLOOKUP(Table3[[#This Row],[Št. projektne naloge]],'[1]PLAN KONTROLE KONČANIH STROJEV'!$C$8:$M$2000,9,FALSE),"")</f>
        <v/>
      </c>
      <c r="AL166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65" s="30"/>
      <c r="AN1665" s="1"/>
    </row>
    <row r="1666" spans="1:40" ht="18" hidden="1" customHeight="1" x14ac:dyDescent="0.35">
      <c r="A1666" s="117" t="s">
        <v>3532</v>
      </c>
      <c r="B1666" s="86" t="s">
        <v>3533</v>
      </c>
      <c r="C1666" s="57" t="s">
        <v>2513</v>
      </c>
      <c r="D1666" s="432" t="s">
        <v>3476</v>
      </c>
      <c r="E1666" s="50">
        <v>303</v>
      </c>
      <c r="F1666" s="433">
        <v>2224.61</v>
      </c>
      <c r="G1666" s="10"/>
      <c r="H1666" s="29"/>
      <c r="I1666" s="10"/>
      <c r="J1666" s="10"/>
      <c r="K1666" s="10"/>
      <c r="L1666" s="24"/>
      <c r="M1666" s="24"/>
      <c r="N1666" s="29">
        <v>434497</v>
      </c>
      <c r="O1666" s="10"/>
      <c r="P1666" s="10">
        <v>1</v>
      </c>
      <c r="Q1666" s="10"/>
      <c r="R1666" s="10"/>
      <c r="S1666" s="247"/>
      <c r="T1666" s="30"/>
      <c r="U1666" s="10"/>
      <c r="V1666" s="434"/>
      <c r="W1666" s="10" t="str">
        <f>IFERROR(VLOOKUP(Table3[[#This Row],[Št. projektne naloge]],'[2]list 1'!$A$2:$I$2000,9,FALSE),"")</f>
        <v/>
      </c>
      <c r="X1666" s="296" t="str">
        <f>IFERROR(VLOOKUP(Table3[[#This Row],[Št. projektne naloge]],'[2]list 1'!$A$2:$I$2000,8,FALSE),"")</f>
        <v/>
      </c>
      <c r="Y1666" s="101">
        <f>SUM(Table3[[#This Row],[cca 
25%]:[cca 100%]])</f>
        <v>0</v>
      </c>
      <c r="Z1666" s="344">
        <f>Table3[[#This Row],[Montažne ure]]*(1-Table3[[#This Row],[faktor %]])</f>
        <v>0</v>
      </c>
      <c r="AA1666" s="366"/>
      <c r="AB1666" s="85"/>
      <c r="AC1666" s="85"/>
      <c r="AD1666" s="85"/>
      <c r="AE1666" s="108"/>
      <c r="AF1666" s="3"/>
      <c r="AG1666" s="296" t="str">
        <f>IFERROR(VLOOKUP(Table3[[#This Row],[Št. projektne naloge]],'[1]PLAN KONTROLE KONČANIH STROJEV'!$C$8:$M$2000,5,FALSE),"")</f>
        <v/>
      </c>
      <c r="AH1666" s="296" t="str">
        <f>IFERROR(VLOOKUP(Table3[[#This Row],[Št. projektne naloge]],'[1]PLAN KONTROLE KONČANIH STROJEV'!$C$8:$M$2000,4,FALSE),"")</f>
        <v/>
      </c>
      <c r="AI1666" s="10"/>
      <c r="AJ1666" s="10"/>
      <c r="AK1666" s="296" t="str">
        <f>IFERROR(VLOOKUP(Table3[[#This Row],[Št. projektne naloge]],'[1]PLAN KONTROLE KONČANIH STROJEV'!$C$8:$M$2000,9,FALSE),"")</f>
        <v/>
      </c>
      <c r="AL166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66" s="30"/>
      <c r="AN1666" s="1"/>
    </row>
    <row r="1667" spans="1:40" ht="18" hidden="1" customHeight="1" x14ac:dyDescent="0.35">
      <c r="A1667" s="117" t="s">
        <v>3532</v>
      </c>
      <c r="B1667" s="86" t="s">
        <v>3533</v>
      </c>
      <c r="C1667" s="57" t="s">
        <v>562</v>
      </c>
      <c r="D1667" s="432" t="s">
        <v>3477</v>
      </c>
      <c r="E1667" s="50">
        <v>314</v>
      </c>
      <c r="F1667" s="433">
        <v>8425.76</v>
      </c>
      <c r="G1667" s="10"/>
      <c r="H1667" s="29"/>
      <c r="I1667" s="10"/>
      <c r="J1667" s="10"/>
      <c r="K1667" s="10"/>
      <c r="L1667" s="24"/>
      <c r="M1667" s="24"/>
      <c r="N1667" s="29">
        <v>437220</v>
      </c>
      <c r="O1667" s="10"/>
      <c r="P1667" s="10">
        <v>1</v>
      </c>
      <c r="Q1667" s="10"/>
      <c r="R1667" s="10"/>
      <c r="S1667" s="247"/>
      <c r="T1667" s="30"/>
      <c r="U1667" s="10"/>
      <c r="V1667" s="434"/>
      <c r="W1667" s="10" t="str">
        <f>IFERROR(VLOOKUP(Table3[[#This Row],[Št. projektne naloge]],'[2]list 1'!$A$2:$I$2000,9,FALSE),"")</f>
        <v/>
      </c>
      <c r="X1667" s="296" t="str">
        <f>IFERROR(VLOOKUP(Table3[[#This Row],[Št. projektne naloge]],'[2]list 1'!$A$2:$I$2000,8,FALSE),"")</f>
        <v/>
      </c>
      <c r="Y1667" s="101">
        <f>SUM(Table3[[#This Row],[cca 
25%]:[cca 100%]])</f>
        <v>0</v>
      </c>
      <c r="Z1667" s="344">
        <f>Table3[[#This Row],[Montažne ure]]*(1-Table3[[#This Row],[faktor %]])</f>
        <v>0</v>
      </c>
      <c r="AA1667" s="366"/>
      <c r="AB1667" s="85"/>
      <c r="AC1667" s="85"/>
      <c r="AD1667" s="85"/>
      <c r="AE1667" s="108"/>
      <c r="AF1667" s="3"/>
      <c r="AG1667" s="296" t="str">
        <f>IFERROR(VLOOKUP(Table3[[#This Row],[Št. projektne naloge]],'[1]PLAN KONTROLE KONČANIH STROJEV'!$C$8:$M$2000,5,FALSE),"")</f>
        <v/>
      </c>
      <c r="AH1667" s="296" t="str">
        <f>IFERROR(VLOOKUP(Table3[[#This Row],[Št. projektne naloge]],'[1]PLAN KONTROLE KONČANIH STROJEV'!$C$8:$M$2000,4,FALSE),"")</f>
        <v/>
      </c>
      <c r="AI1667" s="10"/>
      <c r="AJ1667" s="10"/>
      <c r="AK1667" s="296" t="str">
        <f>IFERROR(VLOOKUP(Table3[[#This Row],[Št. projektne naloge]],'[1]PLAN KONTROLE KONČANIH STROJEV'!$C$8:$M$2000,9,FALSE),"")</f>
        <v/>
      </c>
      <c r="AL166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67" s="30"/>
      <c r="AN1667" s="1"/>
    </row>
    <row r="1668" spans="1:40" ht="18" hidden="1" customHeight="1" x14ac:dyDescent="0.35">
      <c r="A1668" s="106" t="s">
        <v>3532</v>
      </c>
      <c r="B1668" s="71" t="s">
        <v>3533</v>
      </c>
      <c r="C1668" s="96" t="s">
        <v>3478</v>
      </c>
      <c r="D1668" s="626" t="s">
        <v>3479</v>
      </c>
      <c r="E1668" s="97">
        <v>300</v>
      </c>
      <c r="F1668" s="70">
        <v>0</v>
      </c>
      <c r="G1668" s="70"/>
      <c r="H1668" s="379"/>
      <c r="I1668" s="70"/>
      <c r="J1668" s="70"/>
      <c r="K1668" s="70"/>
      <c r="L1668" s="229"/>
      <c r="M1668" s="229"/>
      <c r="N1668" s="379">
        <v>480105</v>
      </c>
      <c r="O1668" s="10"/>
      <c r="P1668" s="10">
        <v>1</v>
      </c>
      <c r="Q1668" s="10"/>
      <c r="R1668" s="10"/>
      <c r="S1668" s="247"/>
      <c r="T1668" s="30"/>
      <c r="U1668" s="10"/>
      <c r="V1668" s="434"/>
      <c r="W1668" s="10" t="str">
        <f>IFERROR(VLOOKUP(Table3[[#This Row],[Št. projektne naloge]],'[2]list 1'!$A$2:$I$2000,9,FALSE),"")</f>
        <v/>
      </c>
      <c r="X1668" s="296" t="str">
        <f>IFERROR(VLOOKUP(Table3[[#This Row],[Št. projektne naloge]],'[2]list 1'!$A$2:$I$2000,8,FALSE),"")</f>
        <v/>
      </c>
      <c r="Y1668" s="101">
        <f>SUM(Table3[[#This Row],[cca 
25%]:[cca 100%]])</f>
        <v>0</v>
      </c>
      <c r="Z1668" s="344">
        <f>Table3[[#This Row],[Montažne ure]]*(1-Table3[[#This Row],[faktor %]])</f>
        <v>0</v>
      </c>
      <c r="AA1668" s="366"/>
      <c r="AB1668" s="85"/>
      <c r="AC1668" s="85"/>
      <c r="AD1668" s="85"/>
      <c r="AE1668" s="108"/>
      <c r="AF1668" s="3"/>
      <c r="AG1668" s="296" t="str">
        <f>IFERROR(VLOOKUP(Table3[[#This Row],[Št. projektne naloge]],'[1]PLAN KONTROLE KONČANIH STROJEV'!$C$8:$M$2000,5,FALSE),"")</f>
        <v/>
      </c>
      <c r="AH1668" s="296" t="str">
        <f>IFERROR(VLOOKUP(Table3[[#This Row],[Št. projektne naloge]],'[1]PLAN KONTROLE KONČANIH STROJEV'!$C$8:$M$2000,4,FALSE),"")</f>
        <v/>
      </c>
      <c r="AI1668" s="10"/>
      <c r="AJ1668" s="10"/>
      <c r="AK1668" s="296" t="str">
        <f>IFERROR(VLOOKUP(Table3[[#This Row],[Št. projektne naloge]],'[1]PLAN KONTROLE KONČANIH STROJEV'!$C$8:$M$2000,9,FALSE),"")</f>
        <v/>
      </c>
      <c r="AL166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68" s="30"/>
      <c r="AN1668" s="1"/>
    </row>
    <row r="1669" spans="1:40" ht="18" hidden="1" customHeight="1" x14ac:dyDescent="0.35">
      <c r="A1669" s="106" t="s">
        <v>3532</v>
      </c>
      <c r="B1669" s="71" t="s">
        <v>3533</v>
      </c>
      <c r="C1669" s="96" t="s">
        <v>3480</v>
      </c>
      <c r="D1669" s="626" t="s">
        <v>3481</v>
      </c>
      <c r="E1669" s="97">
        <v>300</v>
      </c>
      <c r="F1669" s="70">
        <v>0</v>
      </c>
      <c r="G1669" s="70"/>
      <c r="H1669" s="379"/>
      <c r="I1669" s="70"/>
      <c r="J1669" s="70"/>
      <c r="K1669" s="70"/>
      <c r="L1669" s="229"/>
      <c r="M1669" s="229"/>
      <c r="N1669" s="379">
        <v>480122</v>
      </c>
      <c r="O1669" s="10"/>
      <c r="P1669" s="10">
        <v>1</v>
      </c>
      <c r="Q1669" s="10"/>
      <c r="R1669" s="10"/>
      <c r="S1669" s="247"/>
      <c r="T1669" s="30"/>
      <c r="U1669" s="10"/>
      <c r="V1669" s="434"/>
      <c r="W1669" s="10" t="str">
        <f>IFERROR(VLOOKUP(Table3[[#This Row],[Št. projektne naloge]],'[2]list 1'!$A$2:$I$2000,9,FALSE),"")</f>
        <v/>
      </c>
      <c r="X1669" s="296" t="str">
        <f>IFERROR(VLOOKUP(Table3[[#This Row],[Št. projektne naloge]],'[2]list 1'!$A$2:$I$2000,8,FALSE),"")</f>
        <v/>
      </c>
      <c r="Y1669" s="101">
        <f>SUM(Table3[[#This Row],[cca 
25%]:[cca 100%]])</f>
        <v>0</v>
      </c>
      <c r="Z1669" s="344">
        <f>Table3[[#This Row],[Montažne ure]]*(1-Table3[[#This Row],[faktor %]])</f>
        <v>0</v>
      </c>
      <c r="AA1669" s="366"/>
      <c r="AB1669" s="85"/>
      <c r="AC1669" s="85"/>
      <c r="AD1669" s="85"/>
      <c r="AE1669" s="108"/>
      <c r="AF1669" s="3"/>
      <c r="AG1669" s="296" t="str">
        <f>IFERROR(VLOOKUP(Table3[[#This Row],[Št. projektne naloge]],'[1]PLAN KONTROLE KONČANIH STROJEV'!$C$8:$M$2000,5,FALSE),"")</f>
        <v/>
      </c>
      <c r="AH1669" s="296" t="str">
        <f>IFERROR(VLOOKUP(Table3[[#This Row],[Št. projektne naloge]],'[1]PLAN KONTROLE KONČANIH STROJEV'!$C$8:$M$2000,4,FALSE),"")</f>
        <v/>
      </c>
      <c r="AI1669" s="10"/>
      <c r="AJ1669" s="10"/>
      <c r="AK1669" s="296" t="str">
        <f>IFERROR(VLOOKUP(Table3[[#This Row],[Št. projektne naloge]],'[1]PLAN KONTROLE KONČANIH STROJEV'!$C$8:$M$2000,9,FALSE),"")</f>
        <v/>
      </c>
      <c r="AL166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69" s="30"/>
      <c r="AN1669" s="1"/>
    </row>
    <row r="1670" spans="1:40" ht="18" hidden="1" customHeight="1" x14ac:dyDescent="0.35">
      <c r="A1670" s="106" t="s">
        <v>3532</v>
      </c>
      <c r="B1670" s="71" t="s">
        <v>3533</v>
      </c>
      <c r="C1670" s="96" t="s">
        <v>3482</v>
      </c>
      <c r="D1670" s="626" t="s">
        <v>3483</v>
      </c>
      <c r="E1670" s="97">
        <v>300</v>
      </c>
      <c r="F1670" s="70">
        <v>0</v>
      </c>
      <c r="G1670" s="70"/>
      <c r="H1670" s="379"/>
      <c r="I1670" s="70"/>
      <c r="J1670" s="70"/>
      <c r="K1670" s="70"/>
      <c r="L1670" s="229"/>
      <c r="M1670" s="229"/>
      <c r="N1670" s="379">
        <v>480118</v>
      </c>
      <c r="O1670" s="10"/>
      <c r="P1670" s="10">
        <v>1</v>
      </c>
      <c r="Q1670" s="10"/>
      <c r="R1670" s="10"/>
      <c r="S1670" s="247"/>
      <c r="T1670" s="30"/>
      <c r="U1670" s="10"/>
      <c r="V1670" s="434"/>
      <c r="W1670" s="10" t="str">
        <f>IFERROR(VLOOKUP(Table3[[#This Row],[Št. projektne naloge]],'[2]list 1'!$A$2:$I$2000,9,FALSE),"")</f>
        <v/>
      </c>
      <c r="X1670" s="296" t="str">
        <f>IFERROR(VLOOKUP(Table3[[#This Row],[Št. projektne naloge]],'[2]list 1'!$A$2:$I$2000,8,FALSE),"")</f>
        <v/>
      </c>
      <c r="Y1670" s="101">
        <f>SUM(Table3[[#This Row],[cca 
25%]:[cca 100%]])</f>
        <v>0</v>
      </c>
      <c r="Z1670" s="344">
        <f>Table3[[#This Row],[Montažne ure]]*(1-Table3[[#This Row],[faktor %]])</f>
        <v>0</v>
      </c>
      <c r="AA1670" s="366"/>
      <c r="AB1670" s="85"/>
      <c r="AC1670" s="85"/>
      <c r="AD1670" s="85"/>
      <c r="AE1670" s="108"/>
      <c r="AF1670" s="3"/>
      <c r="AG1670" s="296" t="str">
        <f>IFERROR(VLOOKUP(Table3[[#This Row],[Št. projektne naloge]],'[1]PLAN KONTROLE KONČANIH STROJEV'!$C$8:$M$2000,5,FALSE),"")</f>
        <v/>
      </c>
      <c r="AH1670" s="296" t="str">
        <f>IFERROR(VLOOKUP(Table3[[#This Row],[Št. projektne naloge]],'[1]PLAN KONTROLE KONČANIH STROJEV'!$C$8:$M$2000,4,FALSE),"")</f>
        <v/>
      </c>
      <c r="AI1670" s="10"/>
      <c r="AJ1670" s="10"/>
      <c r="AK1670" s="296" t="str">
        <f>IFERROR(VLOOKUP(Table3[[#This Row],[Št. projektne naloge]],'[1]PLAN KONTROLE KONČANIH STROJEV'!$C$8:$M$2000,9,FALSE),"")</f>
        <v/>
      </c>
      <c r="AL167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70" s="30"/>
      <c r="AN1670" s="1"/>
    </row>
    <row r="1671" spans="1:40" ht="18" hidden="1" customHeight="1" x14ac:dyDescent="0.35">
      <c r="A1671" s="106" t="s">
        <v>3532</v>
      </c>
      <c r="B1671" s="71" t="s">
        <v>3533</v>
      </c>
      <c r="C1671" s="96" t="s">
        <v>3484</v>
      </c>
      <c r="D1671" s="626" t="s">
        <v>3485</v>
      </c>
      <c r="E1671" s="97">
        <v>300</v>
      </c>
      <c r="F1671" s="70">
        <v>0</v>
      </c>
      <c r="G1671" s="70"/>
      <c r="H1671" s="379"/>
      <c r="I1671" s="70"/>
      <c r="J1671" s="70"/>
      <c r="K1671" s="70"/>
      <c r="L1671" s="229"/>
      <c r="M1671" s="229"/>
      <c r="N1671" s="379">
        <v>480123</v>
      </c>
      <c r="O1671" s="10"/>
      <c r="P1671" s="10">
        <v>1</v>
      </c>
      <c r="Q1671" s="10"/>
      <c r="R1671" s="10"/>
      <c r="S1671" s="247"/>
      <c r="T1671" s="30"/>
      <c r="U1671" s="10"/>
      <c r="V1671" s="434"/>
      <c r="W1671" s="10" t="str">
        <f>IFERROR(VLOOKUP(Table3[[#This Row],[Št. projektne naloge]],'[2]list 1'!$A$2:$I$2000,9,FALSE),"")</f>
        <v/>
      </c>
      <c r="X1671" s="296" t="str">
        <f>IFERROR(VLOOKUP(Table3[[#This Row],[Št. projektne naloge]],'[2]list 1'!$A$2:$I$2000,8,FALSE),"")</f>
        <v/>
      </c>
      <c r="Y1671" s="101">
        <f>SUM(Table3[[#This Row],[cca 
25%]:[cca 100%]])</f>
        <v>0</v>
      </c>
      <c r="Z1671" s="344">
        <f>Table3[[#This Row],[Montažne ure]]*(1-Table3[[#This Row],[faktor %]])</f>
        <v>0</v>
      </c>
      <c r="AA1671" s="366"/>
      <c r="AB1671" s="85"/>
      <c r="AC1671" s="85"/>
      <c r="AD1671" s="85"/>
      <c r="AE1671" s="108"/>
      <c r="AF1671" s="3"/>
      <c r="AG1671" s="296" t="str">
        <f>IFERROR(VLOOKUP(Table3[[#This Row],[Št. projektne naloge]],'[1]PLAN KONTROLE KONČANIH STROJEV'!$C$8:$M$2000,5,FALSE),"")</f>
        <v/>
      </c>
      <c r="AH1671" s="296" t="str">
        <f>IFERROR(VLOOKUP(Table3[[#This Row],[Št. projektne naloge]],'[1]PLAN KONTROLE KONČANIH STROJEV'!$C$8:$M$2000,4,FALSE),"")</f>
        <v/>
      </c>
      <c r="AI1671" s="10"/>
      <c r="AJ1671" s="10"/>
      <c r="AK1671" s="296" t="str">
        <f>IFERROR(VLOOKUP(Table3[[#This Row],[Št. projektne naloge]],'[1]PLAN KONTROLE KONČANIH STROJEV'!$C$8:$M$2000,9,FALSE),"")</f>
        <v/>
      </c>
      <c r="AL167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71" s="30"/>
      <c r="AN1671" s="1"/>
    </row>
    <row r="1672" spans="1:40" ht="18" hidden="1" customHeight="1" x14ac:dyDescent="0.35">
      <c r="A1672" s="106" t="s">
        <v>3532</v>
      </c>
      <c r="B1672" s="71" t="s">
        <v>3533</v>
      </c>
      <c r="C1672" s="96" t="s">
        <v>3486</v>
      </c>
      <c r="D1672" s="626" t="s">
        <v>3487</v>
      </c>
      <c r="E1672" s="97">
        <v>300</v>
      </c>
      <c r="F1672" s="70">
        <v>0</v>
      </c>
      <c r="G1672" s="70"/>
      <c r="H1672" s="379"/>
      <c r="I1672" s="70"/>
      <c r="J1672" s="70"/>
      <c r="K1672" s="70"/>
      <c r="L1672" s="229"/>
      <c r="M1672" s="229"/>
      <c r="N1672" s="379">
        <v>480124</v>
      </c>
      <c r="O1672" s="10"/>
      <c r="P1672" s="10">
        <v>1</v>
      </c>
      <c r="Q1672" s="10"/>
      <c r="R1672" s="10"/>
      <c r="S1672" s="247"/>
      <c r="T1672" s="30"/>
      <c r="U1672" s="10"/>
      <c r="V1672" s="434"/>
      <c r="W1672" s="10" t="str">
        <f>IFERROR(VLOOKUP(Table3[[#This Row],[Št. projektne naloge]],'[2]list 1'!$A$2:$I$2000,9,FALSE),"")</f>
        <v/>
      </c>
      <c r="X1672" s="296" t="str">
        <f>IFERROR(VLOOKUP(Table3[[#This Row],[Št. projektne naloge]],'[2]list 1'!$A$2:$I$2000,8,FALSE),"")</f>
        <v/>
      </c>
      <c r="Y1672" s="101">
        <f>SUM(Table3[[#This Row],[cca 
25%]:[cca 100%]])</f>
        <v>0</v>
      </c>
      <c r="Z1672" s="344">
        <f>Table3[[#This Row],[Montažne ure]]*(1-Table3[[#This Row],[faktor %]])</f>
        <v>0</v>
      </c>
      <c r="AA1672" s="366"/>
      <c r="AB1672" s="85"/>
      <c r="AC1672" s="85"/>
      <c r="AD1672" s="85"/>
      <c r="AE1672" s="108"/>
      <c r="AF1672" s="3"/>
      <c r="AG1672" s="296" t="str">
        <f>IFERROR(VLOOKUP(Table3[[#This Row],[Št. projektne naloge]],'[1]PLAN KONTROLE KONČANIH STROJEV'!$C$8:$M$2000,5,FALSE),"")</f>
        <v/>
      </c>
      <c r="AH1672" s="296" t="str">
        <f>IFERROR(VLOOKUP(Table3[[#This Row],[Št. projektne naloge]],'[1]PLAN KONTROLE KONČANIH STROJEV'!$C$8:$M$2000,4,FALSE),"")</f>
        <v/>
      </c>
      <c r="AI1672" s="10"/>
      <c r="AJ1672" s="10"/>
      <c r="AK1672" s="296" t="str">
        <f>IFERROR(VLOOKUP(Table3[[#This Row],[Št. projektne naloge]],'[1]PLAN KONTROLE KONČANIH STROJEV'!$C$8:$M$2000,9,FALSE),"")</f>
        <v/>
      </c>
      <c r="AL167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72" s="30"/>
      <c r="AN1672" s="1"/>
    </row>
    <row r="1673" spans="1:40" ht="18" hidden="1" customHeight="1" x14ac:dyDescent="0.35">
      <c r="A1673" s="106" t="s">
        <v>3532</v>
      </c>
      <c r="B1673" s="71" t="s">
        <v>3533</v>
      </c>
      <c r="C1673" s="96" t="s">
        <v>3488</v>
      </c>
      <c r="D1673" s="626" t="s">
        <v>3489</v>
      </c>
      <c r="E1673" s="97">
        <v>300</v>
      </c>
      <c r="F1673" s="70">
        <v>0</v>
      </c>
      <c r="G1673" s="70"/>
      <c r="H1673" s="379"/>
      <c r="I1673" s="70"/>
      <c r="J1673" s="70"/>
      <c r="K1673" s="70"/>
      <c r="L1673" s="229"/>
      <c r="M1673" s="229"/>
      <c r="N1673" s="379">
        <v>480125</v>
      </c>
      <c r="O1673" s="10"/>
      <c r="P1673" s="10">
        <v>1</v>
      </c>
      <c r="Q1673" s="10"/>
      <c r="R1673" s="10"/>
      <c r="S1673" s="247"/>
      <c r="T1673" s="30"/>
      <c r="U1673" s="10"/>
      <c r="V1673" s="434"/>
      <c r="W1673" s="10" t="str">
        <f>IFERROR(VLOOKUP(Table3[[#This Row],[Št. projektne naloge]],'[2]list 1'!$A$2:$I$2000,9,FALSE),"")</f>
        <v/>
      </c>
      <c r="X1673" s="296" t="str">
        <f>IFERROR(VLOOKUP(Table3[[#This Row],[Št. projektne naloge]],'[2]list 1'!$A$2:$I$2000,8,FALSE),"")</f>
        <v/>
      </c>
      <c r="Y1673" s="101">
        <f>SUM(Table3[[#This Row],[cca 
25%]:[cca 100%]])</f>
        <v>0</v>
      </c>
      <c r="Z1673" s="344">
        <f>Table3[[#This Row],[Montažne ure]]*(1-Table3[[#This Row],[faktor %]])</f>
        <v>0</v>
      </c>
      <c r="AA1673" s="366"/>
      <c r="AB1673" s="85"/>
      <c r="AC1673" s="85"/>
      <c r="AD1673" s="85"/>
      <c r="AE1673" s="108"/>
      <c r="AF1673" s="3"/>
      <c r="AG1673" s="296" t="str">
        <f>IFERROR(VLOOKUP(Table3[[#This Row],[Št. projektne naloge]],'[1]PLAN KONTROLE KONČANIH STROJEV'!$C$8:$M$2000,5,FALSE),"")</f>
        <v/>
      </c>
      <c r="AH1673" s="296" t="str">
        <f>IFERROR(VLOOKUP(Table3[[#This Row],[Št. projektne naloge]],'[1]PLAN KONTROLE KONČANIH STROJEV'!$C$8:$M$2000,4,FALSE),"")</f>
        <v/>
      </c>
      <c r="AI1673" s="10"/>
      <c r="AJ1673" s="10"/>
      <c r="AK1673" s="296" t="str">
        <f>IFERROR(VLOOKUP(Table3[[#This Row],[Št. projektne naloge]],'[1]PLAN KONTROLE KONČANIH STROJEV'!$C$8:$M$2000,9,FALSE),"")</f>
        <v/>
      </c>
      <c r="AL167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73" s="30"/>
      <c r="AN1673" s="1"/>
    </row>
    <row r="1674" spans="1:40" ht="18" hidden="1" customHeight="1" x14ac:dyDescent="0.35">
      <c r="A1674" s="106" t="s">
        <v>3532</v>
      </c>
      <c r="B1674" s="71" t="s">
        <v>3533</v>
      </c>
      <c r="C1674" s="96" t="s">
        <v>3490</v>
      </c>
      <c r="D1674" s="626" t="s">
        <v>3491</v>
      </c>
      <c r="E1674" s="97">
        <v>300</v>
      </c>
      <c r="F1674" s="70">
        <v>0</v>
      </c>
      <c r="G1674" s="70"/>
      <c r="H1674" s="379"/>
      <c r="I1674" s="70"/>
      <c r="J1674" s="70"/>
      <c r="K1674" s="70"/>
      <c r="L1674" s="229"/>
      <c r="M1674" s="229"/>
      <c r="N1674" s="379">
        <v>480126</v>
      </c>
      <c r="O1674" s="10"/>
      <c r="P1674" s="10">
        <v>1</v>
      </c>
      <c r="Q1674" s="10"/>
      <c r="R1674" s="10"/>
      <c r="S1674" s="247"/>
      <c r="T1674" s="30"/>
      <c r="U1674" s="10"/>
      <c r="V1674" s="434"/>
      <c r="W1674" s="10" t="str">
        <f>IFERROR(VLOOKUP(Table3[[#This Row],[Št. projektne naloge]],'[2]list 1'!$A$2:$I$2000,9,FALSE),"")</f>
        <v/>
      </c>
      <c r="X1674" s="296" t="str">
        <f>IFERROR(VLOOKUP(Table3[[#This Row],[Št. projektne naloge]],'[2]list 1'!$A$2:$I$2000,8,FALSE),"")</f>
        <v/>
      </c>
      <c r="Y1674" s="101">
        <f>SUM(Table3[[#This Row],[cca 
25%]:[cca 100%]])</f>
        <v>0</v>
      </c>
      <c r="Z1674" s="344">
        <f>Table3[[#This Row],[Montažne ure]]*(1-Table3[[#This Row],[faktor %]])</f>
        <v>0</v>
      </c>
      <c r="AA1674" s="366"/>
      <c r="AB1674" s="85"/>
      <c r="AC1674" s="85"/>
      <c r="AD1674" s="85"/>
      <c r="AE1674" s="108"/>
      <c r="AF1674" s="3"/>
      <c r="AG1674" s="296" t="str">
        <f>IFERROR(VLOOKUP(Table3[[#This Row],[Št. projektne naloge]],'[1]PLAN KONTROLE KONČANIH STROJEV'!$C$8:$M$2000,5,FALSE),"")</f>
        <v/>
      </c>
      <c r="AH1674" s="296" t="str">
        <f>IFERROR(VLOOKUP(Table3[[#This Row],[Št. projektne naloge]],'[1]PLAN KONTROLE KONČANIH STROJEV'!$C$8:$M$2000,4,FALSE),"")</f>
        <v/>
      </c>
      <c r="AI1674" s="10"/>
      <c r="AJ1674" s="10"/>
      <c r="AK1674" s="296" t="str">
        <f>IFERROR(VLOOKUP(Table3[[#This Row],[Št. projektne naloge]],'[1]PLAN KONTROLE KONČANIH STROJEV'!$C$8:$M$2000,9,FALSE),"")</f>
        <v/>
      </c>
      <c r="AL167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74" s="30"/>
      <c r="AN1674" s="1"/>
    </row>
    <row r="1675" spans="1:40" ht="18" hidden="1" customHeight="1" x14ac:dyDescent="0.35">
      <c r="A1675" s="106" t="s">
        <v>3532</v>
      </c>
      <c r="B1675" s="71" t="s">
        <v>3533</v>
      </c>
      <c r="C1675" s="96" t="s">
        <v>3492</v>
      </c>
      <c r="D1675" s="626" t="s">
        <v>3493</v>
      </c>
      <c r="E1675" s="97">
        <v>300</v>
      </c>
      <c r="F1675" s="70">
        <v>0</v>
      </c>
      <c r="G1675" s="70"/>
      <c r="H1675" s="379"/>
      <c r="I1675" s="70"/>
      <c r="J1675" s="70"/>
      <c r="K1675" s="70"/>
      <c r="L1675" s="229"/>
      <c r="M1675" s="229"/>
      <c r="N1675" s="379">
        <v>480128</v>
      </c>
      <c r="O1675" s="10"/>
      <c r="P1675" s="10">
        <v>1</v>
      </c>
      <c r="Q1675" s="10"/>
      <c r="R1675" s="10"/>
      <c r="S1675" s="247"/>
      <c r="T1675" s="30"/>
      <c r="U1675" s="10"/>
      <c r="V1675" s="434"/>
      <c r="W1675" s="10" t="str">
        <f>IFERROR(VLOOKUP(Table3[[#This Row],[Št. projektne naloge]],'[2]list 1'!$A$2:$I$2000,9,FALSE),"")</f>
        <v/>
      </c>
      <c r="X1675" s="296" t="str">
        <f>IFERROR(VLOOKUP(Table3[[#This Row],[Št. projektne naloge]],'[2]list 1'!$A$2:$I$2000,8,FALSE),"")</f>
        <v/>
      </c>
      <c r="Y1675" s="101">
        <f>SUM(Table3[[#This Row],[cca 
25%]:[cca 100%]])</f>
        <v>0</v>
      </c>
      <c r="Z1675" s="344">
        <f>Table3[[#This Row],[Montažne ure]]*(1-Table3[[#This Row],[faktor %]])</f>
        <v>0</v>
      </c>
      <c r="AA1675" s="366"/>
      <c r="AB1675" s="85"/>
      <c r="AC1675" s="85"/>
      <c r="AD1675" s="85"/>
      <c r="AE1675" s="108"/>
      <c r="AF1675" s="3"/>
      <c r="AG1675" s="296" t="str">
        <f>IFERROR(VLOOKUP(Table3[[#This Row],[Št. projektne naloge]],'[1]PLAN KONTROLE KONČANIH STROJEV'!$C$8:$M$2000,5,FALSE),"")</f>
        <v/>
      </c>
      <c r="AH1675" s="296" t="str">
        <f>IFERROR(VLOOKUP(Table3[[#This Row],[Št. projektne naloge]],'[1]PLAN KONTROLE KONČANIH STROJEV'!$C$8:$M$2000,4,FALSE),"")</f>
        <v/>
      </c>
      <c r="AI1675" s="10"/>
      <c r="AJ1675" s="10"/>
      <c r="AK1675" s="296" t="str">
        <f>IFERROR(VLOOKUP(Table3[[#This Row],[Št. projektne naloge]],'[1]PLAN KONTROLE KONČANIH STROJEV'!$C$8:$M$2000,9,FALSE),"")</f>
        <v/>
      </c>
      <c r="AL167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75" s="30"/>
      <c r="AN1675" s="1"/>
    </row>
    <row r="1676" spans="1:40" ht="18" hidden="1" customHeight="1" x14ac:dyDescent="0.35">
      <c r="A1676" s="106" t="s">
        <v>3532</v>
      </c>
      <c r="B1676" s="71" t="s">
        <v>3533</v>
      </c>
      <c r="C1676" s="96" t="s">
        <v>3494</v>
      </c>
      <c r="D1676" s="626" t="s">
        <v>3495</v>
      </c>
      <c r="E1676" s="97">
        <v>300</v>
      </c>
      <c r="F1676" s="70">
        <v>0</v>
      </c>
      <c r="G1676" s="70"/>
      <c r="H1676" s="379"/>
      <c r="I1676" s="70"/>
      <c r="J1676" s="70"/>
      <c r="K1676" s="70"/>
      <c r="L1676" s="229"/>
      <c r="M1676" s="229"/>
      <c r="N1676" s="379">
        <v>480127</v>
      </c>
      <c r="O1676" s="10"/>
      <c r="P1676" s="10">
        <v>1</v>
      </c>
      <c r="Q1676" s="10"/>
      <c r="R1676" s="10"/>
      <c r="S1676" s="247"/>
      <c r="T1676" s="30"/>
      <c r="U1676" s="10"/>
      <c r="V1676" s="434"/>
      <c r="W1676" s="10" t="str">
        <f>IFERROR(VLOOKUP(Table3[[#This Row],[Št. projektne naloge]],'[2]list 1'!$A$2:$I$2000,9,FALSE),"")</f>
        <v/>
      </c>
      <c r="X1676" s="296" t="str">
        <f>IFERROR(VLOOKUP(Table3[[#This Row],[Št. projektne naloge]],'[2]list 1'!$A$2:$I$2000,8,FALSE),"")</f>
        <v/>
      </c>
      <c r="Y1676" s="101">
        <f>SUM(Table3[[#This Row],[cca 
25%]:[cca 100%]])</f>
        <v>0</v>
      </c>
      <c r="Z1676" s="344">
        <f>Table3[[#This Row],[Montažne ure]]*(1-Table3[[#This Row],[faktor %]])</f>
        <v>0</v>
      </c>
      <c r="AA1676" s="366"/>
      <c r="AB1676" s="85"/>
      <c r="AC1676" s="85"/>
      <c r="AD1676" s="85"/>
      <c r="AE1676" s="108"/>
      <c r="AF1676" s="3"/>
      <c r="AG1676" s="296" t="str">
        <f>IFERROR(VLOOKUP(Table3[[#This Row],[Št. projektne naloge]],'[1]PLAN KONTROLE KONČANIH STROJEV'!$C$8:$M$2000,5,FALSE),"")</f>
        <v/>
      </c>
      <c r="AH1676" s="296" t="str">
        <f>IFERROR(VLOOKUP(Table3[[#This Row],[Št. projektne naloge]],'[1]PLAN KONTROLE KONČANIH STROJEV'!$C$8:$M$2000,4,FALSE),"")</f>
        <v/>
      </c>
      <c r="AI1676" s="10"/>
      <c r="AJ1676" s="10"/>
      <c r="AK1676" s="296" t="str">
        <f>IFERROR(VLOOKUP(Table3[[#This Row],[Št. projektne naloge]],'[1]PLAN KONTROLE KONČANIH STROJEV'!$C$8:$M$2000,9,FALSE),"")</f>
        <v/>
      </c>
      <c r="AL167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76" s="30"/>
      <c r="AN1676" s="1"/>
    </row>
    <row r="1677" spans="1:40" ht="18" hidden="1" customHeight="1" x14ac:dyDescent="0.35">
      <c r="A1677" s="117" t="s">
        <v>3532</v>
      </c>
      <c r="B1677" s="86" t="s">
        <v>3533</v>
      </c>
      <c r="C1677" s="57" t="s">
        <v>3496</v>
      </c>
      <c r="D1677" s="432" t="s">
        <v>3497</v>
      </c>
      <c r="E1677" s="50">
        <v>380</v>
      </c>
      <c r="F1677" s="10">
        <v>0</v>
      </c>
      <c r="G1677" s="10"/>
      <c r="H1677" s="29"/>
      <c r="I1677" s="10"/>
      <c r="J1677" s="10"/>
      <c r="K1677" s="10"/>
      <c r="L1677" s="24"/>
      <c r="M1677" s="24"/>
      <c r="N1677" s="29">
        <v>439424</v>
      </c>
      <c r="O1677" s="10"/>
      <c r="P1677" s="10">
        <v>1</v>
      </c>
      <c r="Q1677" s="10"/>
      <c r="R1677" s="10"/>
      <c r="S1677" s="247"/>
      <c r="T1677" s="30"/>
      <c r="U1677" s="10"/>
      <c r="V1677" s="434"/>
      <c r="W1677" s="10" t="str">
        <f>IFERROR(VLOOKUP(Table3[[#This Row],[Št. projektne naloge]],'[2]list 1'!$A$2:$I$2000,9,FALSE),"")</f>
        <v/>
      </c>
      <c r="X1677" s="296" t="str">
        <f>IFERROR(VLOOKUP(Table3[[#This Row],[Št. projektne naloge]],'[2]list 1'!$A$2:$I$2000,8,FALSE),"")</f>
        <v/>
      </c>
      <c r="Y1677" s="101">
        <f>SUM(Table3[[#This Row],[cca 
25%]:[cca 100%]])</f>
        <v>0</v>
      </c>
      <c r="Z1677" s="344">
        <f>Table3[[#This Row],[Montažne ure]]*(1-Table3[[#This Row],[faktor %]])</f>
        <v>0</v>
      </c>
      <c r="AA1677" s="366"/>
      <c r="AB1677" s="85"/>
      <c r="AC1677" s="85"/>
      <c r="AD1677" s="85"/>
      <c r="AE1677" s="108"/>
      <c r="AF1677" s="3"/>
      <c r="AG1677" s="296" t="str">
        <f>IFERROR(VLOOKUP(Table3[[#This Row],[Št. projektne naloge]],'[1]PLAN KONTROLE KONČANIH STROJEV'!$C$8:$M$2000,5,FALSE),"")</f>
        <v/>
      </c>
      <c r="AH1677" s="296" t="str">
        <f>IFERROR(VLOOKUP(Table3[[#This Row],[Št. projektne naloge]],'[1]PLAN KONTROLE KONČANIH STROJEV'!$C$8:$M$2000,4,FALSE),"")</f>
        <v/>
      </c>
      <c r="AI1677" s="10"/>
      <c r="AJ1677" s="10"/>
      <c r="AK1677" s="296" t="str">
        <f>IFERROR(VLOOKUP(Table3[[#This Row],[Št. projektne naloge]],'[1]PLAN KONTROLE KONČANIH STROJEV'!$C$8:$M$2000,9,FALSE),"")</f>
        <v/>
      </c>
      <c r="AL167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77" s="30"/>
      <c r="AN1677" s="1"/>
    </row>
    <row r="1678" spans="1:40" ht="18" hidden="1" customHeight="1" x14ac:dyDescent="0.35">
      <c r="A1678" s="106" t="s">
        <v>3532</v>
      </c>
      <c r="B1678" s="71" t="s">
        <v>3533</v>
      </c>
      <c r="C1678" s="96" t="s">
        <v>3498</v>
      </c>
      <c r="D1678" s="626" t="s">
        <v>3499</v>
      </c>
      <c r="E1678" s="97">
        <v>300</v>
      </c>
      <c r="F1678" s="70">
        <v>0</v>
      </c>
      <c r="G1678" s="70"/>
      <c r="H1678" s="379"/>
      <c r="I1678" s="70"/>
      <c r="J1678" s="70"/>
      <c r="K1678" s="70"/>
      <c r="L1678" s="229"/>
      <c r="M1678" s="229"/>
      <c r="N1678" s="379">
        <v>480134</v>
      </c>
      <c r="O1678" s="10"/>
      <c r="P1678" s="10">
        <v>1</v>
      </c>
      <c r="Q1678" s="10"/>
      <c r="R1678" s="10"/>
      <c r="S1678" s="247"/>
      <c r="T1678" s="30"/>
      <c r="U1678" s="10"/>
      <c r="V1678" s="434"/>
      <c r="W1678" s="10" t="str">
        <f>IFERROR(VLOOKUP(Table3[[#This Row],[Št. projektne naloge]],'[2]list 1'!$A$2:$I$2000,9,FALSE),"")</f>
        <v/>
      </c>
      <c r="X1678" s="296" t="str">
        <f>IFERROR(VLOOKUP(Table3[[#This Row],[Št. projektne naloge]],'[2]list 1'!$A$2:$I$2000,8,FALSE),"")</f>
        <v/>
      </c>
      <c r="Y1678" s="101">
        <f>SUM(Table3[[#This Row],[cca 
25%]:[cca 100%]])</f>
        <v>0</v>
      </c>
      <c r="Z1678" s="344">
        <f>Table3[[#This Row],[Montažne ure]]*(1-Table3[[#This Row],[faktor %]])</f>
        <v>0</v>
      </c>
      <c r="AA1678" s="366"/>
      <c r="AB1678" s="85"/>
      <c r="AC1678" s="85"/>
      <c r="AD1678" s="85"/>
      <c r="AE1678" s="108"/>
      <c r="AF1678" s="3"/>
      <c r="AG1678" s="296" t="str">
        <f>IFERROR(VLOOKUP(Table3[[#This Row],[Št. projektne naloge]],'[1]PLAN KONTROLE KONČANIH STROJEV'!$C$8:$M$2000,5,FALSE),"")</f>
        <v/>
      </c>
      <c r="AH1678" s="296" t="str">
        <f>IFERROR(VLOOKUP(Table3[[#This Row],[Št. projektne naloge]],'[1]PLAN KONTROLE KONČANIH STROJEV'!$C$8:$M$2000,4,FALSE),"")</f>
        <v/>
      </c>
      <c r="AI1678" s="10"/>
      <c r="AJ1678" s="10"/>
      <c r="AK1678" s="296" t="str">
        <f>IFERROR(VLOOKUP(Table3[[#This Row],[Št. projektne naloge]],'[1]PLAN KONTROLE KONČANIH STROJEV'!$C$8:$M$2000,9,FALSE),"")</f>
        <v/>
      </c>
      <c r="AL167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78" s="30"/>
      <c r="AN1678" s="1"/>
    </row>
    <row r="1679" spans="1:40" ht="18" hidden="1" customHeight="1" x14ac:dyDescent="0.35">
      <c r="A1679" s="106" t="s">
        <v>3532</v>
      </c>
      <c r="B1679" s="71" t="s">
        <v>3533</v>
      </c>
      <c r="C1679" s="96" t="s">
        <v>3500</v>
      </c>
      <c r="D1679" s="626" t="s">
        <v>3501</v>
      </c>
      <c r="E1679" s="97">
        <v>300</v>
      </c>
      <c r="F1679" s="70">
        <v>0</v>
      </c>
      <c r="G1679" s="70"/>
      <c r="H1679" s="379"/>
      <c r="I1679" s="70"/>
      <c r="J1679" s="70"/>
      <c r="K1679" s="70"/>
      <c r="L1679" s="229"/>
      <c r="M1679" s="229"/>
      <c r="N1679" s="379">
        <v>480129</v>
      </c>
      <c r="O1679" s="10"/>
      <c r="P1679" s="10">
        <v>1</v>
      </c>
      <c r="Q1679" s="10"/>
      <c r="R1679" s="10"/>
      <c r="S1679" s="247"/>
      <c r="T1679" s="30"/>
      <c r="U1679" s="10"/>
      <c r="V1679" s="434"/>
      <c r="W1679" s="10" t="str">
        <f>IFERROR(VLOOKUP(Table3[[#This Row],[Št. projektne naloge]],'[2]list 1'!$A$2:$I$2000,9,FALSE),"")</f>
        <v/>
      </c>
      <c r="X1679" s="296" t="str">
        <f>IFERROR(VLOOKUP(Table3[[#This Row],[Št. projektne naloge]],'[2]list 1'!$A$2:$I$2000,8,FALSE),"")</f>
        <v/>
      </c>
      <c r="Y1679" s="101">
        <f>SUM(Table3[[#This Row],[cca 
25%]:[cca 100%]])</f>
        <v>0</v>
      </c>
      <c r="Z1679" s="344">
        <f>Table3[[#This Row],[Montažne ure]]*(1-Table3[[#This Row],[faktor %]])</f>
        <v>0</v>
      </c>
      <c r="AA1679" s="366"/>
      <c r="AB1679" s="85"/>
      <c r="AC1679" s="85"/>
      <c r="AD1679" s="85"/>
      <c r="AE1679" s="108"/>
      <c r="AF1679" s="3"/>
      <c r="AG1679" s="296" t="str">
        <f>IFERROR(VLOOKUP(Table3[[#This Row],[Št. projektne naloge]],'[1]PLAN KONTROLE KONČANIH STROJEV'!$C$8:$M$2000,5,FALSE),"")</f>
        <v/>
      </c>
      <c r="AH1679" s="296" t="str">
        <f>IFERROR(VLOOKUP(Table3[[#This Row],[Št. projektne naloge]],'[1]PLAN KONTROLE KONČANIH STROJEV'!$C$8:$M$2000,4,FALSE),"")</f>
        <v/>
      </c>
      <c r="AI1679" s="10"/>
      <c r="AJ1679" s="10"/>
      <c r="AK1679" s="296" t="str">
        <f>IFERROR(VLOOKUP(Table3[[#This Row],[Št. projektne naloge]],'[1]PLAN KONTROLE KONČANIH STROJEV'!$C$8:$M$2000,9,FALSE),"")</f>
        <v/>
      </c>
      <c r="AL167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79" s="30"/>
      <c r="AN1679" s="1"/>
    </row>
    <row r="1680" spans="1:40" ht="18" hidden="1" customHeight="1" x14ac:dyDescent="0.35">
      <c r="A1680" s="106" t="s">
        <v>3532</v>
      </c>
      <c r="B1680" s="71" t="s">
        <v>3533</v>
      </c>
      <c r="C1680" s="96" t="s">
        <v>3502</v>
      </c>
      <c r="D1680" s="626" t="s">
        <v>3503</v>
      </c>
      <c r="E1680" s="97">
        <v>300</v>
      </c>
      <c r="F1680" s="70">
        <v>0</v>
      </c>
      <c r="G1680" s="70"/>
      <c r="H1680" s="379"/>
      <c r="I1680" s="70"/>
      <c r="J1680" s="70"/>
      <c r="K1680" s="70"/>
      <c r="L1680" s="229"/>
      <c r="M1680" s="229"/>
      <c r="N1680" s="379">
        <v>484137</v>
      </c>
      <c r="O1680" s="10"/>
      <c r="P1680" s="10">
        <v>1</v>
      </c>
      <c r="Q1680" s="10"/>
      <c r="R1680" s="10"/>
      <c r="S1680" s="247"/>
      <c r="T1680" s="30"/>
      <c r="U1680" s="10"/>
      <c r="V1680" s="434"/>
      <c r="W1680" s="10" t="str">
        <f>IFERROR(VLOOKUP(Table3[[#This Row],[Št. projektne naloge]],'[2]list 1'!$A$2:$I$2000,9,FALSE),"")</f>
        <v/>
      </c>
      <c r="X1680" s="296" t="str">
        <f>IFERROR(VLOOKUP(Table3[[#This Row],[Št. projektne naloge]],'[2]list 1'!$A$2:$I$2000,8,FALSE),"")</f>
        <v/>
      </c>
      <c r="Y1680" s="101">
        <f>SUM(Table3[[#This Row],[cca 
25%]:[cca 100%]])</f>
        <v>0</v>
      </c>
      <c r="Z1680" s="344">
        <f>Table3[[#This Row],[Montažne ure]]*(1-Table3[[#This Row],[faktor %]])</f>
        <v>0</v>
      </c>
      <c r="AA1680" s="366"/>
      <c r="AB1680" s="85"/>
      <c r="AC1680" s="85"/>
      <c r="AD1680" s="85"/>
      <c r="AE1680" s="108"/>
      <c r="AF1680" s="3"/>
      <c r="AG1680" s="296" t="str">
        <f>IFERROR(VLOOKUP(Table3[[#This Row],[Št. projektne naloge]],'[1]PLAN KONTROLE KONČANIH STROJEV'!$C$8:$M$2000,5,FALSE),"")</f>
        <v/>
      </c>
      <c r="AH1680" s="296" t="str">
        <f>IFERROR(VLOOKUP(Table3[[#This Row],[Št. projektne naloge]],'[1]PLAN KONTROLE KONČANIH STROJEV'!$C$8:$M$2000,4,FALSE),"")</f>
        <v/>
      </c>
      <c r="AI1680" s="10"/>
      <c r="AJ1680" s="10"/>
      <c r="AK1680" s="296" t="str">
        <f>IFERROR(VLOOKUP(Table3[[#This Row],[Št. projektne naloge]],'[1]PLAN KONTROLE KONČANIH STROJEV'!$C$8:$M$2000,9,FALSE),"")</f>
        <v/>
      </c>
      <c r="AL168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80" s="30"/>
      <c r="AN1680" s="1"/>
    </row>
    <row r="1681" spans="1:40" ht="18" hidden="1" customHeight="1" x14ac:dyDescent="0.35">
      <c r="A1681" s="106" t="s">
        <v>3532</v>
      </c>
      <c r="B1681" s="71" t="s">
        <v>3533</v>
      </c>
      <c r="C1681" s="96" t="s">
        <v>3504</v>
      </c>
      <c r="D1681" s="626" t="s">
        <v>3505</v>
      </c>
      <c r="E1681" s="97">
        <v>300</v>
      </c>
      <c r="F1681" s="70">
        <v>0</v>
      </c>
      <c r="G1681" s="70"/>
      <c r="H1681" s="379"/>
      <c r="I1681" s="70"/>
      <c r="J1681" s="70"/>
      <c r="K1681" s="70"/>
      <c r="L1681" s="229"/>
      <c r="M1681" s="229"/>
      <c r="N1681" s="379">
        <v>480132</v>
      </c>
      <c r="O1681" s="10"/>
      <c r="P1681" s="10">
        <v>1</v>
      </c>
      <c r="Q1681" s="10"/>
      <c r="R1681" s="10"/>
      <c r="S1681" s="247"/>
      <c r="T1681" s="30"/>
      <c r="U1681" s="10"/>
      <c r="V1681" s="434"/>
      <c r="W1681" s="10" t="str">
        <f>IFERROR(VLOOKUP(Table3[[#This Row],[Št. projektne naloge]],'[2]list 1'!$A$2:$I$2000,9,FALSE),"")</f>
        <v/>
      </c>
      <c r="X1681" s="296" t="str">
        <f>IFERROR(VLOOKUP(Table3[[#This Row],[Št. projektne naloge]],'[2]list 1'!$A$2:$I$2000,8,FALSE),"")</f>
        <v/>
      </c>
      <c r="Y1681" s="101">
        <f>SUM(Table3[[#This Row],[cca 
25%]:[cca 100%]])</f>
        <v>0</v>
      </c>
      <c r="Z1681" s="344">
        <f>Table3[[#This Row],[Montažne ure]]*(1-Table3[[#This Row],[faktor %]])</f>
        <v>0</v>
      </c>
      <c r="AA1681" s="366"/>
      <c r="AB1681" s="85"/>
      <c r="AC1681" s="85"/>
      <c r="AD1681" s="85"/>
      <c r="AE1681" s="108"/>
      <c r="AF1681" s="3"/>
      <c r="AG1681" s="296" t="str">
        <f>IFERROR(VLOOKUP(Table3[[#This Row],[Št. projektne naloge]],'[1]PLAN KONTROLE KONČANIH STROJEV'!$C$8:$M$2000,5,FALSE),"")</f>
        <v/>
      </c>
      <c r="AH1681" s="296" t="str">
        <f>IFERROR(VLOOKUP(Table3[[#This Row],[Št. projektne naloge]],'[1]PLAN KONTROLE KONČANIH STROJEV'!$C$8:$M$2000,4,FALSE),"")</f>
        <v/>
      </c>
      <c r="AI1681" s="10"/>
      <c r="AJ1681" s="10"/>
      <c r="AK1681" s="296" t="str">
        <f>IFERROR(VLOOKUP(Table3[[#This Row],[Št. projektne naloge]],'[1]PLAN KONTROLE KONČANIH STROJEV'!$C$8:$M$2000,9,FALSE),"")</f>
        <v/>
      </c>
      <c r="AL168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81" s="30"/>
      <c r="AN1681" s="1"/>
    </row>
    <row r="1682" spans="1:40" ht="18" hidden="1" customHeight="1" x14ac:dyDescent="0.35">
      <c r="A1682" s="106" t="s">
        <v>3532</v>
      </c>
      <c r="B1682" s="71" t="s">
        <v>3533</v>
      </c>
      <c r="C1682" s="96" t="s">
        <v>3506</v>
      </c>
      <c r="D1682" s="626" t="s">
        <v>3507</v>
      </c>
      <c r="E1682" s="97">
        <v>300</v>
      </c>
      <c r="F1682" s="70">
        <v>0</v>
      </c>
      <c r="G1682" s="70"/>
      <c r="H1682" s="379"/>
      <c r="I1682" s="70"/>
      <c r="J1682" s="70"/>
      <c r="K1682" s="70"/>
      <c r="L1682" s="229"/>
      <c r="M1682" s="229"/>
      <c r="N1682" s="379">
        <v>480133</v>
      </c>
      <c r="O1682" s="10"/>
      <c r="P1682" s="10">
        <v>1</v>
      </c>
      <c r="Q1682" s="10"/>
      <c r="R1682" s="10"/>
      <c r="S1682" s="247"/>
      <c r="T1682" s="30"/>
      <c r="U1682" s="10"/>
      <c r="V1682" s="434"/>
      <c r="W1682" s="10" t="str">
        <f>IFERROR(VLOOKUP(Table3[[#This Row],[Št. projektne naloge]],'[2]list 1'!$A$2:$I$2000,9,FALSE),"")</f>
        <v/>
      </c>
      <c r="X1682" s="296" t="str">
        <f>IFERROR(VLOOKUP(Table3[[#This Row],[Št. projektne naloge]],'[2]list 1'!$A$2:$I$2000,8,FALSE),"")</f>
        <v/>
      </c>
      <c r="Y1682" s="101">
        <f>SUM(Table3[[#This Row],[cca 
25%]:[cca 100%]])</f>
        <v>0</v>
      </c>
      <c r="Z1682" s="344">
        <f>Table3[[#This Row],[Montažne ure]]*(1-Table3[[#This Row],[faktor %]])</f>
        <v>0</v>
      </c>
      <c r="AA1682" s="366"/>
      <c r="AB1682" s="85"/>
      <c r="AC1682" s="85"/>
      <c r="AD1682" s="85"/>
      <c r="AE1682" s="108"/>
      <c r="AF1682" s="3"/>
      <c r="AG1682" s="296" t="str">
        <f>IFERROR(VLOOKUP(Table3[[#This Row],[Št. projektne naloge]],'[1]PLAN KONTROLE KONČANIH STROJEV'!$C$8:$M$2000,5,FALSE),"")</f>
        <v/>
      </c>
      <c r="AH1682" s="296" t="str">
        <f>IFERROR(VLOOKUP(Table3[[#This Row],[Št. projektne naloge]],'[1]PLAN KONTROLE KONČANIH STROJEV'!$C$8:$M$2000,4,FALSE),"")</f>
        <v/>
      </c>
      <c r="AI1682" s="10"/>
      <c r="AJ1682" s="10"/>
      <c r="AK1682" s="296" t="str">
        <f>IFERROR(VLOOKUP(Table3[[#This Row],[Št. projektne naloge]],'[1]PLAN KONTROLE KONČANIH STROJEV'!$C$8:$M$2000,9,FALSE),"")</f>
        <v/>
      </c>
      <c r="AL168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82" s="30"/>
      <c r="AN1682" s="1"/>
    </row>
    <row r="1683" spans="1:40" ht="18" hidden="1" customHeight="1" x14ac:dyDescent="0.35">
      <c r="A1683" s="106" t="s">
        <v>3532</v>
      </c>
      <c r="B1683" s="71" t="s">
        <v>3533</v>
      </c>
      <c r="C1683" s="96" t="s">
        <v>3508</v>
      </c>
      <c r="D1683" s="626" t="s">
        <v>3509</v>
      </c>
      <c r="E1683" s="97">
        <v>300</v>
      </c>
      <c r="F1683" s="70">
        <v>0</v>
      </c>
      <c r="G1683" s="70"/>
      <c r="H1683" s="379"/>
      <c r="I1683" s="70"/>
      <c r="J1683" s="70"/>
      <c r="K1683" s="70"/>
      <c r="L1683" s="229"/>
      <c r="M1683" s="229"/>
      <c r="N1683" s="379">
        <v>484138</v>
      </c>
      <c r="O1683" s="10"/>
      <c r="P1683" s="10">
        <v>1</v>
      </c>
      <c r="Q1683" s="10"/>
      <c r="R1683" s="10"/>
      <c r="S1683" s="247"/>
      <c r="T1683" s="30"/>
      <c r="U1683" s="10"/>
      <c r="V1683" s="434"/>
      <c r="W1683" s="10" t="str">
        <f>IFERROR(VLOOKUP(Table3[[#This Row],[Št. projektne naloge]],'[2]list 1'!$A$2:$I$2000,9,FALSE),"")</f>
        <v/>
      </c>
      <c r="X1683" s="296" t="str">
        <f>IFERROR(VLOOKUP(Table3[[#This Row],[Št. projektne naloge]],'[2]list 1'!$A$2:$I$2000,8,FALSE),"")</f>
        <v/>
      </c>
      <c r="Y1683" s="101">
        <f>SUM(Table3[[#This Row],[cca 
25%]:[cca 100%]])</f>
        <v>0</v>
      </c>
      <c r="Z1683" s="344">
        <f>Table3[[#This Row],[Montažne ure]]*(1-Table3[[#This Row],[faktor %]])</f>
        <v>0</v>
      </c>
      <c r="AA1683" s="366"/>
      <c r="AB1683" s="85"/>
      <c r="AC1683" s="85"/>
      <c r="AD1683" s="85"/>
      <c r="AE1683" s="108"/>
      <c r="AF1683" s="3"/>
      <c r="AG1683" s="296" t="str">
        <f>IFERROR(VLOOKUP(Table3[[#This Row],[Št. projektne naloge]],'[1]PLAN KONTROLE KONČANIH STROJEV'!$C$8:$M$2000,5,FALSE),"")</f>
        <v/>
      </c>
      <c r="AH1683" s="296" t="str">
        <f>IFERROR(VLOOKUP(Table3[[#This Row],[Št. projektne naloge]],'[1]PLAN KONTROLE KONČANIH STROJEV'!$C$8:$M$2000,4,FALSE),"")</f>
        <v/>
      </c>
      <c r="AI1683" s="10"/>
      <c r="AJ1683" s="10"/>
      <c r="AK1683" s="296" t="str">
        <f>IFERROR(VLOOKUP(Table3[[#This Row],[Št. projektne naloge]],'[1]PLAN KONTROLE KONČANIH STROJEV'!$C$8:$M$2000,9,FALSE),"")</f>
        <v/>
      </c>
      <c r="AL168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83" s="30"/>
      <c r="AN1683" s="1"/>
    </row>
    <row r="1684" spans="1:40" ht="18" hidden="1" customHeight="1" x14ac:dyDescent="0.35">
      <c r="A1684" s="106" t="s">
        <v>3532</v>
      </c>
      <c r="B1684" s="71" t="s">
        <v>3533</v>
      </c>
      <c r="C1684" s="96" t="s">
        <v>3510</v>
      </c>
      <c r="D1684" s="626" t="s">
        <v>3511</v>
      </c>
      <c r="E1684" s="97">
        <v>300</v>
      </c>
      <c r="F1684" s="70">
        <v>0</v>
      </c>
      <c r="G1684" s="70"/>
      <c r="H1684" s="379"/>
      <c r="I1684" s="70"/>
      <c r="J1684" s="70"/>
      <c r="K1684" s="70"/>
      <c r="L1684" s="229"/>
      <c r="M1684" s="229"/>
      <c r="N1684" s="379">
        <v>484139</v>
      </c>
      <c r="O1684" s="10"/>
      <c r="P1684" s="10">
        <v>1</v>
      </c>
      <c r="Q1684" s="10"/>
      <c r="R1684" s="10"/>
      <c r="S1684" s="247"/>
      <c r="T1684" s="30"/>
      <c r="U1684" s="10"/>
      <c r="V1684" s="434"/>
      <c r="W1684" s="10" t="str">
        <f>IFERROR(VLOOKUP(Table3[[#This Row],[Št. projektne naloge]],'[2]list 1'!$A$2:$I$2000,9,FALSE),"")</f>
        <v/>
      </c>
      <c r="X1684" s="296" t="str">
        <f>IFERROR(VLOOKUP(Table3[[#This Row],[Št. projektne naloge]],'[2]list 1'!$A$2:$I$2000,8,FALSE),"")</f>
        <v/>
      </c>
      <c r="Y1684" s="101">
        <f>SUM(Table3[[#This Row],[cca 
25%]:[cca 100%]])</f>
        <v>0</v>
      </c>
      <c r="Z1684" s="344">
        <f>Table3[[#This Row],[Montažne ure]]*(1-Table3[[#This Row],[faktor %]])</f>
        <v>0</v>
      </c>
      <c r="AA1684" s="366"/>
      <c r="AB1684" s="85"/>
      <c r="AC1684" s="85"/>
      <c r="AD1684" s="85"/>
      <c r="AE1684" s="108"/>
      <c r="AF1684" s="3"/>
      <c r="AG1684" s="296" t="str">
        <f>IFERROR(VLOOKUP(Table3[[#This Row],[Št. projektne naloge]],'[1]PLAN KONTROLE KONČANIH STROJEV'!$C$8:$M$2000,5,FALSE),"")</f>
        <v/>
      </c>
      <c r="AH1684" s="296" t="str">
        <f>IFERROR(VLOOKUP(Table3[[#This Row],[Št. projektne naloge]],'[1]PLAN KONTROLE KONČANIH STROJEV'!$C$8:$M$2000,4,FALSE),"")</f>
        <v/>
      </c>
      <c r="AI1684" s="10"/>
      <c r="AJ1684" s="10"/>
      <c r="AK1684" s="296" t="str">
        <f>IFERROR(VLOOKUP(Table3[[#This Row],[Št. projektne naloge]],'[1]PLAN KONTROLE KONČANIH STROJEV'!$C$8:$M$2000,9,FALSE),"")</f>
        <v/>
      </c>
      <c r="AL168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84" s="30"/>
      <c r="AN1684" s="1"/>
    </row>
    <row r="1685" spans="1:40" ht="18" hidden="1" customHeight="1" x14ac:dyDescent="0.35">
      <c r="A1685" s="106" t="s">
        <v>3532</v>
      </c>
      <c r="B1685" s="71" t="s">
        <v>3533</v>
      </c>
      <c r="C1685" s="96" t="s">
        <v>3512</v>
      </c>
      <c r="D1685" s="626" t="s">
        <v>3513</v>
      </c>
      <c r="E1685" s="97">
        <v>300</v>
      </c>
      <c r="F1685" s="70">
        <v>0</v>
      </c>
      <c r="G1685" s="70"/>
      <c r="H1685" s="379"/>
      <c r="I1685" s="70"/>
      <c r="J1685" s="70"/>
      <c r="K1685" s="70"/>
      <c r="L1685" s="229"/>
      <c r="M1685" s="229"/>
      <c r="N1685" s="379">
        <v>484141</v>
      </c>
      <c r="O1685" s="10"/>
      <c r="P1685" s="10">
        <v>1</v>
      </c>
      <c r="Q1685" s="10"/>
      <c r="R1685" s="10"/>
      <c r="S1685" s="247"/>
      <c r="T1685" s="30"/>
      <c r="U1685" s="10"/>
      <c r="V1685" s="434"/>
      <c r="W1685" s="10" t="str">
        <f>IFERROR(VLOOKUP(Table3[[#This Row],[Št. projektne naloge]],'[2]list 1'!$A$2:$I$2000,9,FALSE),"")</f>
        <v/>
      </c>
      <c r="X1685" s="296" t="str">
        <f>IFERROR(VLOOKUP(Table3[[#This Row],[Št. projektne naloge]],'[2]list 1'!$A$2:$I$2000,8,FALSE),"")</f>
        <v/>
      </c>
      <c r="Y1685" s="101">
        <f>SUM(Table3[[#This Row],[cca 
25%]:[cca 100%]])</f>
        <v>0</v>
      </c>
      <c r="Z1685" s="344">
        <f>Table3[[#This Row],[Montažne ure]]*(1-Table3[[#This Row],[faktor %]])</f>
        <v>0</v>
      </c>
      <c r="AA1685" s="366"/>
      <c r="AB1685" s="85"/>
      <c r="AC1685" s="85"/>
      <c r="AD1685" s="85"/>
      <c r="AE1685" s="108"/>
      <c r="AF1685" s="3"/>
      <c r="AG1685" s="296" t="str">
        <f>IFERROR(VLOOKUP(Table3[[#This Row],[Št. projektne naloge]],'[1]PLAN KONTROLE KONČANIH STROJEV'!$C$8:$M$2000,5,FALSE),"")</f>
        <v/>
      </c>
      <c r="AH1685" s="296" t="str">
        <f>IFERROR(VLOOKUP(Table3[[#This Row],[Št. projektne naloge]],'[1]PLAN KONTROLE KONČANIH STROJEV'!$C$8:$M$2000,4,FALSE),"")</f>
        <v/>
      </c>
      <c r="AI1685" s="10"/>
      <c r="AJ1685" s="10"/>
      <c r="AK1685" s="296" t="str">
        <f>IFERROR(VLOOKUP(Table3[[#This Row],[Št. projektne naloge]],'[1]PLAN KONTROLE KONČANIH STROJEV'!$C$8:$M$2000,9,FALSE),"")</f>
        <v/>
      </c>
      <c r="AL168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85" s="30"/>
      <c r="AN1685" s="1"/>
    </row>
    <row r="1686" spans="1:40" ht="18" hidden="1" customHeight="1" x14ac:dyDescent="0.35">
      <c r="A1686" s="106" t="s">
        <v>3532</v>
      </c>
      <c r="B1686" s="71" t="s">
        <v>3533</v>
      </c>
      <c r="C1686" s="96" t="s">
        <v>3514</v>
      </c>
      <c r="D1686" s="626" t="s">
        <v>3515</v>
      </c>
      <c r="E1686" s="97">
        <v>300</v>
      </c>
      <c r="F1686" s="70">
        <v>0</v>
      </c>
      <c r="G1686" s="70"/>
      <c r="H1686" s="379"/>
      <c r="I1686" s="70"/>
      <c r="J1686" s="70"/>
      <c r="K1686" s="70"/>
      <c r="L1686" s="229"/>
      <c r="M1686" s="229"/>
      <c r="N1686" s="379">
        <v>484142</v>
      </c>
      <c r="O1686" s="10"/>
      <c r="P1686" s="10">
        <v>1</v>
      </c>
      <c r="Q1686" s="10"/>
      <c r="R1686" s="10"/>
      <c r="S1686" s="247"/>
      <c r="T1686" s="30"/>
      <c r="U1686" s="10"/>
      <c r="V1686" s="434"/>
      <c r="W1686" s="10" t="str">
        <f>IFERROR(VLOOKUP(Table3[[#This Row],[Št. projektne naloge]],'[2]list 1'!$A$2:$I$2000,9,FALSE),"")</f>
        <v/>
      </c>
      <c r="X1686" s="296" t="str">
        <f>IFERROR(VLOOKUP(Table3[[#This Row],[Št. projektne naloge]],'[2]list 1'!$A$2:$I$2000,8,FALSE),"")</f>
        <v/>
      </c>
      <c r="Y1686" s="101">
        <f>SUM(Table3[[#This Row],[cca 
25%]:[cca 100%]])</f>
        <v>0</v>
      </c>
      <c r="Z1686" s="344">
        <f>Table3[[#This Row],[Montažne ure]]*(1-Table3[[#This Row],[faktor %]])</f>
        <v>0</v>
      </c>
      <c r="AA1686" s="366"/>
      <c r="AB1686" s="85"/>
      <c r="AC1686" s="85"/>
      <c r="AD1686" s="85"/>
      <c r="AE1686" s="108"/>
      <c r="AF1686" s="3"/>
      <c r="AG1686" s="296" t="str">
        <f>IFERROR(VLOOKUP(Table3[[#This Row],[Št. projektne naloge]],'[1]PLAN KONTROLE KONČANIH STROJEV'!$C$8:$M$2000,5,FALSE),"")</f>
        <v/>
      </c>
      <c r="AH1686" s="296" t="str">
        <f>IFERROR(VLOOKUP(Table3[[#This Row],[Št. projektne naloge]],'[1]PLAN KONTROLE KONČANIH STROJEV'!$C$8:$M$2000,4,FALSE),"")</f>
        <v/>
      </c>
      <c r="AI1686" s="10"/>
      <c r="AJ1686" s="10"/>
      <c r="AK1686" s="296" t="str">
        <f>IFERROR(VLOOKUP(Table3[[#This Row],[Št. projektne naloge]],'[1]PLAN KONTROLE KONČANIH STROJEV'!$C$8:$M$2000,9,FALSE),"")</f>
        <v/>
      </c>
      <c r="AL168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86" s="30"/>
      <c r="AN1686" s="1"/>
    </row>
    <row r="1687" spans="1:40" ht="18" hidden="1" customHeight="1" x14ac:dyDescent="0.35">
      <c r="A1687" s="106" t="s">
        <v>3532</v>
      </c>
      <c r="B1687" s="71" t="s">
        <v>3533</v>
      </c>
      <c r="C1687" s="96" t="s">
        <v>3512</v>
      </c>
      <c r="D1687" s="626" t="s">
        <v>3516</v>
      </c>
      <c r="E1687" s="97">
        <v>300</v>
      </c>
      <c r="F1687" s="70">
        <v>0</v>
      </c>
      <c r="G1687" s="70"/>
      <c r="H1687" s="379"/>
      <c r="I1687" s="70"/>
      <c r="J1687" s="70"/>
      <c r="K1687" s="70"/>
      <c r="L1687" s="229"/>
      <c r="M1687" s="229"/>
      <c r="N1687" s="379">
        <v>484143</v>
      </c>
      <c r="O1687" s="10"/>
      <c r="P1687" s="10">
        <v>1</v>
      </c>
      <c r="Q1687" s="10"/>
      <c r="R1687" s="10"/>
      <c r="S1687" s="247"/>
      <c r="T1687" s="30"/>
      <c r="U1687" s="10"/>
      <c r="V1687" s="434"/>
      <c r="W1687" s="10" t="str">
        <f>IFERROR(VLOOKUP(Table3[[#This Row],[Št. projektne naloge]],'[2]list 1'!$A$2:$I$2000,9,FALSE),"")</f>
        <v/>
      </c>
      <c r="X1687" s="296" t="str">
        <f>IFERROR(VLOOKUP(Table3[[#This Row],[Št. projektne naloge]],'[2]list 1'!$A$2:$I$2000,8,FALSE),"")</f>
        <v/>
      </c>
      <c r="Y1687" s="101">
        <f>SUM(Table3[[#This Row],[cca 
25%]:[cca 100%]])</f>
        <v>0</v>
      </c>
      <c r="Z1687" s="344">
        <f>Table3[[#This Row],[Montažne ure]]*(1-Table3[[#This Row],[faktor %]])</f>
        <v>0</v>
      </c>
      <c r="AA1687" s="366"/>
      <c r="AB1687" s="85"/>
      <c r="AC1687" s="85"/>
      <c r="AD1687" s="85"/>
      <c r="AE1687" s="108"/>
      <c r="AF1687" s="3"/>
      <c r="AG1687" s="296" t="str">
        <f>IFERROR(VLOOKUP(Table3[[#This Row],[Št. projektne naloge]],'[1]PLAN KONTROLE KONČANIH STROJEV'!$C$8:$M$2000,5,FALSE),"")</f>
        <v/>
      </c>
      <c r="AH1687" s="296" t="str">
        <f>IFERROR(VLOOKUP(Table3[[#This Row],[Št. projektne naloge]],'[1]PLAN KONTROLE KONČANIH STROJEV'!$C$8:$M$2000,4,FALSE),"")</f>
        <v/>
      </c>
      <c r="AI1687" s="10"/>
      <c r="AJ1687" s="10"/>
      <c r="AK1687" s="296" t="str">
        <f>IFERROR(VLOOKUP(Table3[[#This Row],[Št. projektne naloge]],'[1]PLAN KONTROLE KONČANIH STROJEV'!$C$8:$M$2000,9,FALSE),"")</f>
        <v/>
      </c>
      <c r="AL168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87" s="30"/>
      <c r="AN1687" s="1"/>
    </row>
    <row r="1688" spans="1:40" ht="18" hidden="1" customHeight="1" x14ac:dyDescent="0.35">
      <c r="A1688" s="106" t="s">
        <v>3532</v>
      </c>
      <c r="B1688" s="71" t="s">
        <v>3533</v>
      </c>
      <c r="C1688" s="96" t="s">
        <v>3510</v>
      </c>
      <c r="D1688" s="626" t="s">
        <v>3517</v>
      </c>
      <c r="E1688" s="97">
        <v>300</v>
      </c>
      <c r="F1688" s="70">
        <v>0</v>
      </c>
      <c r="G1688" s="70"/>
      <c r="H1688" s="379"/>
      <c r="I1688" s="70"/>
      <c r="J1688" s="70"/>
      <c r="K1688" s="70"/>
      <c r="L1688" s="229"/>
      <c r="M1688" s="229"/>
      <c r="N1688" s="379">
        <v>484144</v>
      </c>
      <c r="O1688" s="10"/>
      <c r="P1688" s="10">
        <v>1</v>
      </c>
      <c r="Q1688" s="10"/>
      <c r="R1688" s="10"/>
      <c r="S1688" s="247"/>
      <c r="T1688" s="30"/>
      <c r="U1688" s="10"/>
      <c r="V1688" s="434"/>
      <c r="W1688" s="10" t="str">
        <f>IFERROR(VLOOKUP(Table3[[#This Row],[Št. projektne naloge]],'[2]list 1'!$A$2:$I$2000,9,FALSE),"")</f>
        <v/>
      </c>
      <c r="X1688" s="296" t="str">
        <f>IFERROR(VLOOKUP(Table3[[#This Row],[Št. projektne naloge]],'[2]list 1'!$A$2:$I$2000,8,FALSE),"")</f>
        <v/>
      </c>
      <c r="Y1688" s="101">
        <f>SUM(Table3[[#This Row],[cca 
25%]:[cca 100%]])</f>
        <v>0</v>
      </c>
      <c r="Z1688" s="344">
        <f>Table3[[#This Row],[Montažne ure]]*(1-Table3[[#This Row],[faktor %]])</f>
        <v>0</v>
      </c>
      <c r="AA1688" s="366"/>
      <c r="AB1688" s="85"/>
      <c r="AC1688" s="85"/>
      <c r="AD1688" s="85"/>
      <c r="AE1688" s="108"/>
      <c r="AF1688" s="3"/>
      <c r="AG1688" s="296" t="str">
        <f>IFERROR(VLOOKUP(Table3[[#This Row],[Št. projektne naloge]],'[1]PLAN KONTROLE KONČANIH STROJEV'!$C$8:$M$2000,5,FALSE),"")</f>
        <v/>
      </c>
      <c r="AH1688" s="296" t="str">
        <f>IFERROR(VLOOKUP(Table3[[#This Row],[Št. projektne naloge]],'[1]PLAN KONTROLE KONČANIH STROJEV'!$C$8:$M$2000,4,FALSE),"")</f>
        <v/>
      </c>
      <c r="AI1688" s="10"/>
      <c r="AJ1688" s="10"/>
      <c r="AK1688" s="296" t="str">
        <f>IFERROR(VLOOKUP(Table3[[#This Row],[Št. projektne naloge]],'[1]PLAN KONTROLE KONČANIH STROJEV'!$C$8:$M$2000,9,FALSE),"")</f>
        <v/>
      </c>
      <c r="AL168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88" s="30"/>
      <c r="AN1688" s="1"/>
    </row>
    <row r="1689" spans="1:40" ht="18" hidden="1" customHeight="1" x14ac:dyDescent="0.35">
      <c r="A1689" s="106" t="s">
        <v>3532</v>
      </c>
      <c r="B1689" s="71" t="s">
        <v>3533</v>
      </c>
      <c r="C1689" s="96" t="s">
        <v>3518</v>
      </c>
      <c r="D1689" s="626" t="s">
        <v>3519</v>
      </c>
      <c r="E1689" s="97">
        <v>300</v>
      </c>
      <c r="F1689" s="70">
        <v>0</v>
      </c>
      <c r="G1689" s="70"/>
      <c r="H1689" s="379"/>
      <c r="I1689" s="70"/>
      <c r="J1689" s="70"/>
      <c r="K1689" s="70"/>
      <c r="L1689" s="229"/>
      <c r="M1689" s="229"/>
      <c r="N1689" s="379">
        <v>480135</v>
      </c>
      <c r="O1689" s="10"/>
      <c r="P1689" s="10">
        <v>1</v>
      </c>
      <c r="Q1689" s="10"/>
      <c r="R1689" s="10"/>
      <c r="S1689" s="247"/>
      <c r="T1689" s="30"/>
      <c r="U1689" s="10"/>
      <c r="V1689" s="434"/>
      <c r="W1689" s="10" t="str">
        <f>IFERROR(VLOOKUP(Table3[[#This Row],[Št. projektne naloge]],'[2]list 1'!$A$2:$I$2000,9,FALSE),"")</f>
        <v/>
      </c>
      <c r="X1689" s="296" t="str">
        <f>IFERROR(VLOOKUP(Table3[[#This Row],[Št. projektne naloge]],'[2]list 1'!$A$2:$I$2000,8,FALSE),"")</f>
        <v/>
      </c>
      <c r="Y1689" s="101">
        <f>SUM(Table3[[#This Row],[cca 
25%]:[cca 100%]])</f>
        <v>0</v>
      </c>
      <c r="Z1689" s="344">
        <f>Table3[[#This Row],[Montažne ure]]*(1-Table3[[#This Row],[faktor %]])</f>
        <v>0</v>
      </c>
      <c r="AA1689" s="366"/>
      <c r="AB1689" s="85"/>
      <c r="AC1689" s="85"/>
      <c r="AD1689" s="85"/>
      <c r="AE1689" s="108"/>
      <c r="AF1689" s="3"/>
      <c r="AG1689" s="296" t="str">
        <f>IFERROR(VLOOKUP(Table3[[#This Row],[Št. projektne naloge]],'[1]PLAN KONTROLE KONČANIH STROJEV'!$C$8:$M$2000,5,FALSE),"")</f>
        <v/>
      </c>
      <c r="AH1689" s="296" t="str">
        <f>IFERROR(VLOOKUP(Table3[[#This Row],[Št. projektne naloge]],'[1]PLAN KONTROLE KONČANIH STROJEV'!$C$8:$M$2000,4,FALSE),"")</f>
        <v/>
      </c>
      <c r="AI1689" s="10"/>
      <c r="AJ1689" s="10"/>
      <c r="AK1689" s="296" t="str">
        <f>IFERROR(VLOOKUP(Table3[[#This Row],[Št. projektne naloge]],'[1]PLAN KONTROLE KONČANIH STROJEV'!$C$8:$M$2000,9,FALSE),"")</f>
        <v/>
      </c>
      <c r="AL168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89" s="30"/>
      <c r="AN1689" s="1"/>
    </row>
    <row r="1690" spans="1:40" ht="18" hidden="1" customHeight="1" x14ac:dyDescent="0.35">
      <c r="A1690" s="106" t="s">
        <v>3532</v>
      </c>
      <c r="B1690" s="71" t="s">
        <v>3533</v>
      </c>
      <c r="C1690" s="96" t="s">
        <v>3520</v>
      </c>
      <c r="D1690" s="626" t="s">
        <v>3521</v>
      </c>
      <c r="E1690" s="97">
        <v>300</v>
      </c>
      <c r="F1690" s="70">
        <v>0</v>
      </c>
      <c r="G1690" s="70"/>
      <c r="H1690" s="379"/>
      <c r="I1690" s="70"/>
      <c r="J1690" s="70"/>
      <c r="K1690" s="70"/>
      <c r="L1690" s="229"/>
      <c r="M1690" s="229"/>
      <c r="N1690" s="379">
        <v>480136</v>
      </c>
      <c r="O1690" s="10"/>
      <c r="P1690" s="10">
        <v>1</v>
      </c>
      <c r="Q1690" s="10"/>
      <c r="R1690" s="10"/>
      <c r="S1690" s="247"/>
      <c r="T1690" s="30"/>
      <c r="U1690" s="10"/>
      <c r="V1690" s="434"/>
      <c r="W1690" s="10" t="str">
        <f>IFERROR(VLOOKUP(Table3[[#This Row],[Št. projektne naloge]],'[2]list 1'!$A$2:$I$2000,9,FALSE),"")</f>
        <v/>
      </c>
      <c r="X1690" s="296" t="str">
        <f>IFERROR(VLOOKUP(Table3[[#This Row],[Št. projektne naloge]],'[2]list 1'!$A$2:$I$2000,8,FALSE),"")</f>
        <v/>
      </c>
      <c r="Y1690" s="101">
        <f>SUM(Table3[[#This Row],[cca 
25%]:[cca 100%]])</f>
        <v>0</v>
      </c>
      <c r="Z1690" s="344">
        <f>Table3[[#This Row],[Montažne ure]]*(1-Table3[[#This Row],[faktor %]])</f>
        <v>0</v>
      </c>
      <c r="AA1690" s="366"/>
      <c r="AB1690" s="85"/>
      <c r="AC1690" s="85"/>
      <c r="AD1690" s="85"/>
      <c r="AE1690" s="108"/>
      <c r="AF1690" s="3"/>
      <c r="AG1690" s="296" t="str">
        <f>IFERROR(VLOOKUP(Table3[[#This Row],[Št. projektne naloge]],'[1]PLAN KONTROLE KONČANIH STROJEV'!$C$8:$M$2000,5,FALSE),"")</f>
        <v/>
      </c>
      <c r="AH1690" s="296" t="str">
        <f>IFERROR(VLOOKUP(Table3[[#This Row],[Št. projektne naloge]],'[1]PLAN KONTROLE KONČANIH STROJEV'!$C$8:$M$2000,4,FALSE),"")</f>
        <v/>
      </c>
      <c r="AI1690" s="10"/>
      <c r="AJ1690" s="10"/>
      <c r="AK1690" s="296" t="str">
        <f>IFERROR(VLOOKUP(Table3[[#This Row],[Št. projektne naloge]],'[1]PLAN KONTROLE KONČANIH STROJEV'!$C$8:$M$2000,9,FALSE),"")</f>
        <v/>
      </c>
      <c r="AL169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90" s="30"/>
      <c r="AN1690" s="1"/>
    </row>
    <row r="1691" spans="1:40" ht="18" hidden="1" customHeight="1" x14ac:dyDescent="0.35">
      <c r="A1691" s="106" t="s">
        <v>3532</v>
      </c>
      <c r="B1691" s="71" t="s">
        <v>3533</v>
      </c>
      <c r="C1691" s="96" t="s">
        <v>3522</v>
      </c>
      <c r="D1691" s="626" t="s">
        <v>3523</v>
      </c>
      <c r="E1691" s="97">
        <v>300</v>
      </c>
      <c r="F1691" s="70">
        <v>0</v>
      </c>
      <c r="G1691" s="70"/>
      <c r="H1691" s="379"/>
      <c r="I1691" s="70"/>
      <c r="J1691" s="70"/>
      <c r="K1691" s="70"/>
      <c r="L1691" s="229"/>
      <c r="M1691" s="229"/>
      <c r="N1691" s="379">
        <v>480137</v>
      </c>
      <c r="O1691" s="10"/>
      <c r="P1691" s="10">
        <v>1</v>
      </c>
      <c r="Q1691" s="10"/>
      <c r="R1691" s="10"/>
      <c r="S1691" s="247"/>
      <c r="T1691" s="30"/>
      <c r="U1691" s="10"/>
      <c r="V1691" s="434"/>
      <c r="W1691" s="10" t="str">
        <f>IFERROR(VLOOKUP(Table3[[#This Row],[Št. projektne naloge]],'[2]list 1'!$A$2:$I$2000,9,FALSE),"")</f>
        <v/>
      </c>
      <c r="X1691" s="296" t="str">
        <f>IFERROR(VLOOKUP(Table3[[#This Row],[Št. projektne naloge]],'[2]list 1'!$A$2:$I$2000,8,FALSE),"")</f>
        <v/>
      </c>
      <c r="Y1691" s="101">
        <f>SUM(Table3[[#This Row],[cca 
25%]:[cca 100%]])</f>
        <v>0</v>
      </c>
      <c r="Z1691" s="344">
        <f>Table3[[#This Row],[Montažne ure]]*(1-Table3[[#This Row],[faktor %]])</f>
        <v>0</v>
      </c>
      <c r="AA1691" s="366"/>
      <c r="AB1691" s="85"/>
      <c r="AC1691" s="85"/>
      <c r="AD1691" s="85"/>
      <c r="AE1691" s="108"/>
      <c r="AF1691" s="3"/>
      <c r="AG1691" s="296" t="str">
        <f>IFERROR(VLOOKUP(Table3[[#This Row],[Št. projektne naloge]],'[1]PLAN KONTROLE KONČANIH STROJEV'!$C$8:$M$2000,5,FALSE),"")</f>
        <v/>
      </c>
      <c r="AH1691" s="296" t="str">
        <f>IFERROR(VLOOKUP(Table3[[#This Row],[Št. projektne naloge]],'[1]PLAN KONTROLE KONČANIH STROJEV'!$C$8:$M$2000,4,FALSE),"")</f>
        <v/>
      </c>
      <c r="AI1691" s="10"/>
      <c r="AJ1691" s="10"/>
      <c r="AK1691" s="296" t="str">
        <f>IFERROR(VLOOKUP(Table3[[#This Row],[Št. projektne naloge]],'[1]PLAN KONTROLE KONČANIH STROJEV'!$C$8:$M$2000,9,FALSE),"")</f>
        <v/>
      </c>
      <c r="AL169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91" s="30"/>
      <c r="AN1691" s="1"/>
    </row>
    <row r="1692" spans="1:40" ht="18" hidden="1" customHeight="1" x14ac:dyDescent="0.35">
      <c r="A1692" s="117" t="s">
        <v>3532</v>
      </c>
      <c r="B1692" s="86" t="s">
        <v>3533</v>
      </c>
      <c r="C1692" s="57" t="s">
        <v>3524</v>
      </c>
      <c r="D1692" s="432" t="s">
        <v>3525</v>
      </c>
      <c r="E1692" s="50">
        <v>380</v>
      </c>
      <c r="F1692" s="10">
        <v>0</v>
      </c>
      <c r="G1692" s="10"/>
      <c r="H1692" s="29"/>
      <c r="I1692" s="10"/>
      <c r="J1692" s="10"/>
      <c r="K1692" s="10"/>
      <c r="L1692" s="24"/>
      <c r="M1692" s="24"/>
      <c r="N1692" s="29">
        <v>438091</v>
      </c>
      <c r="O1692" s="10"/>
      <c r="P1692" s="10">
        <v>1</v>
      </c>
      <c r="Q1692" s="10"/>
      <c r="R1692" s="10"/>
      <c r="S1692" s="247"/>
      <c r="T1692" s="30"/>
      <c r="U1692" s="10"/>
      <c r="V1692" s="434"/>
      <c r="W1692" s="10" t="str">
        <f>IFERROR(VLOOKUP(Table3[[#This Row],[Št. projektne naloge]],'[2]list 1'!$A$2:$I$2000,9,FALSE),"")</f>
        <v/>
      </c>
      <c r="X1692" s="296" t="str">
        <f>IFERROR(VLOOKUP(Table3[[#This Row],[Št. projektne naloge]],'[2]list 1'!$A$2:$I$2000,8,FALSE),"")</f>
        <v/>
      </c>
      <c r="Y1692" s="101">
        <f>SUM(Table3[[#This Row],[cca 
25%]:[cca 100%]])</f>
        <v>0</v>
      </c>
      <c r="Z1692" s="344">
        <f>Table3[[#This Row],[Montažne ure]]*(1-Table3[[#This Row],[faktor %]])</f>
        <v>0</v>
      </c>
      <c r="AA1692" s="366"/>
      <c r="AB1692" s="85"/>
      <c r="AC1692" s="85"/>
      <c r="AD1692" s="85"/>
      <c r="AE1692" s="108"/>
      <c r="AF1692" s="3"/>
      <c r="AG1692" s="296" t="str">
        <f>IFERROR(VLOOKUP(Table3[[#This Row],[Št. projektne naloge]],'[1]PLAN KONTROLE KONČANIH STROJEV'!$C$8:$M$2000,5,FALSE),"")</f>
        <v/>
      </c>
      <c r="AH1692" s="296" t="str">
        <f>IFERROR(VLOOKUP(Table3[[#This Row],[Št. projektne naloge]],'[1]PLAN KONTROLE KONČANIH STROJEV'!$C$8:$M$2000,4,FALSE),"")</f>
        <v/>
      </c>
      <c r="AI1692" s="10"/>
      <c r="AJ1692" s="10"/>
      <c r="AK1692" s="296" t="str">
        <f>IFERROR(VLOOKUP(Table3[[#This Row],[Št. projektne naloge]],'[1]PLAN KONTROLE KONČANIH STROJEV'!$C$8:$M$2000,9,FALSE),"")</f>
        <v/>
      </c>
      <c r="AL1692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92" s="30"/>
      <c r="AN1692" s="1"/>
    </row>
    <row r="1693" spans="1:40" ht="18" hidden="1" customHeight="1" x14ac:dyDescent="0.35">
      <c r="A1693" s="117" t="s">
        <v>3532</v>
      </c>
      <c r="B1693" s="86" t="s">
        <v>3533</v>
      </c>
      <c r="C1693" s="57" t="s">
        <v>3526</v>
      </c>
      <c r="D1693" s="432" t="s">
        <v>3527</v>
      </c>
      <c r="E1693" s="50">
        <v>380</v>
      </c>
      <c r="F1693" s="10">
        <v>0</v>
      </c>
      <c r="G1693" s="10"/>
      <c r="H1693" s="29"/>
      <c r="I1693" s="10"/>
      <c r="J1693" s="10"/>
      <c r="K1693" s="10"/>
      <c r="L1693" s="24"/>
      <c r="M1693" s="24"/>
      <c r="N1693" s="29">
        <v>439425</v>
      </c>
      <c r="O1693" s="10"/>
      <c r="P1693" s="10">
        <v>1</v>
      </c>
      <c r="Q1693" s="10"/>
      <c r="R1693" s="10"/>
      <c r="S1693" s="247"/>
      <c r="T1693" s="30"/>
      <c r="U1693" s="10"/>
      <c r="V1693" s="434"/>
      <c r="W1693" s="10" t="str">
        <f>IFERROR(VLOOKUP(Table3[[#This Row],[Št. projektne naloge]],'[2]list 1'!$A$2:$I$2000,9,FALSE),"")</f>
        <v/>
      </c>
      <c r="X1693" s="296" t="str">
        <f>IFERROR(VLOOKUP(Table3[[#This Row],[Št. projektne naloge]],'[2]list 1'!$A$2:$I$2000,8,FALSE),"")</f>
        <v/>
      </c>
      <c r="Y1693" s="101">
        <f>SUM(Table3[[#This Row],[cca 
25%]:[cca 100%]])</f>
        <v>0</v>
      </c>
      <c r="Z1693" s="344">
        <f>Table3[[#This Row],[Montažne ure]]*(1-Table3[[#This Row],[faktor %]])</f>
        <v>0</v>
      </c>
      <c r="AA1693" s="366"/>
      <c r="AB1693" s="85"/>
      <c r="AC1693" s="85"/>
      <c r="AD1693" s="85"/>
      <c r="AE1693" s="108"/>
      <c r="AF1693" s="3"/>
      <c r="AG1693" s="296" t="str">
        <f>IFERROR(VLOOKUP(Table3[[#This Row],[Št. projektne naloge]],'[1]PLAN KONTROLE KONČANIH STROJEV'!$C$8:$M$2000,5,FALSE),"")</f>
        <v/>
      </c>
      <c r="AH1693" s="296" t="str">
        <f>IFERROR(VLOOKUP(Table3[[#This Row],[Št. projektne naloge]],'[1]PLAN KONTROLE KONČANIH STROJEV'!$C$8:$M$2000,4,FALSE),"")</f>
        <v/>
      </c>
      <c r="AI1693" s="10"/>
      <c r="AJ1693" s="10"/>
      <c r="AK1693" s="296" t="str">
        <f>IFERROR(VLOOKUP(Table3[[#This Row],[Št. projektne naloge]],'[1]PLAN KONTROLE KONČANIH STROJEV'!$C$8:$M$2000,9,FALSE),"")</f>
        <v/>
      </c>
      <c r="AL1693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93" s="30"/>
      <c r="AN1693" s="1"/>
    </row>
    <row r="1694" spans="1:40" ht="18" hidden="1" customHeight="1" x14ac:dyDescent="0.35">
      <c r="A1694" s="117" t="s">
        <v>3532</v>
      </c>
      <c r="B1694" s="86" t="s">
        <v>3533</v>
      </c>
      <c r="C1694" s="57" t="s">
        <v>3528</v>
      </c>
      <c r="D1694" s="432" t="s">
        <v>3529</v>
      </c>
      <c r="E1694" s="50">
        <v>380</v>
      </c>
      <c r="F1694" s="10">
        <v>0</v>
      </c>
      <c r="G1694" s="10"/>
      <c r="H1694" s="29"/>
      <c r="I1694" s="10"/>
      <c r="J1694" s="10"/>
      <c r="K1694" s="10"/>
      <c r="L1694" s="24"/>
      <c r="M1694" s="24"/>
      <c r="N1694" s="29">
        <v>437981</v>
      </c>
      <c r="O1694" s="10"/>
      <c r="P1694" s="10">
        <v>1</v>
      </c>
      <c r="Q1694" s="10"/>
      <c r="R1694" s="10"/>
      <c r="S1694" s="247"/>
      <c r="T1694" s="30"/>
      <c r="U1694" s="10"/>
      <c r="V1694" s="434"/>
      <c r="W1694" s="10" t="str">
        <f>IFERROR(VLOOKUP(Table3[[#This Row],[Št. projektne naloge]],'[2]list 1'!$A$2:$I$2000,9,FALSE),"")</f>
        <v/>
      </c>
      <c r="X1694" s="296" t="str">
        <f>IFERROR(VLOOKUP(Table3[[#This Row],[Št. projektne naloge]],'[2]list 1'!$A$2:$I$2000,8,FALSE),"")</f>
        <v/>
      </c>
      <c r="Y1694" s="101">
        <f>SUM(Table3[[#This Row],[cca 
25%]:[cca 100%]])</f>
        <v>0</v>
      </c>
      <c r="Z1694" s="344">
        <f>Table3[[#This Row],[Montažne ure]]*(1-Table3[[#This Row],[faktor %]])</f>
        <v>0</v>
      </c>
      <c r="AA1694" s="366"/>
      <c r="AB1694" s="85"/>
      <c r="AC1694" s="85"/>
      <c r="AD1694" s="85"/>
      <c r="AE1694" s="108"/>
      <c r="AF1694" s="3"/>
      <c r="AG1694" s="296" t="str">
        <f>IFERROR(VLOOKUP(Table3[[#This Row],[Št. projektne naloge]],'[1]PLAN KONTROLE KONČANIH STROJEV'!$C$8:$M$2000,5,FALSE),"")</f>
        <v/>
      </c>
      <c r="AH1694" s="296" t="str">
        <f>IFERROR(VLOOKUP(Table3[[#This Row],[Št. projektne naloge]],'[1]PLAN KONTROLE KONČANIH STROJEV'!$C$8:$M$2000,4,FALSE),"")</f>
        <v/>
      </c>
      <c r="AI1694" s="10"/>
      <c r="AJ1694" s="10"/>
      <c r="AK1694" s="296" t="str">
        <f>IFERROR(VLOOKUP(Table3[[#This Row],[Št. projektne naloge]],'[1]PLAN KONTROLE KONČANIH STROJEV'!$C$8:$M$2000,9,FALSE),"")</f>
        <v/>
      </c>
      <c r="AL1694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94" s="30"/>
      <c r="AN1694" s="1"/>
    </row>
    <row r="1695" spans="1:40" ht="18" hidden="1" customHeight="1" x14ac:dyDescent="0.35">
      <c r="A1695" s="106" t="s">
        <v>3532</v>
      </c>
      <c r="B1695" s="71" t="s">
        <v>3533</v>
      </c>
      <c r="C1695" s="96" t="s">
        <v>3530</v>
      </c>
      <c r="D1695" s="626" t="s">
        <v>3531</v>
      </c>
      <c r="E1695" s="97">
        <v>300</v>
      </c>
      <c r="F1695" s="70">
        <v>0</v>
      </c>
      <c r="G1695" s="70"/>
      <c r="H1695" s="379"/>
      <c r="I1695" s="70"/>
      <c r="J1695" s="70"/>
      <c r="K1695" s="70"/>
      <c r="L1695" s="229"/>
      <c r="M1695" s="229"/>
      <c r="N1695" s="379">
        <v>480138</v>
      </c>
      <c r="O1695" s="10"/>
      <c r="P1695" s="10">
        <v>1</v>
      </c>
      <c r="Q1695" s="10"/>
      <c r="R1695" s="10"/>
      <c r="S1695" s="247"/>
      <c r="T1695" s="30"/>
      <c r="U1695" s="10"/>
      <c r="V1695" s="434"/>
      <c r="W1695" s="10" t="str">
        <f>IFERROR(VLOOKUP(Table3[[#This Row],[Št. projektne naloge]],'[2]list 1'!$A$2:$I$2000,9,FALSE),"")</f>
        <v/>
      </c>
      <c r="X1695" s="296" t="str">
        <f>IFERROR(VLOOKUP(Table3[[#This Row],[Št. projektne naloge]],'[2]list 1'!$A$2:$I$2000,8,FALSE),"")</f>
        <v/>
      </c>
      <c r="Y1695" s="101">
        <f>SUM(Table3[[#This Row],[cca 
25%]:[cca 100%]])</f>
        <v>0</v>
      </c>
      <c r="Z1695" s="344">
        <f>Table3[[#This Row],[Montažne ure]]*(1-Table3[[#This Row],[faktor %]])</f>
        <v>0</v>
      </c>
      <c r="AA1695" s="366"/>
      <c r="AB1695" s="85"/>
      <c r="AC1695" s="85"/>
      <c r="AD1695" s="85"/>
      <c r="AE1695" s="108"/>
      <c r="AF1695" s="3"/>
      <c r="AG1695" s="296" t="str">
        <f>IFERROR(VLOOKUP(Table3[[#This Row],[Št. projektne naloge]],'[1]PLAN KONTROLE KONČANIH STROJEV'!$C$8:$M$2000,5,FALSE),"")</f>
        <v/>
      </c>
      <c r="AH1695" s="296" t="str">
        <f>IFERROR(VLOOKUP(Table3[[#This Row],[Št. projektne naloge]],'[1]PLAN KONTROLE KONČANIH STROJEV'!$C$8:$M$2000,4,FALSE),"")</f>
        <v/>
      </c>
      <c r="AI1695" s="10"/>
      <c r="AJ1695" s="10"/>
      <c r="AK1695" s="296" t="str">
        <f>IFERROR(VLOOKUP(Table3[[#This Row],[Št. projektne naloge]],'[1]PLAN KONTROLE KONČANIH STROJEV'!$C$8:$M$2000,9,FALSE),"")</f>
        <v/>
      </c>
      <c r="AL1695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95" s="30"/>
      <c r="AN1695" s="1"/>
    </row>
    <row r="1696" spans="1:40" ht="18" hidden="1" customHeight="1" x14ac:dyDescent="0.35">
      <c r="A1696" s="106"/>
      <c r="B1696" s="71"/>
      <c r="C1696" s="96"/>
      <c r="D1696" s="626"/>
      <c r="E1696" s="50" t="str">
        <f>RIGHT(D1696,5)</f>
        <v/>
      </c>
      <c r="F1696" s="70"/>
      <c r="G1696" s="70"/>
      <c r="H1696" s="379"/>
      <c r="I1696" s="70"/>
      <c r="J1696" s="70"/>
      <c r="K1696" s="70"/>
      <c r="L1696" s="229"/>
      <c r="M1696" s="229"/>
      <c r="N1696" s="379"/>
      <c r="O1696" s="10"/>
      <c r="P1696" s="10"/>
      <c r="Q1696" s="10"/>
      <c r="R1696" s="10"/>
      <c r="S1696" s="247"/>
      <c r="T1696" s="30"/>
      <c r="U1696" s="10"/>
      <c r="V1696" s="434"/>
      <c r="W1696" s="10" t="str">
        <f>IFERROR(VLOOKUP(Table3[[#This Row],[Št. projektne naloge]],'[2]list 1'!$A$2:$I$2000,9,FALSE),"")</f>
        <v/>
      </c>
      <c r="X1696" s="296" t="str">
        <f>IFERROR(VLOOKUP(Table3[[#This Row],[Št. projektne naloge]],'[2]list 1'!$A$2:$I$2000,8,FALSE),"")</f>
        <v/>
      </c>
      <c r="Y1696" s="101">
        <f>SUM(Table3[[#This Row],[cca 
25%]:[cca 100%]])</f>
        <v>0</v>
      </c>
      <c r="Z1696" s="344">
        <f>Table3[[#This Row],[Montažne ure]]*(1-Table3[[#This Row],[faktor %]])</f>
        <v>0</v>
      </c>
      <c r="AA1696" s="366"/>
      <c r="AB1696" s="85"/>
      <c r="AC1696" s="85"/>
      <c r="AD1696" s="85"/>
      <c r="AE1696" s="108"/>
      <c r="AF1696" s="3"/>
      <c r="AG1696" s="296" t="str">
        <f>IFERROR(VLOOKUP(Table3[[#This Row],[Št. projektne naloge]],'[1]PLAN KONTROLE KONČANIH STROJEV'!$C$8:$M$2000,5,FALSE),"")</f>
        <v/>
      </c>
      <c r="AH1696" s="296" t="str">
        <f>IFERROR(VLOOKUP(Table3[[#This Row],[Št. projektne naloge]],'[1]PLAN KONTROLE KONČANIH STROJEV'!$C$8:$M$2000,4,FALSE),"")</f>
        <v/>
      </c>
      <c r="AI1696" s="10"/>
      <c r="AJ1696" s="10"/>
      <c r="AK1696" s="296" t="str">
        <f>IFERROR(VLOOKUP(Table3[[#This Row],[Št. projektne naloge]],'[1]PLAN KONTROLE KONČANIH STROJEV'!$C$8:$M$2000,9,FALSE),"")</f>
        <v/>
      </c>
      <c r="AL1696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96" s="30"/>
      <c r="AN1696" s="1"/>
    </row>
    <row r="1697" spans="1:40" ht="18" hidden="1" customHeight="1" x14ac:dyDescent="0.35">
      <c r="A1697" s="76" t="s">
        <v>3538</v>
      </c>
      <c r="B1697" s="92" t="s">
        <v>3537</v>
      </c>
      <c r="C1697" s="95" t="s">
        <v>3539</v>
      </c>
      <c r="D1697" s="629" t="s">
        <v>3540</v>
      </c>
      <c r="E1697" s="25">
        <v>1</v>
      </c>
      <c r="F1697" s="607">
        <v>38890.800000000003</v>
      </c>
      <c r="G1697" s="91"/>
      <c r="H1697" s="112"/>
      <c r="I1697" s="91"/>
      <c r="J1697" s="91"/>
      <c r="K1697" s="91"/>
      <c r="L1697" s="24"/>
      <c r="M1697" s="24"/>
      <c r="N1697" s="112">
        <v>395880003</v>
      </c>
      <c r="O1697" s="10">
        <v>17039</v>
      </c>
      <c r="P1697" s="10">
        <v>1</v>
      </c>
      <c r="Q1697" s="10"/>
      <c r="R1697" s="10">
        <v>160</v>
      </c>
      <c r="S1697" s="59" t="s">
        <v>28</v>
      </c>
      <c r="T1697" s="30">
        <v>46052</v>
      </c>
      <c r="U1697" s="10"/>
      <c r="V1697" s="434"/>
      <c r="W1697" s="10" t="str">
        <f>IFERROR(VLOOKUP(Table3[[#This Row],[Št. projektne naloge]],'[2]list 1'!$A$2:$I$2000,9,FALSE),"")</f>
        <v>NI V TEKU</v>
      </c>
      <c r="X1697" s="296">
        <f>IFERROR(VLOOKUP(Table3[[#This Row],[Št. projektne naloge]],'[2]list 1'!$A$2:$I$2000,8,FALSE),"")</f>
        <v>0</v>
      </c>
      <c r="Y1697" s="101">
        <f>SUM(Table3[[#This Row],[cca 
25%]:[cca 100%]])</f>
        <v>0</v>
      </c>
      <c r="Z1697" s="344">
        <f>Table3[[#This Row],[Montažne ure]]*(1-Table3[[#This Row],[faktor %]])</f>
        <v>160</v>
      </c>
      <c r="AA1697" s="366"/>
      <c r="AB1697" s="85"/>
      <c r="AC1697" s="85"/>
      <c r="AD1697" s="85"/>
      <c r="AE1697" s="108"/>
      <c r="AF1697" s="3"/>
      <c r="AG1697" s="296" t="str">
        <f>IFERROR(VLOOKUP(Table3[[#This Row],[Št. projektne naloge]],'[1]PLAN KONTROLE KONČANIH STROJEV'!$C$8:$M$2000,5,FALSE),"")</f>
        <v/>
      </c>
      <c r="AH1697" s="296" t="str">
        <f>IFERROR(VLOOKUP(Table3[[#This Row],[Št. projektne naloge]],'[1]PLAN KONTROLE KONČANIH STROJEV'!$C$8:$M$2000,4,FALSE),"")</f>
        <v/>
      </c>
      <c r="AI1697" s="10"/>
      <c r="AJ1697" s="10"/>
      <c r="AK1697" s="296" t="str">
        <f>IFERROR(VLOOKUP(Table3[[#This Row],[Št. projektne naloge]],'[1]PLAN KONTROLE KONČANIH STROJEV'!$C$8:$M$2000,9,FALSE),"")</f>
        <v/>
      </c>
      <c r="AL1697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97" s="30"/>
      <c r="AN1697" s="1"/>
    </row>
    <row r="1698" spans="1:40" ht="18" hidden="1" customHeight="1" x14ac:dyDescent="0.35">
      <c r="A1698" s="76" t="s">
        <v>3538</v>
      </c>
      <c r="B1698" s="92" t="s">
        <v>3537</v>
      </c>
      <c r="C1698" s="95" t="s">
        <v>3539</v>
      </c>
      <c r="D1698" s="629" t="s">
        <v>3541</v>
      </c>
      <c r="E1698" s="25">
        <v>1</v>
      </c>
      <c r="F1698" s="607">
        <v>38890.800000000003</v>
      </c>
      <c r="G1698" s="91"/>
      <c r="H1698" s="112"/>
      <c r="I1698" s="91">
        <v>44</v>
      </c>
      <c r="J1698" s="200"/>
      <c r="K1698" s="27"/>
      <c r="L1698" s="27"/>
      <c r="M1698" s="27"/>
      <c r="N1698" s="112">
        <v>395880003</v>
      </c>
      <c r="O1698" s="10">
        <v>17040</v>
      </c>
      <c r="P1698" s="10">
        <v>1</v>
      </c>
      <c r="Q1698" s="10"/>
      <c r="R1698" s="10">
        <v>160</v>
      </c>
      <c r="S1698" s="59" t="s">
        <v>28</v>
      </c>
      <c r="T1698" s="30" t="s">
        <v>1087</v>
      </c>
      <c r="U1698" s="10"/>
      <c r="V1698" s="434"/>
      <c r="W1698" s="10" t="str">
        <f>IFERROR(VLOOKUP(Table3[[#This Row],[Št. projektne naloge]],'[2]list 1'!$A$2:$I$2000,9,FALSE),"")</f>
        <v>NI V TEKU</v>
      </c>
      <c r="X1698" s="296">
        <f>IFERROR(VLOOKUP(Table3[[#This Row],[Št. projektne naloge]],'[2]list 1'!$A$2:$I$2000,8,FALSE),"")</f>
        <v>0</v>
      </c>
      <c r="Y1698" s="101">
        <f>SUM(Table3[[#This Row],[cca 
25%]:[cca 100%]])</f>
        <v>0</v>
      </c>
      <c r="Z1698" s="344">
        <f>Table3[[#This Row],[Montažne ure]]*(1-Table3[[#This Row],[faktor %]])</f>
        <v>160</v>
      </c>
      <c r="AA1698" s="366"/>
      <c r="AB1698" s="85"/>
      <c r="AC1698" s="85"/>
      <c r="AD1698" s="85"/>
      <c r="AE1698" s="108"/>
      <c r="AF1698" s="3"/>
      <c r="AG1698" s="296" t="str">
        <f>IFERROR(VLOOKUP(Table3[[#This Row],[Št. projektne naloge]],'[1]PLAN KONTROLE KONČANIH STROJEV'!$C$8:$M$2000,5,FALSE),"")</f>
        <v/>
      </c>
      <c r="AH1698" s="296" t="str">
        <f>IFERROR(VLOOKUP(Table3[[#This Row],[Št. projektne naloge]],'[1]PLAN KONTROLE KONČANIH STROJEV'!$C$8:$M$2000,4,FALSE),"")</f>
        <v/>
      </c>
      <c r="AI1698" s="10"/>
      <c r="AJ1698" s="10"/>
      <c r="AK1698" s="296" t="str">
        <f>IFERROR(VLOOKUP(Table3[[#This Row],[Št. projektne naloge]],'[1]PLAN KONTROLE KONČANIH STROJEV'!$C$8:$M$2000,9,FALSE),"")</f>
        <v/>
      </c>
      <c r="AL1698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98" s="30"/>
      <c r="AN1698" s="1"/>
    </row>
    <row r="1699" spans="1:40" ht="18" hidden="1" customHeight="1" x14ac:dyDescent="0.35">
      <c r="A1699" s="106"/>
      <c r="B1699" s="71"/>
      <c r="C1699" s="96"/>
      <c r="D1699" s="626"/>
      <c r="E1699" s="50" t="str">
        <f>RIGHT(D1699,5)</f>
        <v/>
      </c>
      <c r="F1699" s="70"/>
      <c r="G1699" s="70"/>
      <c r="H1699" s="379"/>
      <c r="I1699" s="70"/>
      <c r="J1699" s="70"/>
      <c r="K1699" s="70"/>
      <c r="L1699" s="229"/>
      <c r="M1699" s="229"/>
      <c r="N1699" s="379"/>
      <c r="O1699" s="10"/>
      <c r="P1699" s="10"/>
      <c r="Q1699" s="10"/>
      <c r="R1699" s="10"/>
      <c r="S1699" s="247"/>
      <c r="T1699" s="30"/>
      <c r="U1699" s="10"/>
      <c r="V1699" s="434"/>
      <c r="W1699" s="10" t="str">
        <f>IFERROR(VLOOKUP(Table3[[#This Row],[Št. projektne naloge]],'[2]list 1'!$A$2:$I$2000,9,FALSE),"")</f>
        <v/>
      </c>
      <c r="X1699" s="296" t="str">
        <f>IFERROR(VLOOKUP(Table3[[#This Row],[Št. projektne naloge]],'[2]list 1'!$A$2:$I$2000,8,FALSE),"")</f>
        <v/>
      </c>
      <c r="Y1699" s="101">
        <f>SUM(Table3[[#This Row],[cca 
25%]:[cca 100%]])</f>
        <v>0</v>
      </c>
      <c r="Z1699" s="344">
        <f>Table3[[#This Row],[Montažne ure]]*(1-Table3[[#This Row],[faktor %]])</f>
        <v>0</v>
      </c>
      <c r="AA1699" s="366"/>
      <c r="AB1699" s="85"/>
      <c r="AC1699" s="85"/>
      <c r="AD1699" s="85"/>
      <c r="AE1699" s="108"/>
      <c r="AF1699" s="3"/>
      <c r="AG1699" s="296" t="str">
        <f>IFERROR(VLOOKUP(Table3[[#This Row],[Št. projektne naloge]],'[1]PLAN KONTROLE KONČANIH STROJEV'!$C$8:$M$2000,5,FALSE),"")</f>
        <v/>
      </c>
      <c r="AH1699" s="296" t="str">
        <f>IFERROR(VLOOKUP(Table3[[#This Row],[Št. projektne naloge]],'[1]PLAN KONTROLE KONČANIH STROJEV'!$C$8:$M$2000,4,FALSE),"")</f>
        <v/>
      </c>
      <c r="AI1699" s="10"/>
      <c r="AJ1699" s="10"/>
      <c r="AK1699" s="296" t="str">
        <f>IFERROR(VLOOKUP(Table3[[#This Row],[Št. projektne naloge]],'[1]PLAN KONTROLE KONČANIH STROJEV'!$C$8:$M$2000,9,FALSE),"")</f>
        <v/>
      </c>
      <c r="AL1699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699" s="30"/>
      <c r="AN1699" s="1"/>
    </row>
    <row r="1700" spans="1:40" ht="18" hidden="1" customHeight="1" x14ac:dyDescent="0.35">
      <c r="A1700" s="106"/>
      <c r="B1700" s="71"/>
      <c r="C1700" s="96"/>
      <c r="D1700" s="626"/>
      <c r="E1700" s="50" t="str">
        <f>RIGHT(D1700,5)</f>
        <v/>
      </c>
      <c r="F1700" s="70"/>
      <c r="G1700" s="70"/>
      <c r="H1700" s="379"/>
      <c r="I1700" s="70"/>
      <c r="J1700" s="70"/>
      <c r="K1700" s="70"/>
      <c r="L1700" s="229"/>
      <c r="M1700" s="229"/>
      <c r="N1700" s="379"/>
      <c r="O1700" s="10"/>
      <c r="P1700" s="10"/>
      <c r="Q1700" s="10"/>
      <c r="R1700" s="10"/>
      <c r="S1700" s="247"/>
      <c r="T1700" s="30"/>
      <c r="U1700" s="10"/>
      <c r="V1700" s="434"/>
      <c r="W1700" s="10" t="str">
        <f>IFERROR(VLOOKUP(Table3[[#This Row],[Št. projektne naloge]],'[2]list 1'!$A$2:$I$2000,9,FALSE),"")</f>
        <v/>
      </c>
      <c r="X1700" s="296" t="str">
        <f>IFERROR(VLOOKUP(Table3[[#This Row],[Št. projektne naloge]],'[2]list 1'!$A$2:$I$2000,8,FALSE),"")</f>
        <v/>
      </c>
      <c r="Y1700" s="101">
        <f>SUM(Table3[[#This Row],[cca 
25%]:[cca 100%]])</f>
        <v>0</v>
      </c>
      <c r="Z1700" s="344">
        <f>Table3[[#This Row],[Montažne ure]]*(1-Table3[[#This Row],[faktor %]])</f>
        <v>0</v>
      </c>
      <c r="AA1700" s="366"/>
      <c r="AB1700" s="85"/>
      <c r="AC1700" s="85"/>
      <c r="AD1700" s="85"/>
      <c r="AE1700" s="108"/>
      <c r="AF1700" s="3"/>
      <c r="AG1700" s="296" t="str">
        <f>IFERROR(VLOOKUP(Table3[[#This Row],[Št. projektne naloge]],'[1]PLAN KONTROLE KONČANIH STROJEV'!$C$8:$M$2000,5,FALSE),"")</f>
        <v/>
      </c>
      <c r="AH1700" s="296" t="str">
        <f>IFERROR(VLOOKUP(Table3[[#This Row],[Št. projektne naloge]],'[1]PLAN KONTROLE KONČANIH STROJEV'!$C$8:$M$2000,4,FALSE),"")</f>
        <v/>
      </c>
      <c r="AI1700" s="10"/>
      <c r="AJ1700" s="10"/>
      <c r="AK1700" s="296" t="str">
        <f>IFERROR(VLOOKUP(Table3[[#This Row],[Št. projektne naloge]],'[1]PLAN KONTROLE KONČANIH STROJEV'!$C$8:$M$2000,9,FALSE),"")</f>
        <v/>
      </c>
      <c r="AL1700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700" s="30"/>
      <c r="AN1700" s="1"/>
    </row>
    <row r="1701" spans="1:40" ht="18" hidden="1" customHeight="1" x14ac:dyDescent="0.3">
      <c r="A1701" s="117"/>
      <c r="B1701" s="86"/>
      <c r="C1701" s="57"/>
      <c r="D1701" s="432"/>
      <c r="E1701" s="50"/>
      <c r="F1701" s="10"/>
      <c r="G1701" s="10"/>
      <c r="H1701" s="29"/>
      <c r="I1701" s="10"/>
      <c r="J1701" s="10"/>
      <c r="K1701" s="10"/>
      <c r="L1701" s="279"/>
      <c r="M1701" s="279"/>
      <c r="N1701" s="10"/>
      <c r="O1701" s="10"/>
      <c r="P1701" s="10"/>
      <c r="Q1701" s="102" t="s">
        <v>3230</v>
      </c>
      <c r="R1701" s="279"/>
      <c r="S1701" s="10"/>
      <c r="T1701" s="30"/>
      <c r="U1701" s="10"/>
      <c r="V1701" s="434"/>
      <c r="W1701" s="10" t="str">
        <f>IFERROR(VLOOKUP(Table3[[#This Row],[Št. projektne naloge]],'[2]list 1'!$A$2:$I$2000,9,FALSE),"")</f>
        <v/>
      </c>
      <c r="X1701" s="296" t="str">
        <f>IFERROR(VLOOKUP(Table3[[#This Row],[Št. projektne naloge]],'[2]list 1'!$A$2:$I$2000,8,FALSE),"")</f>
        <v/>
      </c>
      <c r="Y1701" s="101">
        <f>SUM(Table3[[#This Row],[cca 
25%]:[cca 100%]])</f>
        <v>0</v>
      </c>
      <c r="Z1701" s="344">
        <f>Table3[[#This Row],[Montažne ure]]*(1-Table3[[#This Row],[faktor %]])</f>
        <v>0</v>
      </c>
      <c r="AA1701" s="102"/>
      <c r="AB1701" s="10"/>
      <c r="AC1701" s="10"/>
      <c r="AD1701" s="10"/>
      <c r="AE1701" s="10"/>
      <c r="AF1701" s="3"/>
      <c r="AG1701" s="296" t="str">
        <f>IFERROR(VLOOKUP(Table3[[#This Row],[Št. projektne naloge]],'[1]PLAN KONTROLE KONČANIH STROJEV'!$C$8:$M$2000,5,FALSE),"")</f>
        <v/>
      </c>
      <c r="AH1701" s="296" t="str">
        <f>IFERROR(VLOOKUP(Table3[[#This Row],[Št. projektne naloge]],'[1]PLAN KONTROLE KONČANIH STROJEV'!$C$8:$M$2000,4,FALSE),"")</f>
        <v/>
      </c>
      <c r="AI1701" s="10"/>
      <c r="AJ1701" s="10"/>
      <c r="AK1701" s="296" t="str">
        <f>IFERROR(VLOOKUP(Table3[[#This Row],[Št. projektne naloge]],'[1]PLAN KONTROLE KONČANIH STROJEV'!$C$8:$M$2000,9,FALSE),"")</f>
        <v/>
      </c>
      <c r="AL1701" s="30" t="str">
        <f>IFERROR(IF(VLOOKUP(Table3[[#This Row],[Št. projektne naloge]],'[1]PLAN KONTROLE KONČANIH STROJEV'!$C$8:$M$2000,8,FALSE)="","",VLOOKUP(Table3[[#This Row],[Št. projektne naloge]],'[1]PLAN KONTROLE KONČANIH STROJEV'!$C$8:$M$2000,8,FALSE)),"")</f>
        <v/>
      </c>
      <c r="AM1701" s="30"/>
      <c r="AN1701" s="1"/>
    </row>
    <row r="1702" spans="1:40" ht="39" customHeight="1" x14ac:dyDescent="0.4">
      <c r="A1702" s="1"/>
      <c r="B1702" s="2"/>
      <c r="C1702" s="23"/>
      <c r="D1702" s="206"/>
      <c r="E1702" s="206"/>
      <c r="F1702" s="608">
        <f>SUBTOTAL(109,Table3[Alternativni strošek])</f>
        <v>1973537.8591378164</v>
      </c>
      <c r="G1702" s="1"/>
      <c r="H1702" s="1"/>
      <c r="I1702" s="1"/>
      <c r="J1702" s="1"/>
      <c r="K1702" s="1"/>
      <c r="L1702" s="409">
        <f>SUBTOTAL(109,Table3[elementi/ 60+32])</f>
        <v>105</v>
      </c>
      <c r="M1702" s="409">
        <f>SUBTOTAL(109,Table3[elementi/ 33+34])</f>
        <v>42</v>
      </c>
      <c r="N1702" s="1"/>
      <c r="O1702" s="1"/>
      <c r="P1702" s="1"/>
      <c r="Q1702" s="1">
        <f>SUBTOTAL(109,Table3[Izpisana dokumentacija2])</f>
        <v>0</v>
      </c>
      <c r="R1702" s="17">
        <f>SUBTOTAL(109,Table3[Montažne ure])</f>
        <v>4429</v>
      </c>
      <c r="S1702" s="1"/>
      <c r="T1702" s="592"/>
      <c r="U1702" s="1"/>
      <c r="V1702" s="1"/>
      <c r="W1702" s="1"/>
      <c r="X1702" s="297"/>
      <c r="Y1702" s="202"/>
      <c r="Z1702" s="362">
        <f>SUBTOTAL(109,Table3[PREOSTANEK UR montaža])</f>
        <v>2092.4699999999998</v>
      </c>
      <c r="AA1702" s="208"/>
      <c r="AB1702" s="208"/>
      <c r="AC1702" s="208"/>
      <c r="AD1702" s="208"/>
      <c r="AE1702" s="1"/>
      <c r="AF1702" s="1">
        <f>SUBTOTAL(109,Table3[Ure tehnologije elektrifikacije])</f>
        <v>0</v>
      </c>
      <c r="AG1702" s="297"/>
      <c r="AH1702" s="1"/>
      <c r="AI1702" s="1"/>
      <c r="AJ1702" s="1"/>
      <c r="AK1702" s="297"/>
      <c r="AL1702" s="1"/>
      <c r="AM1702" s="1"/>
      <c r="AN1702" s="1"/>
    </row>
    <row r="1703" spans="1:40" ht="23.4" x14ac:dyDescent="0.45">
      <c r="P1703" s="367"/>
      <c r="AF1703" s="531"/>
    </row>
    <row r="1709" spans="1:40" x14ac:dyDescent="0.3">
      <c r="Q1709" s="319"/>
    </row>
  </sheetData>
  <mergeCells count="6">
    <mergeCell ref="AA1:AD1"/>
    <mergeCell ref="A1:C1"/>
    <mergeCell ref="L1:M1"/>
    <mergeCell ref="V1:X1"/>
    <mergeCell ref="AK1:AL1"/>
    <mergeCell ref="AG1:AH1"/>
  </mergeCells>
  <phoneticPr fontId="41" type="noConversion"/>
  <conditionalFormatting sqref="V112">
    <cfRule type="cellIs" dxfId="19" priority="8" operator="equal">
      <formula>"NI V TEKU"</formula>
    </cfRule>
    <cfRule type="cellIs" dxfId="18" priority="9" operator="equal">
      <formula>"IZDANO V MONTAŽO"</formula>
    </cfRule>
    <cfRule type="cellIs" dxfId="17" priority="10" operator="equal">
      <formula>"V IZVAJANJU"</formula>
    </cfRule>
    <cfRule type="cellIs" dxfId="16" priority="11" operator="equal">
      <formula>"DELNO IZDANO"</formula>
    </cfRule>
  </conditionalFormatting>
  <conditionalFormatting sqref="W3:W520 X4:X520 W521:X631 W632:W665 X648:X656 W666:X666 W667:W669 W670:X670 W671:W689 X673:X683 W690:X690 W691:W990 X740:X742 X744:X747 X749:X752 X754:X756 X759:X836 X838:X842 X848:X886 X888:X985 X988 W991:X1009 W1010:W1702 X1010:X2381">
    <cfRule type="cellIs" dxfId="15" priority="34" operator="equal">
      <formula>"DELNO IZDANO"</formula>
    </cfRule>
  </conditionalFormatting>
  <conditionalFormatting sqref="W87:W1702">
    <cfRule type="cellIs" dxfId="14" priority="2" operator="equal">
      <formula>"NI V TEKU"</formula>
    </cfRule>
    <cfRule type="cellIs" dxfId="13" priority="3" operator="equal">
      <formula>"IZDANO V MONTAŽO"</formula>
    </cfRule>
    <cfRule type="cellIs" dxfId="12" priority="4" operator="equal">
      <formula>"V IZVAJANJU"</formula>
    </cfRule>
  </conditionalFormatting>
  <conditionalFormatting sqref="X1702:X2381">
    <cfRule type="cellIs" dxfId="11" priority="31" operator="equal">
      <formula>"NI V TEKU"</formula>
    </cfRule>
    <cfRule type="cellIs" dxfId="10" priority="32" operator="equal">
      <formula>"IZDANO V MONTAŽO"</formula>
    </cfRule>
    <cfRule type="cellIs" dxfId="9" priority="33" operator="equal">
      <formula>"V IZVAJANJU"</formula>
    </cfRule>
  </conditionalFormatting>
  <conditionalFormatting sqref="X3:Y3">
    <cfRule type="cellIs" dxfId="8" priority="12" operator="equal">
      <formula>"DELNO IZDANO"</formula>
    </cfRule>
  </conditionalFormatting>
  <conditionalFormatting sqref="AG1:AH1 AK1:AM2 AM3:AM121 AM123:AM332 AM334:AM507 AM509:AM596 AM598:AM631 AM638 AM646 AM693 AM748 AM753 AM757 AM837 AM843 AM845:AM847 AM886 AM922 AM927 AM985 AM988 AM992 AM1005 AM1007 AM1022 AM1058 AM1345 AK1702:AM1702 AM1702:AO1048576">
    <cfRule type="cellIs" dxfId="7" priority="24" operator="equal">
      <formula>"NAPAKA"</formula>
    </cfRule>
    <cfRule type="cellIs" dxfId="6" priority="25" operator="equal">
      <formula>"V KONTROLI"</formula>
    </cfRule>
    <cfRule type="cellIs" dxfId="5" priority="26" operator="equal">
      <formula>"ZAKLJUČENO"</formula>
    </cfRule>
  </conditionalFormatting>
  <conditionalFormatting sqref="AG1:AH917 V1:V1384 AK3:AL1701 G888:G890 G892:G895 G897:G904 AH928:AJ928 AH929:AH978 AG979:AH984 AH985 AG986:AH987 AH988 AG989:AH991 AI990:AJ990 AH992:AH1008 AG1009:AH1702 V1386:V1702">
    <cfRule type="cellIs" dxfId="4" priority="6" operator="equal">
      <formula>"DA"</formula>
    </cfRule>
  </conditionalFormatting>
  <conditionalFormatting sqref="AG2:AH2">
    <cfRule type="cellIs" dxfId="3" priority="21" operator="equal">
      <formula>"NAPAKA"</formula>
    </cfRule>
    <cfRule type="cellIs" dxfId="2" priority="22" operator="equal">
      <formula>"V KONTROLI"</formula>
    </cfRule>
    <cfRule type="cellIs" dxfId="1" priority="23" operator="equal">
      <formula>"ZAKLJUČENO"</formula>
    </cfRule>
  </conditionalFormatting>
  <conditionalFormatting sqref="AH918:AH927 AG918:AG978 AG985 AG988 AG992:AG1008 W1702:W1048576 AH1702:AI1048576">
    <cfRule type="cellIs" dxfId="0" priority="7" operator="equal">
      <formula>"DA"</formula>
    </cfRule>
  </conditionalFormatting>
  <pageMargins left="0.70866141732283472" right="0.70866141732283472" top="0.74803149606299213" bottom="0.74803149606299213" header="0.31496062992125984" footer="0.31496062992125984"/>
  <pageSetup paperSize="2058" scale="105" orientation="landscape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U M J V w 8 d O C + l A A A A 9 g A A A B I A H A B D b 2 5 m a W c v U G F j a 2 F n Z S 5 4 b W w g o h g A K K A U A A A A A A A A A A A A A A A A A A A A A A A A A A A A h Y + 9 D o I w G E V f h X S n P 8 i g 5 K M M T i a S m J A Y 1 6 Z U a I R i a L G 8 m 4 O P 5 C u I U d T N 8 Z 5 7 h n v v 1 x t k Y 9 s E F 9 V b 3 Z k U M U x R o I z s S m 2 q F A 3 u G C 5 R x m E n 5 E l U K p h k Y 5 P R l i m q n T s n h H j v s V / g r q 9 I R C k j h 3 x b y F q 1 A n 1 k / V 8 O t b F O G K k Q h / 1 r D I 8 w Y y s c 0 x h T I D O E X J u v E E 1 7 n + 0 P h P X Q u K F X 3 D Z h s Q E y R y D v D / w B U E s D B B Q A A g A I A L V D C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Q w l X K I p H u A 4 A A A A R A A A A E w A c A E Z v c m 1 1 b G F z L 1 N l Y 3 R p b 2 4 x L m 0 g o h g A K K A U A A A A A A A A A A A A A A A A A A A A A A A A A A A A K 0 5 N L s n M z 1 M I h t C G 1 g B Q S w E C L Q A U A A I A C A C 1 Q w l X D x 0 4 L 6 U A A A D 2 A A A A E g A A A A A A A A A A A A A A A A A A A A A A Q 2 9 u Z m l n L 1 B h Y 2 t h Z 2 U u e G 1 s U E s B A i 0 A F A A C A A g A t U M J V w / K 6 a u k A A A A 6 Q A A A B M A A A A A A A A A A A A A A A A A 8 Q A A A F t D b 2 5 0 Z W 5 0 X 1 R 5 c G V z X S 5 4 b W x Q S w E C L Q A U A A I A C A C 1 Q w l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p T 4 o O 0 i t E y D o 7 c H z f Q m S A A A A A A C A A A A A A A D Z g A A w A A A A B A A A A B Y v g K t 1 v L A C O 2 b 0 y d Q K E j p A A A A A A S A A A C g A A A A E A A A A E I 3 Z T p M l d D K s G 5 O g G 2 O S U R Q A A A A i k Q k H B O S / V n v Y O F d n V M i F V k 3 F t H g D y j x x h 3 9 j K f N G P c / + l E 6 p 4 q A 0 p E n F 1 y 2 8 b e N z e t 6 Z J b 2 E c 9 N e F e j 6 y Z 9 F q w w o 9 u b r 2 M w G 5 K 9 4 K N Z 9 q 4 U A A A A j V g A L A l I w o C N z n y L p r e C E / e 0 S J s = < / D a t a M a s h u p > 
</file>

<file path=customXml/itemProps1.xml><?xml version="1.0" encoding="utf-8"?>
<ds:datastoreItem xmlns:ds="http://schemas.openxmlformats.org/officeDocument/2006/customXml" ds:itemID="{5CF46E0F-D6A9-4B30-B20B-F40C604E70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Upravljanje delovni nalogi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Gašper Sedej</dc:creator>
  <cp:lastModifiedBy>Drago Rondič</cp:lastModifiedBy>
  <cp:lastPrinted>2025-10-27T14:08:29Z</cp:lastPrinted>
  <dcterms:created xsi:type="dcterms:W3CDTF">2023-04-06T06:56:58Z</dcterms:created>
  <dcterms:modified xsi:type="dcterms:W3CDTF">2025-10-30T11:56:59Z</dcterms:modified>
</cp:coreProperties>
</file>